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tho\Documents\HW Assignments\"/>
    </mc:Choice>
  </mc:AlternateContent>
  <xr:revisionPtr revIDLastSave="0" documentId="13_ncr:1_{40C48958-EA46-4AD0-9736-5D33EBA821CE}" xr6:coauthVersionLast="40" xr6:coauthVersionMax="40" xr10:uidLastSave="{00000000-0000-0000-0000-000000000000}"/>
  <bookViews>
    <workbookView xWindow="-120" yWindow="-120" windowWidth="20730" windowHeight="11160" activeTab="1" xr2:uid="{00000000-000D-0000-FFFF-FFFF00000000}"/>
  </bookViews>
  <sheets>
    <sheet name="Starter Book" sheetId="1" r:id="rId1"/>
    <sheet name="Outcomes based on goal" sheetId="6" r:id="rId2"/>
    <sheet name="Outcomes by Category" sheetId="3" r:id="rId3"/>
    <sheet name="Outcomes by Sub-Category" sheetId="4" r:id="rId4"/>
    <sheet name="Outcomes by Category over time" sheetId="5" r:id="rId5"/>
  </sheet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B13" i="6"/>
  <c r="C12" i="6"/>
  <c r="C11" i="6"/>
  <c r="C10" i="6"/>
  <c r="C9" i="6"/>
  <c r="C8" i="6"/>
  <c r="C7" i="6"/>
  <c r="C6" i="6"/>
  <c r="C5" i="6"/>
  <c r="C4" i="6"/>
  <c r="C3" i="6"/>
  <c r="C2" i="6"/>
  <c r="B10" i="6"/>
  <c r="B2" i="6"/>
  <c r="B4" i="6"/>
  <c r="B5" i="6"/>
  <c r="B12" i="6"/>
  <c r="B11" i="6"/>
  <c r="B9" i="6"/>
  <c r="B8" i="6"/>
  <c r="B6" i="6"/>
  <c r="B7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<sst xmlns="http://schemas.openxmlformats.org/spreadsheetml/2006/main" count="33048" uniqueCount="8402">
  <si>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</si>
  <si>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</si>
  <si>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</si>
  <si>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</si>
  <si>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</si>
  <si>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</si>
  <si>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</si>
  <si>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</si>
  <si>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</si>
  <si>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</si>
  <si>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</si>
  <si>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</si>
  <si>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</si>
  <si>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</si>
  <si>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</si>
  <si>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</si>
  <si>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</si>
  <si>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</si>
  <si>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</si>
  <si>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</si>
  <si>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</si>
  <si>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</si>
  <si>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</si>
  <si>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</si>
  <si>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</si>
  <si>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</si>
  <si>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</si>
  <si>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</si>
  <si>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</si>
  <si>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</si>
  <si>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</si>
  <si>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</si>
  <si>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</si>
  <si>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</si>
  <si>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</si>
  <si>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</si>
  <si>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</si>
  <si>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</si>
  <si>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</si>
  <si>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</si>
  <si>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</si>
  <si>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</si>
  <si>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</si>
  <si>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</si>
  <si>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</si>
  <si>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</si>
  <si>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</si>
  <si>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</si>
  <si>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</si>
  <si>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</si>
  <si>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</si>
  <si>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</si>
  <si>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</si>
  <si>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</si>
  <si>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</si>
  <si>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</si>
  <si>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</si>
  <si>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</si>
  <si>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</si>
  <si>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</si>
  <si>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</si>
  <si>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</si>
  <si>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</si>
  <si>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</si>
  <si>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</si>
  <si>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</si>
  <si>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</si>
  <si>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</si>
  <si>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</si>
  <si>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</si>
  <si>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</si>
  <si>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</si>
  <si>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</si>
  <si>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</si>
  <si>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</si>
  <si>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</si>
  <si>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</si>
  <si>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</si>
  <si>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</si>
  <si>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</si>
  <si>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</si>
  <si>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</si>
  <si>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</si>
  <si>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</si>
  <si>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</si>
  <si>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</si>
  <si>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</si>
  <si>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</si>
  <si>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</si>
  <si>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</si>
  <si>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</si>
  <si>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</si>
  <si>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</si>
  <si>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</si>
  <si>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</si>
  <si>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</si>
  <si>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</si>
  <si>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</si>
  <si>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</si>
  <si>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</si>
  <si>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</si>
  <si>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</si>
  <si>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</si>
  <si>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</si>
  <si>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</si>
  <si>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</si>
  <si>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</si>
  <si>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</si>
  <si>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</si>
  <si>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</si>
  <si>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</si>
  <si>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</si>
  <si>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</si>
  <si>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</si>
  <si>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</si>
  <si>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</si>
  <si>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</si>
  <si>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</si>
  <si>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</si>
  <si>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</si>
  <si>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</si>
  <si>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</si>
  <si>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</si>
  <si>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</si>
  <si>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</si>
  <si>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</si>
  <si>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</si>
  <si>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</si>
  <si>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</si>
  <si>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</si>
  <si>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</si>
  <si>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</si>
  <si>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</si>
  <si>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</si>
  <si>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</si>
  <si>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</si>
  <si>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</si>
  <si>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</si>
  <si>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</si>
  <si>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</si>
  <si>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</si>
  <si>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</si>
  <si>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</si>
  <si>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</si>
  <si>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</si>
  <si>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</si>
  <si>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</si>
  <si>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</si>
  <si>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</si>
  <si>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</si>
  <si>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</si>
  <si>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</si>
  <si>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</si>
  <si>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</si>
  <si>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</si>
  <si>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</si>
  <si>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</si>
  <si>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</si>
  <si>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</si>
  <si>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</si>
  <si>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</si>
  <si>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</si>
  <si>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</si>
  <si>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</si>
  <si>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</si>
  <si>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</si>
  <si>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</si>
  <si>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</si>
  <si>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</si>
  <si>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</si>
  <si>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</si>
  <si>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</si>
  <si>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</si>
  <si>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</si>
  <si>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</si>
  <si>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</si>
  <si>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</si>
  <si>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</si>
  <si>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</si>
  <si>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</si>
  <si>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</si>
  <si>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</si>
  <si>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</si>
  <si>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</si>
  <si>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</si>
  <si>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</si>
  <si>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</si>
  <si>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</si>
  <si>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</si>
  <si>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</si>
  <si>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</si>
  <si>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</si>
  <si>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</si>
  <si>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</si>
  <si>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</si>
  <si>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</si>
  <si>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</si>
  <si>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</si>
  <si>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</si>
  <si>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</si>
  <si>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</si>
  <si>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</si>
  <si>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</si>
  <si>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</si>
  <si>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</si>
  <si>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</si>
  <si>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</si>
  <si>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</si>
  <si>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</si>
  <si>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</si>
  <si>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</si>
  <si>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</si>
  <si>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</si>
  <si>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</si>
  <si>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</si>
  <si>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</si>
  <si>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</si>
  <si>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</si>
  <si>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</si>
  <si>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</si>
  <si>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</si>
  <si>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</si>
  <si>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</si>
  <si>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</si>
  <si>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</si>
  <si>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</si>
  <si>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</si>
  <si>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</si>
  <si>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</si>
  <si>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</si>
  <si>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</si>
  <si>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</si>
  <si>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</si>
  <si>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</si>
  <si>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</si>
  <si>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</si>
  <si>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</si>
  <si>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</si>
  <si>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</si>
  <si>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</si>
  <si>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</si>
  <si>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</si>
  <si>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</si>
  <si>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</si>
  <si>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</si>
  <si>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</si>
  <si>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</si>
  <si>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</si>
  <si>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</si>
  <si>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</si>
  <si>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</si>
  <si>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</si>
  <si>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</si>
  <si>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</si>
  <si>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</si>
  <si>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</si>
  <si>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</si>
  <si>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</si>
  <si>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</si>
  <si>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</si>
  <si>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</si>
  <si>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</si>
  <si>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</si>
  <si>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</si>
  <si>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</si>
  <si>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</si>
  <si>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</si>
  <si>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</si>
  <si>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</si>
  <si>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</si>
  <si>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</si>
  <si>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</si>
  <si>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</si>
  <si>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</si>
  <si>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</si>
  <si>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</si>
  <si>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</si>
  <si>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</si>
  <si>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</si>
  <si>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</si>
  <si>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</si>
  <si>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</si>
  <si>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</si>
  <si>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</si>
  <si>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</si>
  <si>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</si>
  <si>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</si>
  <si>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</si>
  <si>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</si>
  <si>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</si>
  <si>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</si>
  <si>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</si>
  <si>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</si>
  <si>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</si>
  <si>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</si>
  <si>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</si>
  <si>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</si>
  <si>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</si>
  <si>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</si>
  <si>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</si>
  <si>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</si>
  <si>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</si>
  <si>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</si>
  <si>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</si>
  <si>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</si>
  <si>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</si>
  <si>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</si>
  <si>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</si>
  <si>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</si>
  <si>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</si>
  <si>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</si>
  <si>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</si>
  <si>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</si>
  <si>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</si>
  <si>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</si>
  <si>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</si>
  <si>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</si>
  <si>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</si>
  <si>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</si>
  <si>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</si>
  <si>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</si>
  <si>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</si>
  <si>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</si>
  <si>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</si>
  <si>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</si>
  <si>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</si>
  <si>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</si>
  <si>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</si>
  <si>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</si>
  <si>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</si>
  <si>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</si>
  <si>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</si>
  <si>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</si>
  <si>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</si>
  <si>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</si>
  <si>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</si>
  <si>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</si>
  <si>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</si>
  <si>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</si>
  <si>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</si>
  <si>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</si>
  <si>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</si>
  <si>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</si>
  <si>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</si>
  <si>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</si>
  <si>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</si>
  <si>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</si>
  <si>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</si>
  <si>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</si>
  <si>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</si>
  <si>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</si>
  <si>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</si>
  <si>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</si>
  <si>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</si>
  <si>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</si>
  <si>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</si>
  <si>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</si>
  <si>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</si>
  <si>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</si>
  <si>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</si>
  <si>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</si>
  <si>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</si>
  <si>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</si>
  <si>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</si>
  <si>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</si>
  <si>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</si>
  <si>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</si>
  <si>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</si>
  <si>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</si>
  <si>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</si>
  <si>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</si>
  <si>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</si>
  <si>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</si>
  <si>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</si>
  <si>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</si>
  <si>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</si>
  <si>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</si>
  <si>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</si>
  <si>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</si>
  <si>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</si>
  <si>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</si>
  <si>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</si>
  <si>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</si>
  <si>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</si>
  <si>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</si>
  <si>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</si>
  <si>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</si>
  <si>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</si>
  <si>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</si>
  <si>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</si>
  <si>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</si>
  <si>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</si>
  <si>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</si>
  <si>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</si>
  <si>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</si>
  <si>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</si>
  <si>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</si>
  <si>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</si>
  <si>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</si>
  <si>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</si>
  <si>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</si>
  <si>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</si>
  <si>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</si>
  <si>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</si>
  <si>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</si>
  <si>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</si>
  <si>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</si>
  <si>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</si>
  <si>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</si>
  <si>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</si>
  <si>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</si>
  <si>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</si>
  <si>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</si>
  <si>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</si>
  <si>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</si>
  <si>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</si>
  <si>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</si>
  <si>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</si>
  <si>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</si>
  <si>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</si>
  <si>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</si>
  <si>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</si>
  <si>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</si>
  <si>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</si>
  <si>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</si>
  <si>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</si>
  <si>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</si>
  <si>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</si>
  <si>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</si>
  <si>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</si>
  <si>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</si>
  <si>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</si>
  <si>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</si>
  <si>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</si>
  <si>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</si>
  <si>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</si>
  <si>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</si>
  <si>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</si>
  <si>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</si>
  <si>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</si>
  <si>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</si>
  <si>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</si>
  <si>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</si>
  <si>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</si>
  <si>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</si>
  <si>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</si>
  <si>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</si>
  <si>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</si>
  <si>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</si>
  <si>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</si>
  <si>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</si>
  <si>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</si>
  <si>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</si>
  <si>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</si>
  <si>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</si>
  <si>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</si>
  <si>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</si>
  <si>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</si>
  <si>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</si>
  <si>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</si>
  <si>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</si>
  <si>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</si>
  <si>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</si>
  <si>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</si>
  <si>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</si>
  <si>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</si>
  <si>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</si>
  <si>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</si>
  <si>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</si>
  <si>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</si>
  <si>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</si>
  <si>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</si>
  <si>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</si>
  <si>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</si>
  <si>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</si>
  <si>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</si>
  <si>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</si>
  <si>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</si>
  <si>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</si>
  <si>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</si>
  <si>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</si>
  <si>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</si>
  <si>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</si>
  <si>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</si>
  <si>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</si>
  <si>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</si>
  <si>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</si>
  <si>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</si>
  <si>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</si>
  <si>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</si>
  <si>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</si>
  <si>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</si>
  <si>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</si>
  <si>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</si>
  <si>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</si>
  <si>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</si>
  <si>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</si>
  <si>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</si>
  <si>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</si>
  <si>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</si>
  <si>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</si>
  <si>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</si>
  <si>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</si>
  <si>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</si>
  <si>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</si>
  <si>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</si>
  <si>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</si>
  <si>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</si>
  <si>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</si>
  <si>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</si>
  <si>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</si>
  <si>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</si>
  <si>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</si>
  <si>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</si>
  <si>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</si>
  <si>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</si>
  <si>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</si>
  <si>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</si>
  <si>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</si>
  <si>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</si>
  <si>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</si>
  <si>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</si>
  <si>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</si>
  <si>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</si>
  <si>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</si>
  <si>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</si>
  <si>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</si>
  <si>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</si>
  <si>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</si>
  <si>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</si>
  <si>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</si>
  <si>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</si>
  <si>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</si>
  <si>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</si>
  <si>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</si>
  <si>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</si>
  <si>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</si>
  <si>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</si>
  <si>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</si>
  <si>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</si>
  <si>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</si>
  <si>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</si>
  <si>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</si>
  <si>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</si>
  <si>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</si>
  <si>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</si>
  <si>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</si>
  <si>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</si>
  <si>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</si>
  <si>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</si>
  <si>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</si>
  <si>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</si>
  <si>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</si>
  <si>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</si>
  <si>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</si>
  <si>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</si>
  <si>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</si>
  <si>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</si>
  <si>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</si>
  <si>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</si>
  <si>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</si>
  <si>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</si>
  <si>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</si>
  <si>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</si>
  <si>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</si>
  <si>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</si>
  <si>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</si>
  <si>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</si>
  <si>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</si>
  <si>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</si>
  <si>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</si>
  <si>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</si>
  <si>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</si>
  <si>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</si>
  <si>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</si>
  <si>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</si>
  <si>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</si>
  <si>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</si>
  <si>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</si>
  <si>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</si>
  <si>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</si>
  <si>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</si>
  <si>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</si>
  <si>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</si>
  <si>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</si>
  <si>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</si>
  <si>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</si>
  <si>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</si>
  <si>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</si>
  <si>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</si>
  <si>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</si>
  <si>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</si>
  <si>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</si>
  <si>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</si>
  <si>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</si>
  <si>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</si>
  <si>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</si>
  <si>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</si>
  <si>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</si>
  <si>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</si>
  <si>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</si>
  <si>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</si>
  <si>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</si>
  <si>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</si>
  <si>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</si>
  <si>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</si>
  <si>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</si>
  <si>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</si>
  <si>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</si>
  <si>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</si>
  <si>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</si>
  <si>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</si>
  <si>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</si>
  <si>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</si>
  <si>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</si>
  <si>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</si>
  <si>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</si>
  <si>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</si>
  <si>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</si>
  <si>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</si>
  <si>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</si>
  <si>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</si>
  <si>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</si>
  <si>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</si>
  <si>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</si>
  <si>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</si>
  <si>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</si>
  <si>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</si>
  <si>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</si>
  <si>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</si>
  <si>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</si>
  <si>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</si>
  <si>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</si>
  <si>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</si>
  <si>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</si>
  <si>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</si>
  <si>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</si>
  <si>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</si>
  <si>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</si>
  <si>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</si>
  <si>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</si>
  <si>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</si>
  <si>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</si>
  <si>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</si>
  <si>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</si>
  <si>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</si>
  <si>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</si>
  <si>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</si>
  <si>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</si>
  <si>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</si>
  <si>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</si>
  <si>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</si>
  <si>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</si>
  <si>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</si>
  <si>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</si>
  <si>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</si>
  <si>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</si>
  <si>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</si>
  <si>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</si>
  <si>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</si>
  <si>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</si>
  <si>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</si>
  <si>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</si>
  <si>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</si>
  <si>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</si>
  <si>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</si>
  <si>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</si>
  <si>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</si>
  <si>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</si>
  <si>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</si>
  <si>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</si>
  <si>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</si>
  <si>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</si>
  <si>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</si>
  <si>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</si>
  <si>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</si>
  <si>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</si>
  <si>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</si>
  <si>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</si>
  <si>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</si>
  <si>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</si>
  <si>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</si>
  <si>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</si>
  <si>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</si>
  <si>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</si>
  <si>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</si>
  <si>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</si>
  <si>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</si>
  <si>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</si>
  <si>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</si>
  <si>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</si>
  <si>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</si>
  <si>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</si>
  <si>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</si>
  <si>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</si>
  <si>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</si>
  <si>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</si>
  <si>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</si>
  <si>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</si>
  <si>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</si>
  <si>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</si>
  <si>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</si>
  <si>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</si>
  <si>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</si>
  <si>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</si>
  <si>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</si>
  <si>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</si>
  <si>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</si>
  <si>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</si>
  <si>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</si>
  <si>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</si>
  <si>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</si>
  <si>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</si>
  <si>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</si>
  <si>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</si>
  <si>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</si>
  <si>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</si>
  <si>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</si>
  <si>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</si>
  <si>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</si>
  <si>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</si>
  <si>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</si>
  <si>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</si>
  <si>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</si>
  <si>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</si>
  <si>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</si>
  <si>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</si>
  <si>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</si>
  <si>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</si>
  <si>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</si>
  <si>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</si>
  <si>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</si>
  <si>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</si>
  <si>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</si>
  <si>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</si>
  <si>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</si>
  <si>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</si>
  <si>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</si>
  <si>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</si>
  <si>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</si>
  <si>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</si>
  <si>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</si>
  <si>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</si>
  <si>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</si>
  <si>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</si>
  <si>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</si>
  <si>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</si>
  <si>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</si>
  <si>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</si>
  <si>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</si>
  <si>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</si>
  <si>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</si>
  <si>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</si>
  <si>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</si>
  <si>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</si>
  <si>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</si>
  <si>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</si>
  <si>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</si>
  <si>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</si>
  <si>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</si>
  <si>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</si>
  <si>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</si>
  <si>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</si>
  <si>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</si>
  <si>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</si>
  <si>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</si>
  <si>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</si>
  <si>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</si>
  <si>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</si>
  <si>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</si>
  <si>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</si>
  <si>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</si>
  <si>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</si>
  <si>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</si>
  <si>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</si>
  <si>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</si>
  <si>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</si>
  <si>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</si>
  <si>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</si>
  <si>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</si>
  <si>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</si>
  <si>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</si>
  <si>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</si>
  <si>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</si>
  <si>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</si>
  <si>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</si>
  <si>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</si>
  <si>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</si>
  <si>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</si>
  <si>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</si>
  <si>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</si>
  <si>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</si>
  <si>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</si>
  <si>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</si>
  <si>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</si>
  <si>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</si>
  <si>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</si>
  <si>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</si>
  <si>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</si>
  <si>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</si>
  <si>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</si>
  <si>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</si>
  <si>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</si>
  <si>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</si>
  <si>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</si>
  <si>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</si>
  <si>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</si>
  <si>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</si>
  <si>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</si>
  <si>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</si>
  <si>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</si>
  <si>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</si>
  <si>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</si>
  <si>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</si>
  <si>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</si>
  <si>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</si>
  <si>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</si>
  <si>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</si>
  <si>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</si>
  <si>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</si>
  <si>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</si>
  <si>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</si>
  <si>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</si>
  <si>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</si>
  <si>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</si>
  <si>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</si>
  <si>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</si>
  <si>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</si>
  <si>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</si>
  <si>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</si>
  <si>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</si>
  <si>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</si>
  <si>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</si>
  <si>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</si>
  <si>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</si>
  <si>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</si>
  <si>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</si>
  <si>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</si>
  <si>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</si>
  <si>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</si>
  <si>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</si>
  <si>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</si>
  <si>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</si>
  <si>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</si>
  <si>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</si>
  <si>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</si>
  <si>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</si>
  <si>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</si>
  <si>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</si>
  <si>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</si>
  <si>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</si>
  <si>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</si>
  <si>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</si>
  <si>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</si>
  <si>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</si>
  <si>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</si>
  <si>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</si>
  <si>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</si>
  <si>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</si>
  <si>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</si>
  <si>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</si>
  <si>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</si>
  <si>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</si>
  <si>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</si>
  <si>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</si>
  <si>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</si>
  <si>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</si>
  <si>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</si>
  <si>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</si>
  <si>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</si>
  <si>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</si>
  <si>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</si>
  <si>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</si>
  <si>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</si>
  <si>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</si>
  <si>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</si>
  <si>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</si>
  <si>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</si>
  <si>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</si>
  <si>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</si>
  <si>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</si>
  <si>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</si>
  <si>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</si>
  <si>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</si>
  <si>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</si>
  <si>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</si>
  <si>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</si>
  <si>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</si>
  <si>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</si>
  <si>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</si>
  <si>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</si>
  <si>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</si>
  <si>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</si>
  <si>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</si>
  <si>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</si>
  <si>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</si>
  <si>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</si>
  <si>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</si>
  <si>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</si>
  <si>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</si>
  <si>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</si>
  <si>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</si>
  <si>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</si>
  <si>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</si>
  <si>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</si>
  <si>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</si>
  <si>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</si>
  <si>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</si>
  <si>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</si>
  <si>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</si>
  <si>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</si>
  <si>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</si>
  <si>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</si>
  <si>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</si>
  <si>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</si>
  <si>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</si>
  <si>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</si>
  <si>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</si>
  <si>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</si>
  <si>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</si>
  <si>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</si>
  <si>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</si>
  <si>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</si>
  <si>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</si>
  <si>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</si>
  <si>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</si>
  <si>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</si>
  <si>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</si>
  <si>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</si>
  <si>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</si>
  <si>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</si>
  <si>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</si>
  <si>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</si>
  <si>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</si>
  <si>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</si>
  <si>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</si>
  <si>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</si>
  <si>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</si>
  <si>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</si>
  <si>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</si>
  <si>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</si>
  <si>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</si>
  <si>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</si>
  <si>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</si>
  <si>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</si>
  <si>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</si>
  <si>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</si>
  <si>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</si>
  <si>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</si>
  <si>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</si>
  <si>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</si>
  <si>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</si>
  <si>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</si>
  <si>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</si>
  <si>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</si>
  <si>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</si>
  <si>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</si>
  <si>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</si>
  <si>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</si>
  <si>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</si>
  <si>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</si>
  <si>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</si>
  <si>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</si>
  <si>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</si>
  <si>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</si>
  <si>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</si>
  <si>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</si>
  <si>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</si>
  <si>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</si>
  <si>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</si>
  <si>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</si>
  <si>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</si>
  <si>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</si>
  <si>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</si>
  <si>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</si>
  <si>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</si>
  <si>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</si>
  <si>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</si>
  <si>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</si>
  <si>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</si>
  <si>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</si>
  <si>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</si>
  <si>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</si>
  <si>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</si>
  <si>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</si>
  <si>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</si>
  <si>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</si>
  <si>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</si>
  <si>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</si>
  <si>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</si>
  <si>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</si>
  <si>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</si>
  <si>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</si>
  <si>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</si>
  <si>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</si>
  <si>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</si>
  <si>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</si>
  <si>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</si>
  <si>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</si>
  <si>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</si>
  <si>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</si>
  <si>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</si>
  <si>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</si>
  <si>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</si>
  <si>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</si>
  <si>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</si>
  <si>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</si>
  <si>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</si>
  <si>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</si>
  <si>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</si>
  <si>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</si>
  <si>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</si>
  <si>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</si>
  <si>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</si>
  <si>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</si>
  <si>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</si>
  <si>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</si>
  <si>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</si>
  <si>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</si>
  <si>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</si>
  <si>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</si>
  <si>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</si>
  <si>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</si>
  <si>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</si>
  <si>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</si>
  <si>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</si>
  <si>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</si>
  <si>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</si>
  <si>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</si>
  <si>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</si>
  <si>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</si>
  <si>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</si>
  <si>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</si>
  <si>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</si>
  <si>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</si>
  <si>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</si>
  <si>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</si>
  <si>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</si>
  <si>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</si>
  <si>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</si>
  <si>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</si>
  <si>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</si>
  <si>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</si>
  <si>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</si>
  <si>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</si>
  <si>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</si>
  <si>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</si>
  <si>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</si>
  <si>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</si>
  <si>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</si>
  <si>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</si>
  <si>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</si>
  <si>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</si>
  <si>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</si>
  <si>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</si>
  <si>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</si>
  <si>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</si>
  <si>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</si>
  <si>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</si>
  <si>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</si>
  <si>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</si>
  <si>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</si>
  <si>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</si>
  <si>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</si>
  <si>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</si>
  <si>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</si>
  <si>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</si>
  <si>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</si>
  <si>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</si>
  <si>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</si>
  <si>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</si>
  <si>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</si>
  <si>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</si>
  <si>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</si>
  <si>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</si>
  <si>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</si>
  <si>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</si>
  <si>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</si>
  <si>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</si>
  <si>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</si>
  <si>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</si>
  <si>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</si>
  <si>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</si>
  <si>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</si>
  <si>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</si>
  <si>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</si>
  <si>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</si>
  <si>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</si>
  <si>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</si>
  <si>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</si>
  <si>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</si>
  <si>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</si>
  <si>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</si>
  <si>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</si>
  <si>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</si>
  <si>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</si>
  <si>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</si>
  <si>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</si>
  <si>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</si>
  <si>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</si>
  <si>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</si>
  <si>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</si>
  <si>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</si>
  <si>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</si>
  <si>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</si>
  <si>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</si>
  <si>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</si>
  <si>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</si>
  <si>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</si>
  <si>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</si>
  <si>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</si>
  <si>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</si>
  <si>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</si>
  <si>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</si>
  <si>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</si>
  <si>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</si>
  <si>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</si>
  <si>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</si>
  <si>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</si>
  <si>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</si>
  <si>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</si>
  <si>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</si>
  <si>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</si>
  <si>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</si>
  <si>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</si>
  <si>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</si>
  <si>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</si>
  <si>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</si>
  <si>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</si>
  <si>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</si>
  <si>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</si>
  <si>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</si>
  <si>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</si>
  <si>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</si>
  <si>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</si>
  <si>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</si>
  <si>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</si>
  <si>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</si>
  <si>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</si>
  <si>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</si>
  <si>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</si>
  <si>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</si>
  <si>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</si>
  <si>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</si>
  <si>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</si>
  <si>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</si>
  <si>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</si>
  <si>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</si>
  <si>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</si>
  <si>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</si>
  <si>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</si>
  <si>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</si>
  <si>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</si>
  <si>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</si>
  <si>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</si>
  <si>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</si>
  <si>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</si>
  <si>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</si>
  <si>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</si>
  <si>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</si>
  <si>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</si>
  <si>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</si>
  <si>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</si>
  <si>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</si>
  <si>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</si>
  <si>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</si>
  <si>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</si>
  <si>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</si>
  <si>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</si>
  <si>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</si>
  <si>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</si>
  <si>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</si>
  <si>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</si>
  <si>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</si>
  <si>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</si>
  <si>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</si>
  <si>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</si>
  <si>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</si>
  <si>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</si>
  <si>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</si>
  <si>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</si>
  <si>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</si>
  <si>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</si>
  <si>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</si>
  <si>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</si>
  <si>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</si>
  <si>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</si>
  <si>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</si>
  <si>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</si>
  <si>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</si>
  <si>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</si>
  <si>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</si>
  <si>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</si>
  <si>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</si>
  <si>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</si>
  <si>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</si>
  <si>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</si>
  <si>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</si>
  <si>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</si>
  <si>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</si>
  <si>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</si>
  <si>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</si>
  <si>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</si>
  <si>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</si>
  <si>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</si>
  <si>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</si>
  <si>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</si>
  <si>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</si>
  <si>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</si>
  <si>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</si>
  <si>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</si>
  <si>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</si>
  <si>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</si>
  <si>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</si>
  <si>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</si>
  <si>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</si>
  <si>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</si>
  <si>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</si>
  <si>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</si>
  <si>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</si>
  <si>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</si>
  <si>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</si>
  <si>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</si>
  <si>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</si>
  <si>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</si>
  <si>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</si>
  <si>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</si>
  <si>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</si>
  <si>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</si>
  <si>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</si>
  <si>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</si>
  <si>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</si>
  <si>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</si>
  <si>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</si>
  <si>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</si>
  <si>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</si>
  <si>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</si>
  <si>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</si>
  <si>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</si>
  <si>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</si>
  <si>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</si>
  <si>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</si>
  <si>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</si>
  <si>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</si>
  <si>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</si>
  <si>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</si>
  <si>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</si>
  <si>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</si>
  <si>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</si>
  <si>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</si>
  <si>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</si>
  <si>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</si>
  <si>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</si>
  <si>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</si>
  <si>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</si>
  <si>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</si>
  <si>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</si>
  <si>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</si>
  <si>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</si>
  <si>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</si>
  <si>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</si>
  <si>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</si>
  <si>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</si>
  <si>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</si>
  <si>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</si>
  <si>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</si>
  <si>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</si>
  <si>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</si>
  <si>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</si>
  <si>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</si>
  <si>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</si>
  <si>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</si>
  <si>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</si>
  <si>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</si>
  <si>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</si>
  <si>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</si>
  <si>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</si>
  <si>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</si>
  <si>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</si>
  <si>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</si>
  <si>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</si>
  <si>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</si>
  <si>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</si>
  <si>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</si>
  <si>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</si>
  <si>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</si>
  <si>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</si>
  <si>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</si>
  <si>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</si>
  <si>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</si>
  <si>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</si>
  <si>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</si>
  <si>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</si>
  <si>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</si>
  <si>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</si>
  <si>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</si>
  <si>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</si>
  <si>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</si>
  <si>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</si>
  <si>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</si>
  <si>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</si>
  <si>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</si>
  <si>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</si>
  <si>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</si>
  <si>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</si>
  <si>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</si>
  <si>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</si>
  <si>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</si>
  <si>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</si>
  <si>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</si>
  <si>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</si>
  <si>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</si>
  <si>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</si>
  <si>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</si>
  <si>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</si>
  <si>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</si>
  <si>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</si>
  <si>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</si>
  <si>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</si>
  <si>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</si>
  <si>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</si>
  <si>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</si>
  <si>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</si>
  <si>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</si>
  <si>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</si>
  <si>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</si>
  <si>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</si>
  <si>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</si>
  <si>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</si>
  <si>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</si>
  <si>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</si>
  <si>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</si>
  <si>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</si>
  <si>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</si>
  <si>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</si>
  <si>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</si>
  <si>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</si>
  <si>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</si>
  <si>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</si>
  <si>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</si>
  <si>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</si>
  <si>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</si>
  <si>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</si>
  <si>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</si>
  <si>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</si>
  <si>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</si>
  <si>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</si>
  <si>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</si>
  <si>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</si>
  <si>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</si>
  <si>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</si>
  <si>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</si>
  <si>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</si>
  <si>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</si>
  <si>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</si>
  <si>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</si>
  <si>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</si>
  <si>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</si>
  <si>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</si>
  <si>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</si>
  <si>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</si>
  <si>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</si>
  <si>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</si>
  <si>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</si>
  <si>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</si>
  <si>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</si>
  <si>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</si>
  <si>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</si>
  <si>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</si>
  <si>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</si>
  <si>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</si>
  <si>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</si>
  <si>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</si>
  <si>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</si>
  <si>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</si>
  <si>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</si>
  <si>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</si>
  <si>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</si>
  <si>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</si>
  <si>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</si>
  <si>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</si>
  <si>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</si>
  <si>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</si>
  <si>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</si>
  <si>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</si>
  <si>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</si>
  <si>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</si>
  <si>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</si>
  <si>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</si>
  <si>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</si>
  <si>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</si>
  <si>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</si>
  <si>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</si>
  <si>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</si>
  <si>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</si>
  <si>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</si>
  <si>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</si>
  <si>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</si>
  <si>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</si>
  <si>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</si>
  <si>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</si>
  <si>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</si>
  <si>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</si>
  <si>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</si>
  <si>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</si>
  <si>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</si>
  <si>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</si>
  <si>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</si>
  <si>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</si>
  <si>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</si>
  <si>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</si>
  <si>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</si>
  <si>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</si>
  <si>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</si>
  <si>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</si>
  <si>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</si>
  <si>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</si>
  <si>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</si>
  <si>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</si>
  <si>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</si>
  <si>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</si>
  <si>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</si>
  <si>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</si>
  <si>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</si>
  <si>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</si>
  <si>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</si>
  <si>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</si>
  <si>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</si>
  <si>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</si>
  <si>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</si>
  <si>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</si>
  <si>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</si>
  <si>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</si>
  <si>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</si>
  <si>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</si>
  <si>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</si>
  <si>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</si>
  <si>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</si>
  <si>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</si>
  <si>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</si>
  <si>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</si>
  <si>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</si>
  <si>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</si>
  <si>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</si>
  <si>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</si>
  <si>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</si>
  <si>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</si>
  <si>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</si>
  <si>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</si>
  <si>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</si>
  <si>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</si>
  <si>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</si>
  <si>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</si>
  <si>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</si>
  <si>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</si>
  <si>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</si>
  <si>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</si>
  <si>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</si>
  <si>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</si>
  <si>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</si>
  <si>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</si>
  <si>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</si>
  <si>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</si>
  <si>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</si>
  <si>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</si>
  <si>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</si>
  <si>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</si>
  <si>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</si>
  <si>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</si>
  <si>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</si>
  <si>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</si>
  <si>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</si>
  <si>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</si>
  <si>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</si>
  <si>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</si>
  <si>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</si>
  <si>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</si>
  <si>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</si>
  <si>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</si>
  <si>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</si>
  <si>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</si>
  <si>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</si>
  <si>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</si>
  <si>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</si>
  <si>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</si>
  <si>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</si>
  <si>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</si>
  <si>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</si>
  <si>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</si>
  <si>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</si>
  <si>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</si>
  <si>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</si>
  <si>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</si>
  <si>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</si>
  <si>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</si>
  <si>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</si>
  <si>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</si>
  <si>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</si>
  <si>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</si>
  <si>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</si>
  <si>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</si>
  <si>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</si>
  <si>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</si>
  <si>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</si>
  <si>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</si>
  <si>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</si>
  <si>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</si>
  <si>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</si>
  <si>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</si>
  <si>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</si>
  <si>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</si>
  <si>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</si>
  <si>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</si>
  <si>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</si>
  <si>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</si>
  <si>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</si>
  <si>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</si>
  <si>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</si>
  <si>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</si>
  <si>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</si>
  <si>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</si>
  <si>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</si>
  <si>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</si>
  <si>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</si>
  <si>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</si>
  <si>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</si>
  <si>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</si>
  <si>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</si>
  <si>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</si>
  <si>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</si>
  <si>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</si>
  <si>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</si>
  <si>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</si>
  <si>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</si>
  <si>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</si>
  <si>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</si>
  <si>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</si>
  <si>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</si>
  <si>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</si>
  <si>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</si>
  <si>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</si>
  <si>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</si>
  <si>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</si>
  <si>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</si>
  <si>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</si>
  <si>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</si>
  <si>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</si>
  <si>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</si>
  <si>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</si>
  <si>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</si>
  <si>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</si>
  <si>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</si>
  <si>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</si>
  <si>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</si>
  <si>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</si>
  <si>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</si>
  <si>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</si>
  <si>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</si>
  <si>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</si>
  <si>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</si>
  <si>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</si>
  <si>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</si>
  <si>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</si>
  <si>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</si>
  <si>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</si>
  <si>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</si>
  <si>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</si>
  <si>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</si>
  <si>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</si>
  <si>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</si>
  <si>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</si>
  <si>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</si>
  <si>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</si>
  <si>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</si>
  <si>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</si>
  <si>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</si>
  <si>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</si>
  <si>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</si>
  <si>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</si>
  <si>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</si>
  <si>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</si>
  <si>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</si>
  <si>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</si>
  <si>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</si>
  <si>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</si>
  <si>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</si>
  <si>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</si>
  <si>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</si>
  <si>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</si>
  <si>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</si>
  <si>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</si>
  <si>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</si>
  <si>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</si>
  <si>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</si>
  <si>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</si>
  <si>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</si>
  <si>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</si>
  <si>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</si>
  <si>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</si>
  <si>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</si>
  <si>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</si>
  <si>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</si>
  <si>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</si>
  <si>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</si>
  <si>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</si>
  <si>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</si>
  <si>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</si>
  <si>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</si>
  <si>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</si>
  <si>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</si>
  <si>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</si>
  <si>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</si>
  <si>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</si>
  <si>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</si>
  <si>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</si>
  <si>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</si>
  <si>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</si>
  <si>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</si>
  <si>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</si>
  <si>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</si>
  <si>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</si>
  <si>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</si>
  <si>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</si>
  <si>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</si>
  <si>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</si>
  <si>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</si>
  <si>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</si>
  <si>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</si>
  <si>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</si>
  <si>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</si>
  <si>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</si>
  <si>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</si>
  <si>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</si>
  <si>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</si>
  <si>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</si>
  <si>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</si>
  <si>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</si>
  <si>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</si>
  <si>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</si>
  <si>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</si>
  <si>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</si>
  <si>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</si>
  <si>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</si>
  <si>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</si>
  <si>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</si>
  <si>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</si>
  <si>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</si>
  <si>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</si>
  <si>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</si>
  <si>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</si>
  <si>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</si>
  <si>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</si>
  <si>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</si>
  <si>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</si>
  <si>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</si>
  <si>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</si>
  <si>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</si>
  <si>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</si>
  <si>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</si>
  <si>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</si>
  <si>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</si>
  <si>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</si>
  <si>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</si>
  <si>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</si>
  <si>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</si>
  <si>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</si>
  <si>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</si>
  <si>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</si>
  <si>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</si>
  <si>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</si>
  <si>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</si>
  <si>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</si>
  <si>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</si>
  <si>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</si>
  <si>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</si>
  <si>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</si>
  <si>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</si>
  <si>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</si>
  <si>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</si>
  <si>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</si>
  <si>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</si>
  <si>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</si>
  <si>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</si>
  <si>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</si>
  <si>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</si>
  <si>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</si>
  <si>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</si>
  <si>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</si>
  <si>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</si>
  <si>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</si>
  <si>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</si>
  <si>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</si>
  <si>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</si>
  <si>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</si>
  <si>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</si>
  <si>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</si>
  <si>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</si>
  <si>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</si>
  <si>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</si>
  <si>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</si>
  <si>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</si>
  <si>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</si>
  <si>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</si>
  <si>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</si>
  <si>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</si>
  <si>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</si>
  <si>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</si>
  <si>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</si>
  <si>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</si>
  <si>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</si>
  <si>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</si>
  <si>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</si>
  <si>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</si>
  <si>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</si>
  <si>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</si>
  <si>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</si>
  <si>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</si>
  <si>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</si>
  <si>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</si>
  <si>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</si>
  <si>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</si>
  <si>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</si>
  <si>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</si>
  <si>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</si>
  <si>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</si>
  <si>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</si>
  <si>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</si>
  <si>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</si>
  <si>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</si>
  <si>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</si>
  <si>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</si>
  <si>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</si>
  <si>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</si>
  <si>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</si>
  <si>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</si>
  <si>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</si>
  <si>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</si>
  <si>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</si>
  <si>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</si>
  <si>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</si>
  <si>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</si>
  <si>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</si>
  <si>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</si>
  <si>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</si>
  <si>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</si>
  <si>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</si>
  <si>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</si>
  <si>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</si>
  <si>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</si>
  <si>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</si>
  <si>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</si>
  <si>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</si>
  <si>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</si>
  <si>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</si>
  <si>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</si>
  <si>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</si>
  <si>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</si>
  <si>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</si>
  <si>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</si>
  <si>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</si>
  <si>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</si>
  <si>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</si>
  <si>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</si>
  <si>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</si>
  <si>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</si>
  <si>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</si>
  <si>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</si>
  <si>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</si>
  <si>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</si>
  <si>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</si>
  <si>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</si>
  <si>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</si>
  <si>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</si>
  <si>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</si>
  <si>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</si>
  <si>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</si>
  <si>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</si>
  <si>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</si>
  <si>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</si>
  <si>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</si>
  <si>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</si>
  <si>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</si>
  <si>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</si>
  <si>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</si>
  <si>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</si>
  <si>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</si>
  <si>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</si>
  <si>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</si>
  <si>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</si>
  <si>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</si>
  <si>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</si>
  <si>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</si>
  <si>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</si>
  <si>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</si>
  <si>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</si>
  <si>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</si>
  <si>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</si>
  <si>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</si>
  <si>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</si>
  <si>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</si>
  <si>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</si>
  <si>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</si>
  <si>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</si>
  <si>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</si>
  <si>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</si>
  <si>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</si>
  <si>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</si>
  <si>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</si>
  <si>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</si>
  <si>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</si>
  <si>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</si>
  <si>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</si>
  <si>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</si>
  <si>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</si>
  <si>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</si>
  <si>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</si>
  <si>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</si>
  <si>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</si>
  <si>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</si>
  <si>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</si>
  <si>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</si>
  <si>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</si>
  <si>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</si>
  <si>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</si>
  <si>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</si>
  <si>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</si>
  <si>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</si>
  <si>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</si>
  <si>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</si>
  <si>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</si>
  <si>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</si>
  <si>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</si>
  <si>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</si>
  <si>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</si>
  <si>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</si>
  <si>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</si>
  <si>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</si>
  <si>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</si>
  <si>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</si>
  <si>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</si>
  <si>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</si>
  <si>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</si>
  <si>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</si>
  <si>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</si>
  <si>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</si>
  <si>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</si>
  <si>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</si>
  <si>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</si>
  <si>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</si>
  <si>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</si>
  <si>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</si>
  <si>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</si>
  <si>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</si>
  <si>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</si>
  <si>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</si>
  <si>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</si>
  <si>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</si>
  <si>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</si>
  <si>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</si>
  <si>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</si>
  <si>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</si>
  <si>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</si>
  <si>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</si>
  <si>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</si>
  <si>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</si>
  <si>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</si>
  <si>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</si>
  <si>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</si>
  <si>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</si>
  <si>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</si>
  <si>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</si>
  <si>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</si>
  <si>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</si>
  <si>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</si>
  <si>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</si>
  <si>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</si>
  <si>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</si>
  <si>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</si>
  <si>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</si>
  <si>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</si>
  <si>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</si>
  <si>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</si>
  <si>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</si>
  <si>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</si>
  <si>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</si>
  <si>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</si>
  <si>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</si>
  <si>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</si>
  <si>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</si>
  <si>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</si>
  <si>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</si>
  <si>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</si>
  <si>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</si>
  <si>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</si>
  <si>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</si>
  <si>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</si>
  <si>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</si>
  <si>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</si>
  <si>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</si>
  <si>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</si>
  <si>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</si>
  <si>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</si>
  <si>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</si>
  <si>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</si>
  <si>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</si>
  <si>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</si>
  <si>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</si>
  <si>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</si>
  <si>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</si>
  <si>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</si>
  <si>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</si>
  <si>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</si>
  <si>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</si>
  <si>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</si>
  <si>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</si>
  <si>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</si>
  <si>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</si>
  <si>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</si>
  <si>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</si>
  <si>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</si>
  <si>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</si>
  <si>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</si>
  <si>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</si>
  <si>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</si>
  <si>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</si>
  <si>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</si>
  <si>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</si>
  <si>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</si>
  <si>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</si>
  <si>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</si>
  <si>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</si>
  <si>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</si>
  <si>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</si>
  <si>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</si>
  <si>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</si>
  <si>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</si>
  <si>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</si>
  <si>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</si>
  <si>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</si>
  <si>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</si>
  <si>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</si>
  <si>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</si>
  <si>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</si>
  <si>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</si>
  <si>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</si>
  <si>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</si>
  <si>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</si>
  <si>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</si>
  <si>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</si>
  <si>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</si>
  <si>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</si>
  <si>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</si>
  <si>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</si>
  <si>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</si>
  <si>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</si>
  <si>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</si>
  <si>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</si>
  <si>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</si>
  <si>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</si>
  <si>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</si>
  <si>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</si>
  <si>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</si>
  <si>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</si>
  <si>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</si>
  <si>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</si>
  <si>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</si>
  <si>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</si>
  <si>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</si>
  <si>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</si>
  <si>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</si>
  <si>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</si>
  <si>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</si>
  <si>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</si>
  <si>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</si>
  <si>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</si>
  <si>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</si>
  <si>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</si>
  <si>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</si>
  <si>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</si>
  <si>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</si>
  <si>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</si>
  <si>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</si>
  <si>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</si>
  <si>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</si>
  <si>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</si>
  <si>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</si>
  <si>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</si>
  <si>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</si>
  <si>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</si>
  <si>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</si>
  <si>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</si>
  <si>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</si>
  <si>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</si>
  <si>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</si>
  <si>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</si>
  <si>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</si>
  <si>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</si>
  <si>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</si>
  <si>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</si>
  <si>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</si>
  <si>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</si>
  <si>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</si>
  <si>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</si>
  <si>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</si>
  <si>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</si>
  <si>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</si>
  <si>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</si>
  <si>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</si>
  <si>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</si>
  <si>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</si>
  <si>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</si>
  <si>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</si>
  <si>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</si>
  <si>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</si>
  <si>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</si>
  <si>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</si>
  <si>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</si>
  <si>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</si>
  <si>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</si>
  <si>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</si>
  <si>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</si>
  <si>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</si>
  <si>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</si>
  <si>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</si>
  <si>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</si>
  <si>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</si>
  <si>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</si>
  <si>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</si>
  <si>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</si>
  <si>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</si>
  <si>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</si>
  <si>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</si>
  <si>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</si>
  <si>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</si>
  <si>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</si>
  <si>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</si>
  <si>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</si>
  <si>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</si>
  <si>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</si>
  <si>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</si>
  <si>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</si>
  <si>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</si>
  <si>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</si>
  <si>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</si>
  <si>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</si>
  <si>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</si>
  <si>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</si>
  <si>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</si>
  <si>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</si>
  <si>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</si>
  <si>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</si>
  <si>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</si>
  <si>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</si>
  <si>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</si>
  <si>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</si>
  <si>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</si>
  <si>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</si>
  <si>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</si>
  <si>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</si>
  <si>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</si>
  <si>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</si>
  <si>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</si>
  <si>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</si>
  <si>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</si>
  <si>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</si>
  <si>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</si>
  <si>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</si>
  <si>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</si>
  <si>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</si>
  <si>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</si>
  <si>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</si>
  <si>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</si>
  <si>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</si>
  <si>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</si>
  <si>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</si>
  <si>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</si>
  <si>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</si>
  <si>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</si>
  <si>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</si>
  <si>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</si>
  <si>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</si>
  <si>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</si>
  <si>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</si>
  <si>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</si>
  <si>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</si>
  <si>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</si>
  <si>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</si>
  <si>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</si>
  <si>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</si>
  <si>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</si>
  <si>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</si>
  <si>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</si>
  <si>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</si>
  <si>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</si>
  <si>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</si>
  <si>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</si>
  <si>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</si>
  <si>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</si>
  <si>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</si>
  <si>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</si>
  <si>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</si>
  <si>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</si>
  <si>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</si>
  <si>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</si>
  <si>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</si>
  <si>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</si>
  <si>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</si>
  <si>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</si>
  <si>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</si>
  <si>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</si>
  <si>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</si>
  <si>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</si>
  <si>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</si>
  <si>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</si>
  <si>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</si>
  <si>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</si>
  <si>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</si>
  <si>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</si>
  <si>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</si>
  <si>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</si>
  <si>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</si>
  <si>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</si>
  <si>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</si>
  <si>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</si>
  <si>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</si>
  <si>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</si>
  <si>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</si>
  <si>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</si>
  <si>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</si>
  <si>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</si>
  <si>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</si>
  <si>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</si>
  <si>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</si>
  <si>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</si>
  <si>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</si>
  <si>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</si>
  <si>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</si>
  <si>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</si>
  <si>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</si>
  <si>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</si>
  <si>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</si>
  <si>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</si>
  <si>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</si>
  <si>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</si>
  <si>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</si>
  <si>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</si>
  <si>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</si>
  <si>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</si>
  <si>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</si>
  <si>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</si>
  <si>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</si>
  <si>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</si>
  <si>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</si>
  <si>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</si>
  <si>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</si>
  <si>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</si>
  <si>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</si>
  <si>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</si>
  <si>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</si>
  <si>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</si>
  <si>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</si>
  <si>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</si>
  <si>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</si>
  <si>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</si>
  <si>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</si>
  <si>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</si>
  <si>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</si>
  <si>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</si>
  <si>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</si>
  <si>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</si>
  <si>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</si>
  <si>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</si>
  <si>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</si>
  <si>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</si>
  <si>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</si>
  <si>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</si>
  <si>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</si>
  <si>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</si>
  <si>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</si>
  <si>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</si>
  <si>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</si>
  <si>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</si>
  <si>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</si>
  <si>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</si>
  <si>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</si>
  <si>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</si>
  <si>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</si>
  <si>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</si>
  <si>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</si>
  <si>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</si>
  <si>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</si>
  <si>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</si>
  <si>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</si>
  <si>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</si>
  <si>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</si>
  <si>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</si>
  <si>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</si>
  <si>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</si>
  <si>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</si>
  <si>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</si>
  <si>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</si>
  <si>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</si>
  <si>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</si>
  <si>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</si>
  <si>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</si>
  <si>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</si>
  <si>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</si>
  <si>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</si>
  <si>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</si>
  <si>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</si>
  <si>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</si>
  <si>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</si>
  <si>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</si>
  <si>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</si>
  <si>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</si>
  <si>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</si>
  <si>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</si>
  <si>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</si>
  <si>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</si>
  <si>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</si>
  <si>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</si>
  <si>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</si>
  <si>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</si>
  <si>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</si>
  <si>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</si>
  <si>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</si>
  <si>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</si>
  <si>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</si>
  <si>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</si>
  <si>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</si>
  <si>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</si>
  <si>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</si>
  <si>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</si>
  <si>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</si>
  <si>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</si>
  <si>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</si>
  <si>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</si>
  <si>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</si>
  <si>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</si>
  <si>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</si>
  <si>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</si>
  <si>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</si>
  <si>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</si>
  <si>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</si>
  <si>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</si>
  <si>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</si>
  <si>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</si>
  <si>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</si>
  <si>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</si>
  <si>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</si>
  <si>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</si>
  <si>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</si>
  <si>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</si>
  <si>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</si>
  <si>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</si>
  <si>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</si>
  <si>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</si>
  <si>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</si>
  <si>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</si>
  <si>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</si>
  <si>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</si>
  <si>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</si>
  <si>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</si>
  <si>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</si>
  <si>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</si>
  <si>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</si>
  <si>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</si>
  <si>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</si>
  <si>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</si>
  <si>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</si>
  <si>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</si>
  <si>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</si>
  <si>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</si>
  <si>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</si>
  <si>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</si>
  <si>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</si>
  <si>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</si>
  <si>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</si>
  <si>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</si>
  <si>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</si>
  <si>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</si>
  <si>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</si>
  <si>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</si>
  <si>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</si>
  <si>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</si>
  <si>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</si>
  <si>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</si>
  <si>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</si>
  <si>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</si>
  <si>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</si>
  <si>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</si>
  <si>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</si>
  <si>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</si>
  <si>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</si>
  <si>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</si>
  <si>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</si>
  <si>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</si>
  <si>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</si>
  <si>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</si>
  <si>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</si>
  <si>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</si>
  <si>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</si>
  <si>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</si>
  <si>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</si>
  <si>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</si>
  <si>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</si>
  <si>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</si>
  <si>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</si>
  <si>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</si>
  <si>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</si>
  <si>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</si>
  <si>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</si>
  <si>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</si>
  <si>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</si>
  <si>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</si>
  <si>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</si>
  <si>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</si>
  <si>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</si>
  <si>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</si>
  <si>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</si>
  <si>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</si>
  <si>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</si>
  <si>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</si>
  <si>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</si>
  <si>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</si>
  <si>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</si>
  <si>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</si>
  <si>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</si>
  <si>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</si>
  <si>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</si>
  <si>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</si>
  <si>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</si>
  <si>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</si>
  <si>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</si>
  <si>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</si>
  <si>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</si>
  <si>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</si>
  <si>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</si>
  <si>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</si>
  <si>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</si>
  <si>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</si>
  <si>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</si>
  <si>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</si>
  <si>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</si>
  <si>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</si>
  <si>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</si>
  <si>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</si>
  <si>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</si>
  <si>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</si>
  <si>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</si>
  <si>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</si>
  <si>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</si>
  <si>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</si>
  <si>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</si>
  <si>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</si>
  <si>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</si>
  <si>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</si>
  <si>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</si>
  <si>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</si>
  <si>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</si>
  <si>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</si>
  <si>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</si>
  <si>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</si>
  <si>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</si>
  <si>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</si>
  <si>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</si>
  <si>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</si>
  <si>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</si>
  <si>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</si>
  <si>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</si>
  <si>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</si>
  <si>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</si>
  <si>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</si>
  <si>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</si>
  <si>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</si>
  <si>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</si>
  <si>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</si>
  <si>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</si>
  <si>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</si>
  <si>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</si>
  <si>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</si>
  <si>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</si>
  <si>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</si>
  <si>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</si>
  <si>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</si>
  <si>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</si>
  <si>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</si>
  <si>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</si>
  <si>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</si>
  <si>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</si>
  <si>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</si>
  <si>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</si>
  <si>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</si>
  <si>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</si>
  <si>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</si>
  <si>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</si>
  <si>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</si>
  <si>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</si>
  <si>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</si>
  <si>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</si>
  <si>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</si>
  <si>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</si>
  <si>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</si>
  <si>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</si>
  <si>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</si>
  <si>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</si>
  <si>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</si>
  <si>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</si>
  <si>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</si>
  <si>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</si>
  <si>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</si>
  <si>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</si>
  <si>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</si>
  <si>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</si>
  <si>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</si>
  <si>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</si>
  <si>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</si>
  <si>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</si>
  <si>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</si>
  <si>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</si>
  <si>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</si>
  <si>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</si>
  <si>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</si>
  <si>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</si>
  <si>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</si>
  <si>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</si>
  <si>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</si>
  <si>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</si>
  <si>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</si>
  <si>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</si>
  <si>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</si>
  <si>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</si>
  <si>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</si>
  <si>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</si>
  <si>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</si>
  <si>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</si>
  <si>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</si>
  <si>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</si>
  <si>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</si>
  <si>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</si>
  <si>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</si>
  <si>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</si>
  <si>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</si>
  <si>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</si>
  <si>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</si>
  <si>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</si>
  <si>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</si>
  <si>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</si>
  <si>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</si>
  <si>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</si>
  <si>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</si>
  <si>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</si>
  <si>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</si>
  <si>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</si>
  <si>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</si>
  <si>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</si>
  <si>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</si>
  <si>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</si>
  <si>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</si>
  <si>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</si>
  <si>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</si>
  <si>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</si>
  <si>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</si>
  <si>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</si>
  <si>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</si>
  <si>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</si>
  <si>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</si>
  <si>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</si>
  <si>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</si>
  <si>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</si>
  <si>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</si>
  <si>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</si>
  <si>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</si>
  <si>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</si>
  <si>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</si>
  <si>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</si>
  <si>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</si>
  <si>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</si>
  <si>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</si>
  <si>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</si>
  <si>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</si>
  <si>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</si>
  <si>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</si>
  <si>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</si>
  <si>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</si>
  <si>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</si>
  <si>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</si>
  <si>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</si>
  <si>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</si>
  <si>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</si>
  <si>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</si>
  <si>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</si>
  <si>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</si>
  <si>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</si>
  <si>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</si>
  <si>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</si>
  <si>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</si>
  <si>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</si>
  <si>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</si>
  <si>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</si>
  <si>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</si>
  <si>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</si>
  <si>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</si>
  <si>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</si>
  <si>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</si>
  <si>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</si>
  <si>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</si>
  <si>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</si>
  <si>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</si>
  <si>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</si>
  <si>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</si>
  <si>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</si>
  <si>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</si>
  <si>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</si>
  <si>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</si>
  <si>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</si>
  <si>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</si>
  <si>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</si>
  <si>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</si>
  <si>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</si>
  <si>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</si>
  <si>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</si>
  <si>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</si>
  <si>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</si>
  <si>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</si>
  <si>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</si>
  <si>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</si>
  <si>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</si>
  <si>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</si>
  <si>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</si>
  <si>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</si>
  <si>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</si>
  <si>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</si>
  <si>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</si>
  <si>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</si>
  <si>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</si>
  <si>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</si>
  <si>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</si>
  <si>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</si>
  <si>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</si>
  <si>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</si>
  <si>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</si>
  <si>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</si>
  <si>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</si>
  <si>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</si>
  <si>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</si>
  <si>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</si>
  <si>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</si>
  <si>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</si>
  <si>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</si>
  <si>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</si>
  <si>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</si>
  <si>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</si>
  <si>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</si>
  <si>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</si>
  <si>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</si>
  <si>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</si>
  <si>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</si>
  <si>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</si>
  <si>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</si>
  <si>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</si>
  <si>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</si>
  <si>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</si>
  <si>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</si>
  <si>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</si>
  <si>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</si>
  <si>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</si>
  <si>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</si>
  <si>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</si>
  <si>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</si>
  <si>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</si>
  <si>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</si>
  <si>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</si>
  <si>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</si>
  <si>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</si>
  <si>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</si>
  <si>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</si>
  <si>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</si>
  <si>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</si>
  <si>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</si>
  <si>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</si>
  <si>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</si>
  <si>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</si>
  <si>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</si>
  <si>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</si>
  <si>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</si>
  <si>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</si>
  <si>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</si>
  <si>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</si>
  <si>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</si>
  <si>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</si>
  <si>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</si>
  <si>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</si>
  <si>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</si>
  <si>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</si>
  <si>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</si>
  <si>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</si>
  <si>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</si>
  <si>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</si>
  <si>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</si>
  <si>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</si>
  <si>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</si>
  <si>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</si>
  <si>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</si>
  <si>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</si>
  <si>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</si>
  <si>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</si>
  <si>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</si>
  <si>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</si>
  <si>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</si>
  <si>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</si>
  <si>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</si>
  <si>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</si>
  <si>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</si>
  <si>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</si>
  <si>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</si>
  <si>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</si>
  <si>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</si>
  <si>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</si>
  <si>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</si>
  <si>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</si>
  <si>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</si>
  <si>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</si>
  <si>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</si>
  <si>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</si>
  <si>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</si>
  <si>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</si>
  <si>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</si>
  <si>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</si>
  <si>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</si>
  <si>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</si>
  <si>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</si>
  <si>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</si>
  <si>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</si>
  <si>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</si>
  <si>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</si>
  <si>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</si>
  <si>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</si>
  <si>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</si>
  <si>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</si>
  <si>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</si>
  <si>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</si>
  <si>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</si>
  <si>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</si>
  <si>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</si>
  <si>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</si>
  <si>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</si>
  <si>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</si>
  <si>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</si>
  <si>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</si>
  <si>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</si>
  <si>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</si>
  <si>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</si>
  <si>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</si>
  <si>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</si>
  <si>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</si>
  <si>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</si>
  <si>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</si>
  <si>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</si>
  <si>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</si>
  <si>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</si>
  <si>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</si>
  <si>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</si>
  <si>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</si>
  <si>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</si>
  <si>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</si>
  <si>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</si>
  <si>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</si>
  <si>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</si>
  <si>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</si>
  <si>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</si>
  <si>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</si>
  <si>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</si>
  <si>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</si>
  <si>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</si>
  <si>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</si>
  <si>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</si>
  <si>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</si>
  <si>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</si>
  <si>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</si>
  <si>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</si>
  <si>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</si>
  <si>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</si>
  <si>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</si>
  <si>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</si>
  <si>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</si>
  <si>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</si>
  <si>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</si>
  <si>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</si>
  <si>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</si>
  <si>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</si>
  <si>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</si>
  <si>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</si>
  <si>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</si>
  <si>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</si>
  <si>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</si>
  <si>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</si>
  <si>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</si>
  <si>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</si>
  <si>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</si>
  <si>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</si>
  <si>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</si>
  <si>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</si>
  <si>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</si>
  <si>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</si>
  <si>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</si>
  <si>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</si>
  <si>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</si>
  <si>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</si>
  <si>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</si>
  <si>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</si>
  <si>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</si>
  <si>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</si>
  <si>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</si>
  <si>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</si>
  <si>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</si>
  <si>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</si>
  <si>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</si>
  <si>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</si>
  <si>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</si>
  <si>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</si>
  <si>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</si>
  <si>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</si>
  <si>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</si>
  <si>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</si>
  <si>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</si>
  <si>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</si>
  <si>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</si>
  <si>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</si>
  <si>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</si>
  <si>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</si>
  <si>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</si>
  <si>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</si>
  <si>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</si>
  <si>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</si>
  <si>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</si>
  <si>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</si>
  <si>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</si>
  <si>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</si>
  <si>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</si>
  <si>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</si>
  <si>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</si>
  <si>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</si>
  <si>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</si>
  <si>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</si>
  <si>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</si>
  <si>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</si>
  <si>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</si>
  <si>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</si>
  <si>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</si>
  <si>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</si>
  <si>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</si>
  <si>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</si>
  <si>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</si>
  <si>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</si>
  <si>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</si>
  <si>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</si>
  <si>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</si>
  <si>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</si>
  <si>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</si>
  <si>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</si>
  <si>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</si>
  <si>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</si>
  <si>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</si>
  <si>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</si>
  <si>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</si>
  <si>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</si>
  <si>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</si>
  <si>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</si>
  <si>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</si>
  <si>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</si>
  <si>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</si>
  <si>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</si>
  <si>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</si>
  <si>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</si>
  <si>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</si>
  <si>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</si>
  <si>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</si>
  <si>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</si>
  <si>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</si>
  <si>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</si>
  <si>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</si>
  <si>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</si>
  <si>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</si>
  <si>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</si>
  <si>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</si>
  <si>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</si>
  <si>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</si>
  <si>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</si>
  <si>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</si>
  <si>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</si>
  <si>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</si>
  <si>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</si>
  <si>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</si>
  <si>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</si>
  <si>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</si>
  <si>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</si>
  <si>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</si>
  <si>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</si>
  <si>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</si>
  <si>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</si>
  <si>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</si>
  <si>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</si>
  <si>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</si>
  <si>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</si>
  <si>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</si>
  <si>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</si>
  <si>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</si>
  <si>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</si>
  <si>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</si>
  <si>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</si>
  <si>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</si>
  <si>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</si>
  <si>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</si>
  <si>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</si>
  <si>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</si>
  <si>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</si>
  <si>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</si>
  <si>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</si>
  <si>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</si>
  <si>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</si>
  <si>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</si>
  <si>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</si>
  <si>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</si>
  <si>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</si>
  <si>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</si>
  <si>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</si>
  <si>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</si>
  <si>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</si>
  <si>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</si>
  <si>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</si>
  <si>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</si>
  <si>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</si>
  <si>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</si>
  <si>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</si>
  <si>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</si>
  <si>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</si>
  <si>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</si>
  <si>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</si>
  <si>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</si>
  <si>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</si>
  <si>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</si>
  <si>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</si>
  <si>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</si>
  <si>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</si>
  <si>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</si>
  <si>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</si>
  <si>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</si>
  <si>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</si>
  <si>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</si>
  <si>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</si>
  <si>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</si>
  <si>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</si>
  <si>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</si>
  <si>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</si>
  <si>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</si>
  <si>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</si>
  <si>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</si>
  <si>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</si>
  <si>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</si>
  <si>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</si>
  <si>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</si>
  <si>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</si>
  <si>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</si>
  <si>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</si>
  <si>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</si>
  <si>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</si>
  <si>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</si>
  <si>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</si>
  <si>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</si>
  <si>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</si>
  <si>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</si>
  <si>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</si>
  <si>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</si>
  <si>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</si>
  <si>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</si>
  <si>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</si>
  <si>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</si>
  <si>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</si>
  <si>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</si>
  <si>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</si>
  <si>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</si>
  <si>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</si>
  <si>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</si>
  <si>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</si>
  <si>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</si>
  <si>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</si>
  <si>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</si>
  <si>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</si>
  <si>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</si>
  <si>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</si>
  <si>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</si>
  <si>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</si>
  <si>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</si>
  <si>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</si>
  <si>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</si>
  <si>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</si>
  <si>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</si>
  <si>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</si>
  <si>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</si>
  <si>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</si>
  <si>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</si>
  <si>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</si>
  <si>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</si>
  <si>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</si>
  <si>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</si>
  <si>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</si>
  <si>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</si>
  <si>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</si>
  <si>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</si>
  <si>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</si>
  <si>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</si>
  <si>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</si>
  <si>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</si>
  <si>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</si>
  <si>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</si>
  <si>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</si>
  <si>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</si>
  <si>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</si>
  <si>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</si>
  <si>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</si>
  <si>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</si>
  <si>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</si>
  <si>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</si>
  <si>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</si>
  <si>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</si>
  <si>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</si>
  <si>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</si>
  <si>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</si>
  <si>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</si>
  <si>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</si>
  <si>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</si>
  <si>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</si>
  <si>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</si>
  <si>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</si>
  <si>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</si>
  <si>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</si>
  <si>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</si>
  <si>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</si>
  <si>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</si>
  <si>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</si>
  <si>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</si>
  <si>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</si>
  <si>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</si>
  <si>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</si>
  <si>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</si>
  <si>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</si>
  <si>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</si>
  <si>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</si>
  <si>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</si>
  <si>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</si>
  <si>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</si>
  <si>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</si>
  <si>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</si>
  <si>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</si>
  <si>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</si>
  <si>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</si>
  <si>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</si>
  <si>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</si>
  <si>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</si>
  <si>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</si>
  <si>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</si>
  <si>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</si>
  <si>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</si>
  <si>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</si>
  <si>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</si>
  <si>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</si>
  <si>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</si>
  <si>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</si>
  <si>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</si>
  <si>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</si>
  <si>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</si>
  <si>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</si>
  <si>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</si>
  <si>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</si>
  <si>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</si>
  <si>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</si>
  <si>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</si>
  <si>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</si>
  <si>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</si>
  <si>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</si>
  <si>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</si>
  <si>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</si>
  <si>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</si>
  <si>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</si>
  <si>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</si>
  <si>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</si>
  <si>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</si>
  <si>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</si>
  <si>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</si>
  <si>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</si>
  <si>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</si>
  <si>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</si>
  <si>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</si>
  <si>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</si>
  <si>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</si>
  <si>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</si>
  <si>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</si>
  <si>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</si>
  <si>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</si>
  <si>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</si>
  <si>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</si>
  <si>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</si>
  <si>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</si>
  <si>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</si>
  <si>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</si>
  <si>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</si>
  <si>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</si>
  <si>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</si>
  <si>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</si>
  <si>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</si>
  <si>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</si>
  <si>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</si>
  <si>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</si>
  <si>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</si>
  <si>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</si>
  <si>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</si>
  <si>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</si>
  <si>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</si>
  <si>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</si>
  <si>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</si>
  <si>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</si>
  <si>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</si>
  <si>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</si>
  <si>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</si>
  <si>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</si>
  <si>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</si>
  <si>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</si>
  <si>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</si>
  <si>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</si>
  <si>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</si>
  <si>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</si>
  <si>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</si>
  <si>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</si>
  <si>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</si>
  <si>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</si>
  <si>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</si>
  <si>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</si>
  <si>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</si>
  <si>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</si>
  <si>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</si>
  <si>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</si>
  <si>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</si>
  <si>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</si>
  <si>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</si>
  <si>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</si>
  <si>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</si>
  <si>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</si>
  <si>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</si>
  <si>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</si>
  <si>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</si>
  <si>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</si>
  <si>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</si>
  <si>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</si>
  <si>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</si>
  <si>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</si>
  <si>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</si>
  <si>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</si>
  <si>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</si>
  <si>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</si>
  <si>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</si>
  <si>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</si>
  <si>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</si>
  <si>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</si>
  <si>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</si>
  <si>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</si>
  <si>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</si>
  <si>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</si>
  <si>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</si>
  <si>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</si>
  <si>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</si>
  <si>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</si>
  <si>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</si>
  <si>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</si>
  <si>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</si>
  <si>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</si>
  <si>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</si>
  <si>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</si>
  <si>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</si>
  <si>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</si>
  <si>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</si>
  <si>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</si>
  <si>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</si>
  <si>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</si>
  <si>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</si>
  <si>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</si>
  <si>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</si>
  <si>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</si>
  <si>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</si>
  <si>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</si>
  <si>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</si>
  <si>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</si>
  <si>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</si>
  <si>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</si>
  <si>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</si>
  <si>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</si>
  <si>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</si>
  <si>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</si>
  <si>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</si>
  <si>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</si>
  <si>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</si>
  <si>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</si>
  <si>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</si>
  <si>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</si>
  <si>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</si>
  <si>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</si>
  <si>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</si>
  <si>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</si>
  <si>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</si>
  <si>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</si>
  <si>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</si>
  <si>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</si>
  <si>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</si>
  <si>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</si>
  <si>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</si>
  <si>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</si>
  <si>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</si>
  <si>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</si>
  <si>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</si>
  <si>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</si>
  <si>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</si>
  <si>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</si>
  <si>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</si>
  <si>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</si>
  <si>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</si>
  <si>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</si>
  <si>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</si>
  <si>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</si>
  <si>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</si>
  <si>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</si>
  <si>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</si>
  <si>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</si>
  <si>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</si>
  <si>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</si>
  <si>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</si>
  <si>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</si>
  <si>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</si>
  <si>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</si>
  <si>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</si>
  <si>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</si>
  <si>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</si>
  <si>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</si>
  <si>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</si>
  <si>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</si>
  <si>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</si>
  <si>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</si>
  <si>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</si>
  <si>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</si>
  <si>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</si>
  <si>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</si>
  <si>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</si>
  <si>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</si>
  <si>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</si>
  <si>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</si>
  <si>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</si>
  <si>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</si>
  <si>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</si>
  <si>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</si>
  <si>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</si>
  <si>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</si>
  <si>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</si>
  <si>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</si>
  <si>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</si>
  <si>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</si>
  <si>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</si>
  <si>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</si>
  <si>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</si>
  <si>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</si>
  <si>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</si>
  <si>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</si>
  <si>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</si>
  <si>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</si>
  <si>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</si>
  <si>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</si>
  <si>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</si>
  <si>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</si>
  <si>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</si>
  <si>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</si>
  <si>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</si>
  <si>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</si>
  <si>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</si>
  <si>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</si>
  <si>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</si>
  <si>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</si>
  <si>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</si>
  <si>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</si>
  <si>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</si>
  <si>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</si>
  <si>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</si>
  <si>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</si>
  <si>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</si>
  <si>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</si>
  <si>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</si>
  <si>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</si>
  <si>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</si>
  <si>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</si>
  <si>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</si>
  <si>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</si>
  <si>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</si>
  <si>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</si>
  <si>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</si>
  <si>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</si>
  <si>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</si>
  <si>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</si>
  <si>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</si>
  <si>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</si>
  <si>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</si>
  <si>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</si>
  <si>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</si>
  <si>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</si>
  <si>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</si>
  <si>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</si>
  <si>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</si>
  <si>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</si>
  <si>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</si>
  <si>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</si>
  <si>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</si>
  <si>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</si>
  <si>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</si>
  <si>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</si>
  <si>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</si>
  <si>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</si>
  <si>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</si>
  <si>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</si>
  <si>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</si>
  <si>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</si>
  <si>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</si>
  <si>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</si>
  <si>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</si>
  <si>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</si>
  <si>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</si>
  <si>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</si>
  <si>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</si>
  <si>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</si>
  <si>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</si>
  <si>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</si>
  <si>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</si>
  <si>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</si>
  <si>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</si>
  <si>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</si>
  <si>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</si>
  <si>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</si>
  <si>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</si>
  <si>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</si>
  <si>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</si>
  <si>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</si>
  <si>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</si>
  <si>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</si>
  <si>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</si>
  <si>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</si>
  <si>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</si>
  <si>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</si>
  <si>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</si>
  <si>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</si>
  <si>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</si>
  <si>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</si>
  <si>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</si>
  <si>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</si>
  <si>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</si>
  <si>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</si>
  <si>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</si>
  <si>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</si>
  <si>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</si>
  <si>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</si>
  <si>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</si>
  <si>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</si>
  <si>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</si>
  <si>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</si>
  <si>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</si>
  <si>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</si>
  <si>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</si>
  <si>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</si>
  <si>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</si>
  <si>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</si>
  <si>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</si>
  <si>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</si>
  <si>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</si>
  <si>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</si>
  <si>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</si>
  <si>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</si>
  <si>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</si>
  <si>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</si>
  <si>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</si>
  <si>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</si>
  <si>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</si>
  <si>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</si>
  <si>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</si>
  <si>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</si>
  <si>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</si>
  <si>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</si>
  <si>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</si>
  <si>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</si>
  <si>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</si>
  <si>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</si>
  <si>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</si>
  <si>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</si>
  <si>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</si>
  <si>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</si>
  <si>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</si>
  <si>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</si>
  <si>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</si>
  <si>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</si>
  <si>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</si>
  <si>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</si>
  <si>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</si>
  <si>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</si>
  <si>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</si>
  <si>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</si>
  <si>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</si>
  <si>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</si>
  <si>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</si>
  <si>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</si>
  <si>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</si>
  <si>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</si>
  <si>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</si>
  <si>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</si>
  <si>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</si>
  <si>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</si>
  <si>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</si>
  <si>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</si>
  <si>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</si>
  <si>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</si>
  <si>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</si>
  <si>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</si>
  <si>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</si>
  <si>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</si>
  <si>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</si>
  <si>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</si>
  <si>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</si>
  <si>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</si>
  <si>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</si>
  <si>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</si>
  <si>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</si>
  <si>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</si>
  <si>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</si>
  <si>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</si>
  <si>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</si>
  <si>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</si>
  <si>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</si>
  <si>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</si>
  <si>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</si>
  <si>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</si>
  <si>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</si>
  <si>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</si>
  <si>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</si>
  <si>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</si>
  <si>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</si>
  <si>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</si>
  <si>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</si>
  <si>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</si>
  <si>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</si>
  <si>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</si>
  <si>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</si>
  <si>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</si>
  <si>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</si>
  <si>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</si>
  <si>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</si>
  <si>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</si>
  <si>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</si>
  <si>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</si>
  <si>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</si>
  <si>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</si>
  <si>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</si>
  <si>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</si>
  <si>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</si>
  <si>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</si>
  <si>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</si>
  <si>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</si>
  <si>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</si>
  <si>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</si>
  <si>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</si>
  <si>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</si>
  <si>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</si>
  <si>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</si>
  <si>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</si>
  <si>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</si>
  <si>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</si>
  <si>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</si>
  <si>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</si>
  <si>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</si>
  <si>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</si>
  <si>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</si>
  <si>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</si>
  <si>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</si>
  <si>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</si>
  <si>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</si>
  <si>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</si>
  <si>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</si>
  <si>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</si>
  <si>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</si>
  <si>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</si>
  <si>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</si>
  <si>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</si>
  <si>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</si>
  <si>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</si>
  <si>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</si>
  <si>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</si>
  <si>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</si>
  <si>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</si>
  <si>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</si>
  <si>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</si>
  <si>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</si>
  <si>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</si>
  <si>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</si>
  <si>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</si>
  <si>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</si>
  <si>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</si>
  <si>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</si>
  <si>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</si>
  <si>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</si>
  <si>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</si>
  <si>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</si>
  <si>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</si>
  <si>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</si>
  <si>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</si>
  <si>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</si>
  <si>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</si>
  <si>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</si>
  <si>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</si>
  <si>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</si>
  <si>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</si>
  <si>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</si>
  <si>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</si>
  <si>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</si>
  <si>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</si>
  <si>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</si>
  <si>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</si>
  <si>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</si>
  <si>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</si>
  <si>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</si>
  <si>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</si>
  <si>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</si>
  <si>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</si>
  <si>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</si>
  <si>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</si>
  <si>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</si>
  <si>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</si>
  <si>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</si>
  <si>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</si>
  <si>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</si>
  <si>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</si>
  <si>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</si>
  <si>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</si>
  <si>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</si>
  <si>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</si>
  <si>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</si>
  <si>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</si>
  <si>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</si>
  <si>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</si>
  <si>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</si>
  <si>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</si>
  <si>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</si>
  <si>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</si>
  <si>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</si>
  <si>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</si>
  <si>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</si>
  <si>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</si>
  <si>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</si>
  <si>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</si>
  <si>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</si>
  <si>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</si>
  <si>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</si>
  <si>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</si>
  <si>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</si>
  <si>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</si>
  <si>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</si>
  <si>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</si>
  <si>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</si>
  <si>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</si>
  <si>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</si>
  <si>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</si>
  <si>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</si>
  <si>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</si>
  <si>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</si>
  <si>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</si>
  <si>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</si>
  <si>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</si>
  <si>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</si>
  <si>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</si>
  <si>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</si>
  <si>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</si>
  <si>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</si>
  <si>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</si>
  <si>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</si>
  <si>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</si>
  <si>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</si>
  <si>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</si>
  <si>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</si>
  <si>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</si>
  <si>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</si>
  <si>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</si>
  <si>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</si>
  <si>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</si>
  <si>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</si>
  <si>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</si>
  <si>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</si>
  <si>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</si>
  <si>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</si>
  <si>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</si>
  <si>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</si>
  <si>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</si>
  <si>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</si>
  <si>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</si>
  <si>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</si>
  <si>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</si>
  <si>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</si>
  <si>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</si>
  <si>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</si>
  <si>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</si>
  <si>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</si>
  <si>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</si>
  <si>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</si>
  <si>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</si>
  <si>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</si>
  <si>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</si>
  <si>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</si>
  <si>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</si>
  <si>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</si>
  <si>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</si>
  <si>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</si>
  <si>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</si>
  <si>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</si>
  <si>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</si>
  <si>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</si>
  <si>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</si>
  <si>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</si>
  <si>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</si>
  <si>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</si>
  <si>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</si>
  <si>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</si>
  <si>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</si>
  <si>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</si>
  <si>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</si>
  <si>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</si>
  <si>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</si>
  <si>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</si>
  <si>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</si>
  <si>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</si>
  <si>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</si>
  <si>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</si>
  <si>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</si>
  <si>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</si>
  <si>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</si>
  <si>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</si>
  <si>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</si>
  <si>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</si>
  <si>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</si>
  <si>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</si>
  <si>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</si>
  <si>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</si>
  <si>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</si>
  <si>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</si>
  <si>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</si>
  <si>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</si>
  <si>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</si>
  <si>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</si>
  <si>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</si>
  <si>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</si>
  <si>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</si>
  <si>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</si>
  <si>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</si>
  <si>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</si>
  <si>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</si>
  <si>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</si>
  <si>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</si>
  <si>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</si>
  <si>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</si>
  <si>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</si>
  <si>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</si>
  <si>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</si>
  <si>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</si>
  <si>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</si>
  <si>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</si>
  <si>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</si>
  <si>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</si>
  <si>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</si>
  <si>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</si>
  <si>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</si>
  <si>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</si>
  <si>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</si>
  <si>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</si>
  <si>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</si>
  <si>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</si>
  <si>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</si>
  <si>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</si>
  <si>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</si>
  <si>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</si>
  <si>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</si>
  <si>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</si>
  <si>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</si>
  <si>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</si>
  <si>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</si>
  <si>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</si>
  <si>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</si>
  <si>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</si>
  <si>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</si>
  <si>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</si>
  <si>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</si>
  <si>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</si>
  <si>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</si>
  <si>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</si>
  <si>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</si>
  <si>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</si>
  <si>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</si>
  <si>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</si>
  <si>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</si>
  <si>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</si>
  <si>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</si>
  <si>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</si>
  <si>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</si>
  <si>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</si>
  <si>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</si>
  <si>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</si>
  <si>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</si>
  <si>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</si>
  <si>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</si>
  <si>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</si>
  <si>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</si>
  <si>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</si>
  <si>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</si>
  <si>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</si>
  <si>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</si>
  <si>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</si>
  <si>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</si>
  <si>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</si>
  <si>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</si>
  <si>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</si>
  <si>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</si>
  <si>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</si>
  <si>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</si>
  <si>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</si>
  <si>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</si>
  <si>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</si>
  <si>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</si>
  <si>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</si>
  <si>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</si>
  <si>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</si>
  <si>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</si>
  <si>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</si>
  <si>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</si>
  <si>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</si>
  <si>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</si>
  <si>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</si>
  <si>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</si>
  <si>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</si>
  <si>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</si>
  <si>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</si>
  <si>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</si>
  <si>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</si>
  <si>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</si>
  <si>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</si>
  <si>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</si>
  <si>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</si>
  <si>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</si>
  <si>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</si>
  <si>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</si>
  <si>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</si>
  <si>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</si>
  <si>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</si>
  <si>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</si>
  <si>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</si>
  <si>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</si>
  <si>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</si>
  <si>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</si>
  <si>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</si>
  <si>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</si>
  <si>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</si>
  <si>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</si>
  <si>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</si>
  <si>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</si>
  <si>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</si>
  <si>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</si>
  <si>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</si>
  <si>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</si>
  <si>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</si>
  <si>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</si>
  <si>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</si>
  <si>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</si>
  <si>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</si>
  <si>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</si>
  <si>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</si>
  <si>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</si>
  <si>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</si>
  <si>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</si>
  <si>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</si>
  <si>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</si>
  <si>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</si>
  <si>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</si>
  <si>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</si>
  <si>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</si>
  <si>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</si>
  <si>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</si>
  <si>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</si>
  <si>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</si>
  <si>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</si>
  <si>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</si>
  <si>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</si>
  <si>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</si>
  <si>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</si>
  <si>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</si>
  <si>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</si>
  <si>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</si>
  <si>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</si>
  <si>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</si>
  <si>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</si>
  <si>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</si>
  <si>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</si>
  <si>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</si>
  <si>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</si>
  <si>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</si>
  <si>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</si>
  <si>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</si>
  <si>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</si>
  <si>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</si>
  <si>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</si>
  <si>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</si>
  <si>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</si>
  <si>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</si>
  <si>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</si>
  <si>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</si>
  <si>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</si>
  <si>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</si>
  <si>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</si>
  <si>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</si>
  <si>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</si>
  <si>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</si>
  <si>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</si>
  <si>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</si>
  <si>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</si>
  <si>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</si>
  <si>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</si>
  <si>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</si>
  <si>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</si>
  <si>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</si>
  <si>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</si>
  <si>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</si>
  <si>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</si>
  <si>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</si>
  <si>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</si>
  <si>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</si>
  <si>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</si>
  <si>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</si>
  <si>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</si>
  <si>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</si>
  <si>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</si>
  <si>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</si>
  <si>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</si>
  <si>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</si>
  <si>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</si>
  <si>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</si>
  <si>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</si>
  <si>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</si>
  <si>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</si>
  <si>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</si>
  <si>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</si>
  <si>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</si>
  <si>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</si>
  <si>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</si>
  <si>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</si>
  <si>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</si>
  <si>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</si>
  <si>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</si>
  <si>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</si>
  <si>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</si>
  <si>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</si>
  <si>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</si>
  <si>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</si>
  <si>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</si>
  <si>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</si>
  <si>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</si>
  <si>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</si>
  <si>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</si>
  <si>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</si>
  <si>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</si>
  <si>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</si>
  <si>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</si>
  <si>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</si>
  <si>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</si>
  <si>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</si>
  <si>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</si>
  <si>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</si>
  <si>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</si>
  <si>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</si>
  <si>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</si>
  <si>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</si>
  <si>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</si>
  <si>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</si>
  <si>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</si>
  <si>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</si>
  <si>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</si>
  <si>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</si>
  <si>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</si>
  <si>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</si>
  <si>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</si>
  <si>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</si>
  <si>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</si>
  <si>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</si>
  <si>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</si>
  <si>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</si>
  <si>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</si>
  <si>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</si>
  <si>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</si>
  <si>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</si>
  <si>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</si>
  <si>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</si>
  <si>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</si>
  <si>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</si>
  <si>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</si>
  <si>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</si>
  <si>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</si>
  <si>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</si>
  <si>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</si>
  <si>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</si>
  <si>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</si>
  <si>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</si>
  <si>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</si>
  <si>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</si>
  <si>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</si>
  <si>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</si>
  <si>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</si>
  <si>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</si>
  <si>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</si>
  <si>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</si>
  <si>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</si>
  <si>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</si>
  <si>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</si>
  <si>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</si>
  <si>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</si>
  <si>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</si>
  <si>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</si>
  <si>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</si>
  <si>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</si>
  <si>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</si>
  <si>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</si>
  <si>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</si>
  <si>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</si>
  <si>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</si>
  <si>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</si>
  <si>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</si>
  <si>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</si>
  <si>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</si>
  <si>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</si>
  <si>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</si>
  <si>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</si>
  <si>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</si>
  <si>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</si>
  <si>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</si>
  <si>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</si>
  <si>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</si>
  <si>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</si>
  <si>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</si>
  <si>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</si>
  <si>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</si>
  <si>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</si>
  <si>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</si>
  <si>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</si>
  <si>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</si>
  <si>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</si>
  <si>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</si>
  <si>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</si>
  <si>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</si>
  <si>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</si>
  <si>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</si>
  <si>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</si>
  <si>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</si>
  <si>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</si>
  <si>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</si>
  <si>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</si>
  <si>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</si>
  <si>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</si>
  <si>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</si>
  <si>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</si>
  <si>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</si>
  <si>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</si>
  <si>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</si>
  <si>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</si>
  <si>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</si>
  <si>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</si>
  <si>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</si>
  <si>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</si>
  <si>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</si>
  <si>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</si>
  <si>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</si>
  <si>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</si>
  <si>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</si>
  <si>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</si>
  <si>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</si>
  <si>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</si>
  <si>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</si>
  <si>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</si>
  <si>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</si>
  <si>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</si>
  <si>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</si>
  <si>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</si>
  <si>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</si>
  <si>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</si>
  <si>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</si>
  <si>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</si>
  <si>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</si>
  <si>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</si>
  <si>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</si>
  <si>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</si>
  <si>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</si>
  <si>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</si>
  <si>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</si>
  <si>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</si>
  <si>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</si>
  <si>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</si>
  <si>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</si>
  <si>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</si>
  <si>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</si>
  <si>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</si>
  <si>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</si>
  <si>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</si>
  <si>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</si>
  <si>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</si>
  <si>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</si>
  <si>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</si>
  <si>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</si>
  <si>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</si>
  <si>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</si>
  <si>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</si>
  <si>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</si>
  <si>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</si>
  <si>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</si>
  <si>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</si>
  <si>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</si>
  <si>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</si>
  <si>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</si>
  <si>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</si>
  <si>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</si>
  <si>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</si>
  <si>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</si>
  <si>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</si>
  <si>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</si>
  <si>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</si>
  <si>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</si>
  <si>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</si>
  <si>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</si>
  <si>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</si>
  <si>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</si>
  <si>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</si>
  <si>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</si>
  <si>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</si>
  <si>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</si>
  <si>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</si>
  <si>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</si>
  <si>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</si>
  <si>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</si>
  <si>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</si>
  <si>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</si>
  <si>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</si>
  <si>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</si>
  <si>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</si>
  <si>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</si>
  <si>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</si>
  <si>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</si>
  <si>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</si>
  <si>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</si>
  <si>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</si>
  <si>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</si>
  <si>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</si>
  <si>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</si>
  <si>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</si>
  <si>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</si>
  <si>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</si>
  <si>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</si>
  <si>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</si>
  <si>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</si>
  <si>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</si>
  <si>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</si>
  <si>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</si>
  <si>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</si>
  <si>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</si>
  <si>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</si>
  <si>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</si>
  <si>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</si>
  <si>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</si>
  <si>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</si>
  <si>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</si>
  <si>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</si>
  <si>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</si>
  <si>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</si>
  <si>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</si>
  <si>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</si>
  <si>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</si>
  <si>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</si>
  <si>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</si>
  <si>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</si>
  <si>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</si>
  <si>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</si>
  <si>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</si>
  <si>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</si>
  <si>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</si>
  <si>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</si>
  <si>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</si>
  <si>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</si>
  <si>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</si>
  <si>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</si>
  <si>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</si>
  <si>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</si>
  <si>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</si>
  <si>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</si>
  <si>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</si>
  <si>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</si>
  <si>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</si>
  <si>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</si>
  <si>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</si>
  <si>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</si>
  <si>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</si>
  <si>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</si>
  <si>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</si>
  <si>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</si>
  <si>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</si>
  <si>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</si>
  <si>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</si>
  <si>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</si>
  <si>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</si>
  <si>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</si>
  <si>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</si>
  <si>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</si>
  <si>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</si>
  <si>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</si>
  <si>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</si>
  <si>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</si>
  <si>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</si>
  <si>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</si>
  <si>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</si>
  <si>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</si>
  <si>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</si>
  <si>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</si>
  <si>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</si>
  <si>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</si>
  <si>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</si>
  <si>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</si>
  <si>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</si>
  <si>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</si>
  <si>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</si>
  <si>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</si>
  <si>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</si>
  <si>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</si>
  <si>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</si>
  <si>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</si>
  <si>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</si>
  <si>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</si>
  <si>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</si>
  <si>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</si>
  <si>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</si>
  <si>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</si>
  <si>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</si>
  <si>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</si>
  <si>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</si>
  <si>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</si>
  <si>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</si>
  <si>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</si>
  <si>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</si>
  <si>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</si>
  <si>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</si>
  <si>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</si>
  <si>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</si>
  <si>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</si>
  <si>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</si>
  <si>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</si>
  <si>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</si>
  <si>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</si>
  <si>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</si>
  <si>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</si>
  <si>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</si>
  <si>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</si>
  <si>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</si>
  <si>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</si>
  <si>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</si>
  <si>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</si>
  <si>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</si>
  <si>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</si>
  <si>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</si>
  <si>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</si>
  <si>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</si>
  <si>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</si>
  <si>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</si>
  <si>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</si>
  <si>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</si>
  <si>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</si>
  <si>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</si>
  <si>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</si>
  <si>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</si>
  <si>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</si>
  <si>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</si>
  <si>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</si>
  <si>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</si>
  <si>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</si>
  <si>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</si>
  <si>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</si>
  <si>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</si>
  <si>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</si>
  <si>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</si>
  <si>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</si>
  <si>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</si>
  <si>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</si>
  <si>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</si>
  <si>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</si>
  <si>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</si>
  <si>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</si>
  <si>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</si>
  <si>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</si>
  <si>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</si>
  <si>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</si>
  <si>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</si>
  <si>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</si>
  <si>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</si>
  <si>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</si>
  <si>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</si>
  <si>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</si>
  <si>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</si>
  <si>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</si>
  <si>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</si>
  <si>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</si>
  <si>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</si>
  <si>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</si>
  <si>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</si>
  <si>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</si>
  <si>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</si>
  <si>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</si>
  <si>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</si>
  <si>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</si>
  <si>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</si>
  <si>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</si>
  <si>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</si>
  <si>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</si>
  <si>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</si>
  <si>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</si>
  <si>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</si>
  <si>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</si>
  <si>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</si>
  <si>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</si>
  <si>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</si>
  <si>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</si>
  <si>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</si>
  <si>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</si>
  <si>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</si>
  <si>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</si>
  <si>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</si>
  <si>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</si>
  <si>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</si>
  <si>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</si>
  <si>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</si>
  <si>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</si>
  <si>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</si>
  <si>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</si>
  <si>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</si>
  <si>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</si>
  <si>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</si>
  <si>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</si>
  <si>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</si>
  <si>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</si>
  <si>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</si>
  <si>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</si>
  <si>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</si>
  <si>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</si>
  <si>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</si>
  <si>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</si>
  <si>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</si>
  <si>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</si>
  <si>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</si>
  <si>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</si>
  <si>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</si>
  <si>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</si>
  <si>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</si>
  <si>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</si>
  <si>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</si>
  <si>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</si>
  <si>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</si>
  <si>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</si>
  <si>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</si>
  <si>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</si>
  <si>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</si>
  <si>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</si>
  <si>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</si>
  <si>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</si>
  <si>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</si>
  <si>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</si>
  <si>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</si>
  <si>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</si>
  <si>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</si>
  <si>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</si>
  <si>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</si>
  <si>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</si>
  <si>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</si>
  <si>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</si>
  <si>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</si>
  <si>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</si>
  <si>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</si>
  <si>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</si>
  <si>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</si>
  <si>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</si>
  <si>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</si>
  <si>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</si>
  <si>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</si>
  <si>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</si>
  <si>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</si>
  <si>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</si>
  <si>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</si>
  <si>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</si>
  <si>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</si>
  <si>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</si>
  <si>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</si>
  <si>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</si>
  <si>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</si>
  <si>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</si>
  <si>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</si>
  <si>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</si>
  <si>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</si>
  <si>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</si>
  <si>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</si>
  <si>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</si>
  <si>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</si>
  <si>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</si>
  <si>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</si>
  <si>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</si>
  <si>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</si>
  <si>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</si>
  <si>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</si>
  <si>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</si>
  <si>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</si>
  <si>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</si>
  <si>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</si>
  <si>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</si>
  <si>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</si>
  <si>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</si>
  <si>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</si>
  <si>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</si>
  <si>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</si>
  <si>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</si>
  <si>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</si>
  <si>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</si>
  <si>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</si>
  <si>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</si>
  <si>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</si>
  <si>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</si>
  <si>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</si>
  <si>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</si>
  <si>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</si>
  <si>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</si>
  <si>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</si>
  <si>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</si>
  <si>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</si>
  <si>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</si>
  <si>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</si>
  <si>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</si>
  <si>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</si>
  <si>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</si>
  <si>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</si>
  <si>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</si>
  <si>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</si>
  <si>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</si>
  <si>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</si>
  <si>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</si>
  <si>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</si>
  <si>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</si>
  <si>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</si>
  <si>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</si>
  <si>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</si>
  <si>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</si>
  <si>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</si>
  <si>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</si>
  <si>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</si>
  <si>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</si>
  <si>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</si>
  <si>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</si>
  <si>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</si>
  <si>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</si>
  <si>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</si>
  <si>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</si>
  <si>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</si>
  <si>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</si>
  <si>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</si>
  <si>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</si>
  <si>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</si>
  <si>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</si>
  <si>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</si>
  <si>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</si>
  <si>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</si>
  <si>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</si>
  <si>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</si>
  <si>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</si>
  <si>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</si>
  <si>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</si>
  <si>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</si>
  <si>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</si>
  <si>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</si>
  <si>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</si>
  <si>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</si>
  <si>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</si>
  <si>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</si>
  <si>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</si>
  <si>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</si>
  <si>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</si>
  <si>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</si>
  <si>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</si>
  <si>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</si>
  <si>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</si>
  <si>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</si>
  <si>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</si>
  <si>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</si>
  <si>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</si>
  <si>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</si>
  <si>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</si>
  <si>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</si>
  <si>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</si>
  <si>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</si>
  <si>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</si>
  <si>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</si>
  <si>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</si>
  <si>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</si>
  <si>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</si>
  <si>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</si>
  <si>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</si>
  <si>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</si>
  <si>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</si>
  <si>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</si>
  <si>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</si>
  <si>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</si>
  <si>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</si>
  <si>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</si>
  <si>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</si>
  <si>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</si>
  <si>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</si>
  <si>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</si>
  <si>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</si>
  <si>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</si>
  <si>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</si>
  <si>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</si>
  <si>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</si>
  <si>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</si>
  <si>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</si>
  <si>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</si>
  <si>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</si>
  <si>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</si>
  <si>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</si>
  <si>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</si>
  <si>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</si>
  <si>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</si>
  <si>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</si>
  <si>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</si>
  <si>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</si>
  <si>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</si>
  <si>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</si>
  <si>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</si>
  <si>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</si>
  <si>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</si>
  <si>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</si>
  <si>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</si>
  <si>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</si>
  <si>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</si>
  <si>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</si>
  <si>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</si>
  <si>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</si>
  <si>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</si>
  <si>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</si>
  <si>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</si>
  <si>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</si>
  <si>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</si>
  <si>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</si>
  <si>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</si>
  <si>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</si>
  <si>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</si>
  <si>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</si>
  <si>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</si>
  <si>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</si>
  <si>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</si>
  <si>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</si>
  <si>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</si>
  <si>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</si>
  <si>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</si>
  <si>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</si>
  <si>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</si>
  <si>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</si>
  <si>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</si>
  <si>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</si>
  <si>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</si>
  <si>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</si>
  <si>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</si>
  <si>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</si>
  <si>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</si>
  <si>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</si>
  <si>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</si>
  <si>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</si>
  <si>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</si>
  <si>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</si>
  <si>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</si>
  <si>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</si>
  <si>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</si>
  <si>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</si>
  <si>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</si>
  <si>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</si>
  <si>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</si>
  <si>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</si>
  <si>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</si>
  <si>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</si>
  <si>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</si>
  <si>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</si>
  <si>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</si>
  <si>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</si>
  <si>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</si>
  <si>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</si>
  <si>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</si>
  <si>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</si>
  <si>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</si>
  <si>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</si>
  <si>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</si>
  <si>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</si>
  <si>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</si>
  <si>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</si>
  <si>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</si>
  <si>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</si>
  <si>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</si>
  <si>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</si>
  <si>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</si>
  <si>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</si>
  <si>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</si>
  <si>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</si>
  <si>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</si>
  <si>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</si>
  <si>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</si>
  <si>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</si>
  <si>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</si>
  <si>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</si>
  <si>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</si>
  <si>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</si>
  <si>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</si>
  <si>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</si>
  <si>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</si>
  <si>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</si>
  <si>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</si>
  <si>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</si>
  <si>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</si>
  <si>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</si>
  <si>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</si>
  <si>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</si>
  <si>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</si>
  <si>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</si>
  <si>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</si>
  <si>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</si>
  <si>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</si>
  <si>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</si>
  <si>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</si>
  <si>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</si>
  <si>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</si>
  <si>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</si>
  <si>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</si>
  <si>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</si>
  <si>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</si>
  <si>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</si>
  <si>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</si>
  <si>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</si>
  <si>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</si>
  <si>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</si>
  <si>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</si>
  <si>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</si>
  <si>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</si>
  <si>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</si>
  <si>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</si>
  <si>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</si>
  <si>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</si>
  <si>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</si>
  <si>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</si>
  <si>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</si>
  <si>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</si>
  <si>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</si>
  <si>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</si>
  <si>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</si>
  <si>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</si>
  <si>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</si>
  <si>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</si>
  <si>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</si>
  <si>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</si>
  <si>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</si>
  <si>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</si>
  <si>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</si>
  <si>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</si>
  <si>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</si>
  <si>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</si>
  <si>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</si>
  <si>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</si>
  <si>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</si>
  <si>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</si>
  <si>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</si>
  <si>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</si>
  <si>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</si>
  <si>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</si>
  <si>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</si>
  <si>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</si>
  <si>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</si>
  <si>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</si>
  <si>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</si>
  <si>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</si>
  <si>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</si>
  <si>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</si>
  <si>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</si>
  <si>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</si>
  <si>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</si>
  <si>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</si>
  <si>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</si>
  <si>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</si>
  <si>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</si>
  <si>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</si>
  <si>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</si>
  <si>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</si>
  <si>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</si>
  <si>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</si>
  <si>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</si>
  <si>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</si>
  <si>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</si>
  <si>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</si>
  <si>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</si>
  <si>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</si>
  <si>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</si>
  <si>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</si>
  <si>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</si>
  <si>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</si>
  <si>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</si>
  <si>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</si>
  <si>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</si>
  <si>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</si>
  <si>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</si>
  <si>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</si>
  <si>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</si>
  <si>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</si>
  <si>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</si>
  <si>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</si>
  <si>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</si>
  <si>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</si>
  <si>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</si>
  <si>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</si>
  <si>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</si>
  <si>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</si>
  <si>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</si>
  <si>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</si>
  <si>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</si>
  <si>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</si>
  <si>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</si>
  <si>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</si>
  <si>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</si>
  <si>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</si>
  <si>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</si>
  <si>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</si>
  <si>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</si>
  <si>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</si>
  <si>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</si>
  <si>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</si>
  <si>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</si>
  <si>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</si>
  <si>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</si>
  <si>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</si>
  <si>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</si>
  <si>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</si>
  <si>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</si>
  <si>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</si>
  <si>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</si>
  <si>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</si>
  <si>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</si>
  <si>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</si>
  <si>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</si>
  <si>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</si>
  <si>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</si>
  <si>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</si>
  <si>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</si>
  <si>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</si>
  <si>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</si>
  <si>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</si>
  <si>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</si>
  <si>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</si>
  <si>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</si>
  <si>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</si>
  <si>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</si>
  <si>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</si>
  <si>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</si>
  <si>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</si>
  <si>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</si>
  <si>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</si>
  <si>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</si>
  <si>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</si>
  <si>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</si>
  <si>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</si>
  <si>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</si>
  <si>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</si>
  <si>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</si>
  <si>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</si>
  <si>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</si>
  <si>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</si>
  <si>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</si>
  <si>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</si>
  <si>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</si>
  <si>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</si>
  <si>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</si>
  <si>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</si>
  <si>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</si>
  <si>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</si>
  <si>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</si>
  <si>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</si>
  <si>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</si>
  <si>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</si>
  <si>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</si>
  <si>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</si>
  <si>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</si>
  <si>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</si>
  <si>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</si>
  <si>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</si>
  <si>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</si>
  <si>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</si>
  <si>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</si>
  <si>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</si>
  <si>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</si>
  <si>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</si>
  <si>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</si>
  <si>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</si>
  <si>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</si>
  <si>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</si>
  <si>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</si>
  <si>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</si>
  <si>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</si>
  <si>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</si>
  <si>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</si>
  <si>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</si>
  <si>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</si>
  <si>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</si>
  <si>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</si>
  <si>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</si>
  <si>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</si>
  <si>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</si>
  <si>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</si>
  <si>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</si>
  <si>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</si>
  <si>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</si>
  <si>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</si>
  <si>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</si>
  <si>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</si>
  <si>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</si>
  <si>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</si>
  <si>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</si>
  <si>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</si>
  <si>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</si>
  <si>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</si>
  <si>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</si>
  <si>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</si>
  <si>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</si>
  <si>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</si>
  <si>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</si>
  <si>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</si>
  <si>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</si>
  <si>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</si>
  <si>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</si>
  <si>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</si>
  <si>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</si>
  <si>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</si>
  <si>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</si>
  <si>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</si>
  <si>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</si>
  <si>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</si>
  <si>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</si>
  <si>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</si>
  <si>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</si>
  <si>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</si>
  <si>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</si>
  <si>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</si>
  <si>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</si>
  <si>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</si>
  <si>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</si>
  <si>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</si>
  <si>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</si>
  <si>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</si>
  <si>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</si>
  <si>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</si>
  <si>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</si>
  <si>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</si>
  <si>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</si>
  <si>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</si>
  <si>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</si>
  <si>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</si>
  <si>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</si>
  <si>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</si>
  <si>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</si>
  <si>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</si>
  <si>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</si>
  <si>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</si>
  <si>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</si>
  <si>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</si>
  <si>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</si>
  <si>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</si>
  <si>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</si>
  <si>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</si>
  <si>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</si>
  <si>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</si>
  <si>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</si>
  <si>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</si>
  <si>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</si>
  <si>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</si>
  <si>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</si>
  <si>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</si>
  <si>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</si>
  <si>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</si>
  <si>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</si>
  <si>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</si>
  <si>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</si>
  <si>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</si>
  <si>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</si>
  <si>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</si>
  <si>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</si>
  <si>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</si>
  <si>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</si>
  <si>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</si>
  <si>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</si>
  <si>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</si>
  <si>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</si>
  <si>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</si>
  <si>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</si>
  <si>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</si>
  <si>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</si>
  <si>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</si>
  <si>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</si>
  <si>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</si>
  <si>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</si>
  <si>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</si>
  <si>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</si>
  <si>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</si>
  <si>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</si>
  <si>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</si>
  <si>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</si>
  <si>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</si>
  <si>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</si>
  <si>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</si>
  <si>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</si>
  <si>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</si>
  <si>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</si>
  <si>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</si>
  <si>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</si>
  <si>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</si>
  <si>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</si>
  <si>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</si>
  <si>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</si>
  <si>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</si>
  <si>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</si>
  <si>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</si>
  <si>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</si>
  <si>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</si>
  <si>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</si>
  <si>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</si>
  <si>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</si>
  <si>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</si>
  <si>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</si>
  <si>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</si>
  <si>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</si>
  <si>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</si>
  <si>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</si>
  <si>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</si>
  <si>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</si>
  <si>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</si>
  <si>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</si>
  <si>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</si>
  <si>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</si>
  <si>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</si>
  <si>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</si>
  <si>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</si>
  <si>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</si>
  <si>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</si>
  <si>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</si>
  <si>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</si>
  <si>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</si>
  <si>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</si>
  <si>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</si>
  <si>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</si>
  <si>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</si>
  <si>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</si>
  <si>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</si>
  <si>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</si>
  <si>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</si>
  <si>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</si>
  <si>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</si>
  <si>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</si>
  <si>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</si>
  <si>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</si>
  <si>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</si>
  <si>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</si>
  <si>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</si>
  <si>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</si>
  <si>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</si>
  <si>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</si>
  <si>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</si>
  <si>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</si>
  <si>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</si>
  <si>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</si>
  <si>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</si>
  <si>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</si>
  <si>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</si>
  <si>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</si>
  <si>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</si>
  <si>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</si>
  <si>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</si>
  <si>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</si>
  <si>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</si>
  <si>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</si>
  <si>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</si>
  <si>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</si>
  <si>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</si>
  <si>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</si>
  <si>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</si>
  <si>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</si>
  <si>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</si>
  <si>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</si>
  <si>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</si>
  <si>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</si>
  <si>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</si>
  <si>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</si>
  <si>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</si>
  <si>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</si>
  <si>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</si>
  <si>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</si>
  <si>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</si>
  <si>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</si>
  <si>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</si>
  <si>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</si>
  <si>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</si>
  <si>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</si>
  <si>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</si>
  <si>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</si>
  <si>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</si>
  <si>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</si>
  <si>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</si>
  <si>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</si>
  <si>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</si>
  <si>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</si>
  <si>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</si>
  <si>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</si>
  <si>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</si>
  <si>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</si>
  <si>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</si>
  <si>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</si>
  <si>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</si>
  <si>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</si>
  <si>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</si>
  <si>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</si>
  <si>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</si>
  <si>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</si>
  <si>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</si>
  <si>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</si>
  <si>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</si>
  <si>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</si>
  <si>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</si>
  <si>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</si>
  <si>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</si>
  <si>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</si>
  <si>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</si>
  <si>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</si>
  <si>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</si>
  <si>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</si>
  <si>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</si>
  <si>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</si>
  <si>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</si>
  <si>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</si>
  <si>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</si>
  <si>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</si>
  <si>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</si>
  <si>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</si>
  <si>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</si>
  <si>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</si>
  <si>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</si>
  <si>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</si>
  <si>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</si>
  <si>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</si>
  <si>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</si>
  <si>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</si>
  <si>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</si>
  <si>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</si>
  <si>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</si>
  <si>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</si>
  <si>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</si>
  <si>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</si>
  <si>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</si>
  <si>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</si>
  <si>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</si>
  <si>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</si>
  <si>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</si>
  <si>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</si>
  <si>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</si>
  <si>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</si>
  <si>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</si>
  <si>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</si>
  <si>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</si>
  <si>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</si>
  <si>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</si>
  <si>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</si>
  <si>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</si>
  <si>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</si>
  <si>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</si>
  <si>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</si>
  <si>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</si>
  <si>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</si>
  <si>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</si>
  <si>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</si>
  <si>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</si>
  <si>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</si>
  <si>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</si>
  <si>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</si>
  <si>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</si>
  <si>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</si>
  <si>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</si>
  <si>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</si>
  <si>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</si>
  <si>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</si>
  <si>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</si>
  <si>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</si>
  <si>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</si>
  <si>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</si>
  <si>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</si>
  <si>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</si>
  <si>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</si>
  <si>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</si>
  <si>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</si>
  <si>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</si>
  <si>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</si>
  <si>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</si>
  <si>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</si>
  <si>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</si>
  <si>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</si>
  <si>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</si>
  <si>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</si>
  <si>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</si>
  <si>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</si>
  <si>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</si>
  <si>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</si>
  <si>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</si>
  <si>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</si>
  <si>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</si>
  <si>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</si>
  <si>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</si>
  <si>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</si>
  <si>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</si>
  <si>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</si>
  <si>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</si>
  <si>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</si>
  <si>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</si>
  <si>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</si>
  <si>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</si>
  <si>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</si>
  <si>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</si>
  <si>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</si>
  <si>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</si>
  <si>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</si>
  <si>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</si>
  <si>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</si>
  <si>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</si>
  <si>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</si>
  <si>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</si>
  <si>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</si>
  <si>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</si>
  <si>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</si>
  <si>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</si>
  <si>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</si>
  <si>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</si>
  <si>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</si>
  <si>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</si>
  <si>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</si>
  <si>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</si>
  <si>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</si>
  <si>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</si>
  <si>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</si>
  <si>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</si>
  <si>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</si>
  <si>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</si>
  <si>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</si>
  <si>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</si>
  <si>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</si>
  <si>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</si>
  <si>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</si>
  <si>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</si>
  <si>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</si>
  <si>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</si>
  <si>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</si>
  <si>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</si>
  <si>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</si>
  <si>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</si>
  <si>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</si>
  <si>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</si>
  <si>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</si>
  <si>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</si>
  <si>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</si>
  <si>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</si>
  <si>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</si>
  <si>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</si>
  <si>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</si>
  <si>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</si>
  <si>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</si>
  <si>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</si>
  <si>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</si>
  <si>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</si>
  <si>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</si>
  <si>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</si>
  <si>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</si>
  <si>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</si>
  <si>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</si>
  <si>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</si>
  <si>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</si>
  <si>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</si>
  <si>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</si>
  <si>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</si>
  <si>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</si>
  <si>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</si>
  <si>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</si>
  <si>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</si>
  <si>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</si>
  <si>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</si>
  <si>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</si>
  <si>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</si>
  <si>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</si>
  <si>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</si>
  <si>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</si>
  <si>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</si>
  <si>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</si>
  <si>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</si>
  <si>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</si>
  <si>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</si>
  <si>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</si>
  <si>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</si>
  <si>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</si>
  <si>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</si>
  <si>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</si>
  <si>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</si>
  <si>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</si>
  <si>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</si>
  <si>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</si>
  <si>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</si>
  <si>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</si>
  <si>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</si>
  <si>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</si>
  <si>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</si>
  <si>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</si>
  <si>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</si>
  <si>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</si>
  <si>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</si>
  <si>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</si>
  <si>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</si>
  <si>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</si>
  <si>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</si>
  <si>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</si>
  <si>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</si>
  <si>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</si>
  <si>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</si>
  <si>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</si>
  <si>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</si>
  <si>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</si>
  <si>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</si>
  <si>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</si>
  <si>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</si>
  <si>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</si>
  <si>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</si>
  <si>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</si>
  <si>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</si>
  <si>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</si>
  <si>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</si>
  <si>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</si>
  <si>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</si>
  <si>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</si>
  <si>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</si>
  <si>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</si>
  <si>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</si>
  <si>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</si>
  <si>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</si>
  <si>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</si>
  <si>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</si>
  <si>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</si>
  <si>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</si>
  <si>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</si>
  <si>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</si>
  <si>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</si>
  <si>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</si>
  <si>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</si>
  <si>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</si>
  <si>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</si>
  <si>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</si>
  <si>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</si>
  <si>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</si>
  <si>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</si>
  <si>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</si>
  <si>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</si>
  <si>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</si>
  <si>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</si>
  <si>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</si>
  <si>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</si>
  <si>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</si>
  <si>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</si>
  <si>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</si>
  <si>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</si>
  <si>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</si>
  <si>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</si>
  <si>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</si>
  <si>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</si>
  <si>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</si>
  <si>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</si>
  <si>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</si>
  <si>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</si>
  <si>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</si>
  <si>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</si>
  <si>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</si>
  <si>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</si>
  <si>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</si>
  <si>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</si>
  <si>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</si>
  <si>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</si>
  <si>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</si>
  <si>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</si>
  <si>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</si>
  <si>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</si>
  <si>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</si>
  <si>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</si>
  <si>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</si>
  <si>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</si>
  <si>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</si>
  <si>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</si>
  <si>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</si>
  <si>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</si>
  <si>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</si>
  <si>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</si>
  <si>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</si>
  <si>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</si>
  <si>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</si>
  <si>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</si>
  <si>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</si>
  <si>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</si>
  <si>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</si>
  <si>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</si>
  <si>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</si>
  <si>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</si>
  <si>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</si>
  <si>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</si>
  <si>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</si>
  <si>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</si>
  <si>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</si>
  <si>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</si>
  <si>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</si>
  <si>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</si>
  <si>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</si>
  <si>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</si>
  <si>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</si>
  <si>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</si>
  <si>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</si>
  <si>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</si>
  <si>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</si>
  <si>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</si>
  <si>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</si>
  <si>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</si>
  <si>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</si>
  <si>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</si>
  <si>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</si>
  <si>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</si>
  <si>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</si>
  <si>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</si>
  <si>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</si>
  <si>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</si>
  <si>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</si>
  <si>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</si>
  <si>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</si>
  <si>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</si>
  <si>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</si>
  <si>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</si>
  <si>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</si>
  <si>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</si>
  <si>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</si>
  <si>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</si>
  <si>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</si>
  <si>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</si>
  <si>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</si>
  <si>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</si>
  <si>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</si>
  <si>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</si>
  <si>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</si>
  <si>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</si>
  <si>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</si>
  <si>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</si>
  <si>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</si>
  <si>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</si>
  <si>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</si>
  <si>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</si>
  <si>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</si>
  <si>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</si>
  <si>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</si>
  <si>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</si>
  <si>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</si>
  <si>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</si>
  <si>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</si>
  <si>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</si>
  <si>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</si>
  <si>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</si>
  <si>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</si>
  <si>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</si>
  <si>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</si>
  <si>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</si>
  <si>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</si>
  <si>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</si>
  <si>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</si>
  <si>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</si>
  <si>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</si>
  <si>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</si>
  <si>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</si>
  <si>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</si>
  <si>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</si>
  <si>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</si>
  <si>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</si>
  <si>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</si>
  <si>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</si>
  <si>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</si>
  <si>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</si>
  <si>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</si>
  <si>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</si>
  <si>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</si>
  <si>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</si>
  <si>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</si>
  <si>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</si>
  <si>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</si>
  <si>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</si>
  <si>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</si>
  <si>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</si>
  <si>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</si>
  <si>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</si>
  <si>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</si>
  <si>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</si>
  <si>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</si>
  <si>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</si>
  <si>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</si>
  <si>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</si>
  <si>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</si>
  <si>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</si>
  <si>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</si>
  <si>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</si>
  <si>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</si>
  <si>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</si>
  <si>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</si>
  <si>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</si>
  <si>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</si>
  <si>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</si>
  <si>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</si>
  <si>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</si>
  <si>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</si>
  <si>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</si>
  <si>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</si>
  <si>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</si>
  <si>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</si>
  <si>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</si>
  <si>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</si>
  <si>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</si>
  <si>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</si>
  <si>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</si>
  <si>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</si>
  <si>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</si>
  <si>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</si>
  <si>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</si>
  <si>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</si>
  <si>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</si>
  <si>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</si>
  <si>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</si>
  <si>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</si>
  <si>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</si>
  <si>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</si>
  <si>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</si>
  <si>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</si>
  <si>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</si>
  <si>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</si>
  <si>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</si>
  <si>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</si>
  <si>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</si>
  <si>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</si>
  <si>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</si>
  <si>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</si>
  <si>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</si>
  <si>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</si>
  <si>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</si>
  <si>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</si>
  <si>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</si>
  <si>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</si>
  <si>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</si>
  <si>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</si>
  <si>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</si>
  <si>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</si>
  <si>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</si>
  <si>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</si>
  <si>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</si>
  <si>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</si>
  <si>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</si>
  <si>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</si>
  <si>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</si>
  <si>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</si>
  <si>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</si>
  <si>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</si>
  <si>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</si>
  <si>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</si>
  <si>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</si>
  <si>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</si>
  <si>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</si>
  <si>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</si>
  <si>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</si>
  <si>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</si>
  <si>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</si>
  <si>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</si>
  <si>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</si>
  <si>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</si>
  <si>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</si>
  <si>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</si>
  <si>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</si>
  <si>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</si>
  <si>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</si>
  <si>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</si>
  <si>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</si>
  <si>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</si>
  <si>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</si>
  <si>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</si>
  <si>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</si>
  <si>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</si>
  <si>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</si>
  <si>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</si>
  <si>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</si>
  <si>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</si>
  <si>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</si>
  <si>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</si>
  <si>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</si>
  <si>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</si>
  <si>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</si>
  <si>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</si>
  <si>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</si>
  <si>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</si>
  <si>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</si>
  <si>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</si>
  <si>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</si>
  <si>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</si>
  <si>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</si>
  <si>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</si>
  <si>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</si>
  <si>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</si>
  <si>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</si>
  <si>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</si>
  <si>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</si>
  <si>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</si>
  <si>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</si>
  <si>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</si>
  <si>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</si>
  <si>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</si>
  <si>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</si>
  <si>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</si>
  <si>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</si>
  <si>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</si>
  <si>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</si>
  <si>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</si>
  <si>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</si>
  <si>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</si>
  <si>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</si>
  <si>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</si>
  <si>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</si>
  <si>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</si>
  <si>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</si>
  <si>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</si>
  <si>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</si>
  <si>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</si>
  <si>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</si>
  <si>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</si>
  <si>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</si>
  <si>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</si>
  <si>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</si>
  <si>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</si>
  <si>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</si>
  <si>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</si>
  <si>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</si>
  <si>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</si>
  <si>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</si>
  <si>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</si>
  <si>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</si>
  <si>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</si>
  <si>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</si>
  <si>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</si>
  <si>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</si>
  <si>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</si>
  <si>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</si>
  <si>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</si>
  <si>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</si>
  <si>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</si>
  <si>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</si>
  <si>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</si>
  <si>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</si>
  <si>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</si>
  <si>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</si>
  <si>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</si>
  <si>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</si>
  <si>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</si>
  <si>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</si>
  <si>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</si>
  <si>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</si>
  <si>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</si>
  <si>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</si>
  <si>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</si>
  <si>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</si>
  <si>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</si>
  <si>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</si>
  <si>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</si>
  <si>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</si>
  <si>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</si>
  <si>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</si>
  <si>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</si>
  <si>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</si>
  <si>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</si>
  <si>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</si>
  <si>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</si>
  <si>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</si>
  <si>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</si>
  <si>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</si>
  <si>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</si>
  <si>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</si>
  <si>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</si>
  <si>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</si>
  <si>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</si>
  <si>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</si>
  <si>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</si>
  <si>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</si>
  <si>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</si>
  <si>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</si>
  <si>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</si>
  <si>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</si>
  <si>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</si>
  <si>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</si>
  <si>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</si>
  <si>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</si>
  <si>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</si>
  <si>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</si>
  <si>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</si>
  <si>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</si>
  <si>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</si>
  <si>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</si>
  <si>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</si>
  <si>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</si>
  <si>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</si>
  <si>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</si>
  <si>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</si>
  <si>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</si>
  <si>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</si>
  <si>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</si>
  <si>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</si>
  <si>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</si>
  <si>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</si>
  <si>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</si>
  <si>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</si>
  <si>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</si>
  <si>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</si>
  <si>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</si>
  <si>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</si>
  <si>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</si>
  <si>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</si>
  <si>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</si>
  <si>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</si>
  <si>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</si>
  <si>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</si>
  <si>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</si>
  <si>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</si>
  <si>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</si>
  <si>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</si>
  <si>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</si>
  <si>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</si>
  <si>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</si>
  <si>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</si>
  <si>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</si>
  <si>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</si>
  <si>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</si>
  <si>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</si>
  <si>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</si>
  <si>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</si>
  <si>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</si>
  <si>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</si>
  <si>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</si>
  <si>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</si>
  <si>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</si>
  <si>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</si>
  <si>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</si>
  <si>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</si>
  <si>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</si>
  <si>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</si>
  <si>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</si>
  <si>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</si>
  <si>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</si>
  <si>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</si>
  <si>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</si>
  <si>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</si>
  <si>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</si>
  <si>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</si>
  <si>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</si>
  <si>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</si>
  <si>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</si>
  <si>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</si>
  <si>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</si>
  <si>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</si>
  <si>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</si>
  <si>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</si>
  <si>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</si>
  <si>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</si>
  <si>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</si>
  <si>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</si>
  <si>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</si>
  <si>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</si>
  <si>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</si>
  <si>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</si>
  <si>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</si>
  <si>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</si>
  <si>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</si>
  <si>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</si>
  <si>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</si>
  <si>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</si>
  <si>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</si>
  <si>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</si>
  <si>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</si>
  <si>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</si>
  <si>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</si>
  <si>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</si>
  <si>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</si>
  <si>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</si>
  <si>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</si>
  <si>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</si>
  <si>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</si>
  <si>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</si>
  <si>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</si>
  <si>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</si>
  <si>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</si>
  <si>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</si>
  <si>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</si>
  <si>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</si>
  <si>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</si>
  <si>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</si>
  <si>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</si>
  <si>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</si>
  <si>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</si>
  <si>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</si>
  <si>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</si>
  <si>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</si>
  <si>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</si>
  <si>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</si>
  <si>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</si>
  <si>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</si>
  <si>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</si>
  <si>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</si>
  <si>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</si>
  <si>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</si>
  <si>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</si>
  <si>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</si>
  <si>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</si>
  <si>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</si>
  <si>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</si>
  <si>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</si>
  <si>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</si>
  <si>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</si>
  <si>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</si>
  <si>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</si>
  <si>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</si>
  <si>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</si>
  <si>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</si>
  <si>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</si>
  <si>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</si>
  <si>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</si>
  <si>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</si>
  <si>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</si>
  <si>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</si>
  <si>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</si>
  <si>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</si>
  <si>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</si>
  <si>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</si>
  <si>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</si>
  <si>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</si>
  <si>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</si>
  <si>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</si>
  <si>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</si>
  <si>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</si>
  <si>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</si>
  <si>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</si>
  <si>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</si>
  <si>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</si>
  <si>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</si>
  <si>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</si>
  <si>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</si>
  <si>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</si>
  <si>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</si>
  <si>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</si>
  <si>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</si>
  <si>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</si>
  <si>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</si>
  <si>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</si>
  <si>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</si>
  <si>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</si>
  <si>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</si>
  <si>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</si>
  <si>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</si>
  <si>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</si>
  <si>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</si>
  <si>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</si>
  <si>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</si>
  <si>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</si>
  <si>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</si>
  <si>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</si>
  <si>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</si>
  <si>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</si>
  <si>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</si>
  <si>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</si>
  <si>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</si>
  <si>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</si>
  <si>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</si>
  <si>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</si>
  <si>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</si>
  <si>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</si>
  <si>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</si>
  <si>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</si>
  <si>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</si>
  <si>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</si>
  <si>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</si>
  <si>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</si>
  <si>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</si>
  <si>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</si>
  <si>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</si>
  <si>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</si>
  <si>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</si>
  <si>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</si>
  <si>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</si>
  <si>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</si>
  <si>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</si>
  <si>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</si>
  <si>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</si>
  <si>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</si>
  <si>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</si>
  <si>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</si>
  <si>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</si>
  <si>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</si>
  <si>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</si>
  <si>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</si>
  <si>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</si>
  <si>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</si>
  <si>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</si>
  <si>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</si>
  <si>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</si>
  <si>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</si>
  <si>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</si>
  <si>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</si>
  <si>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</si>
  <si>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</si>
  <si>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</si>
  <si>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</si>
  <si>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</si>
  <si>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</si>
  <si>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</si>
  <si>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</si>
  <si>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</si>
  <si>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</si>
  <si>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</si>
  <si>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</si>
  <si>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</si>
  <si>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</si>
  <si>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</si>
  <si>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</si>
  <si>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</si>
  <si>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</si>
  <si>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</si>
  <si>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</si>
  <si>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</si>
  <si>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</si>
  <si>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</si>
  <si>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</si>
  <si>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</si>
  <si>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</si>
  <si>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</si>
  <si>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</si>
  <si>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</si>
  <si>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</si>
  <si>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</si>
  <si>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</si>
  <si>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</si>
  <si>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</si>
  <si>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</si>
  <si>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</si>
  <si>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</si>
  <si>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</si>
  <si>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</si>
  <si>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</si>
  <si>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</si>
  <si>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</si>
  <si>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</si>
  <si>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</si>
  <si>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</si>
  <si>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</si>
  <si>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</si>
  <si>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</si>
  <si>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</si>
  <si>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</si>
  <si>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</si>
  <si>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</si>
  <si>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</si>
  <si>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</si>
  <si>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</si>
  <si>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</si>
  <si>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</si>
  <si>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</si>
  <si>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</si>
  <si>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</si>
  <si>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</si>
  <si>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</si>
  <si>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</si>
  <si>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</si>
  <si>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</si>
  <si>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</si>
  <si>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</si>
  <si>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</si>
  <si>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</si>
  <si>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</si>
  <si>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</si>
  <si>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</si>
  <si>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</si>
  <si>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</si>
  <si>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</si>
  <si>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</si>
  <si>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</si>
  <si>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</si>
  <si>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</si>
  <si>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</si>
  <si>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</si>
  <si>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</si>
  <si>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</si>
  <si>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</si>
  <si>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</si>
  <si>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</si>
  <si>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</si>
  <si>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</si>
  <si>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</si>
  <si>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</si>
  <si>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</si>
  <si>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</si>
  <si>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</si>
  <si>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</si>
  <si>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</si>
  <si>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</si>
  <si>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</si>
  <si>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</si>
  <si>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</si>
  <si>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</si>
  <si>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</si>
  <si>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</si>
  <si>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</si>
  <si>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</si>
  <si>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</si>
  <si>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</si>
  <si>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</si>
  <si>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</si>
  <si>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</si>
  <si>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</si>
  <si>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</si>
  <si>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</si>
  <si>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</si>
  <si>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</si>
  <si>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</si>
  <si>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</si>
  <si>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</si>
  <si>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</si>
  <si>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</si>
  <si>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</si>
  <si>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</si>
  <si>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</si>
  <si>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</si>
  <si>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</si>
  <si>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</si>
  <si>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</si>
  <si>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</si>
  <si>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</si>
  <si>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</si>
  <si>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</si>
  <si>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</si>
  <si>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</si>
  <si>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</si>
  <si>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</si>
  <si>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</si>
  <si>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</si>
  <si>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</si>
  <si>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</si>
  <si>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</si>
  <si>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</si>
  <si>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</si>
  <si>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</si>
  <si>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</si>
  <si>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</si>
  <si>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</si>
  <si>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</si>
  <si>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</si>
  <si>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</si>
  <si>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</si>
  <si>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</si>
  <si>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</si>
  <si>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</si>
  <si>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</si>
  <si>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</si>
  <si>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</si>
  <si>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</si>
  <si>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</si>
  <si>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</si>
  <si>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</si>
  <si>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</si>
  <si>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</si>
  <si>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</si>
  <si>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</si>
  <si>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</si>
  <si>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</si>
  <si>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</si>
  <si>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</si>
  <si>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</si>
  <si>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</si>
  <si>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</si>
  <si>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</si>
  <si>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</si>
  <si>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</si>
  <si>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</si>
  <si>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</si>
  <si>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</si>
  <si>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</si>
  <si>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</si>
  <si>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</si>
  <si>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</si>
  <si>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</si>
  <si>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</si>
  <si>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</si>
  <si>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</si>
  <si>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</si>
  <si>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</si>
  <si>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</si>
  <si>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</si>
  <si>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</si>
  <si>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</si>
  <si>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</si>
  <si>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</si>
  <si>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</si>
  <si>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</si>
  <si>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</si>
  <si>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</si>
  <si>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</si>
  <si>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</si>
  <si>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</si>
  <si>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</si>
  <si>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</si>
  <si>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</si>
  <si>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</si>
  <si>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</si>
  <si>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</si>
  <si>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</si>
  <si>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</si>
  <si>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</si>
  <si>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</si>
  <si>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</si>
  <si>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</si>
  <si>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</si>
  <si>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</si>
  <si>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</si>
  <si>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</si>
  <si>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</si>
  <si>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</si>
  <si>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</si>
  <si>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</si>
  <si>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</si>
  <si>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</si>
  <si>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</si>
  <si>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</si>
  <si>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</si>
  <si>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</si>
  <si>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</si>
  <si>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</si>
  <si>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</si>
  <si>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</si>
  <si>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</si>
  <si>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</si>
  <si>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</si>
  <si>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</si>
  <si>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</si>
  <si>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</si>
  <si>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</si>
  <si>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</si>
  <si>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</si>
  <si>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</si>
  <si>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</si>
  <si>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</si>
  <si>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</si>
  <si>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</si>
  <si>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</si>
  <si>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</si>
  <si>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</si>
  <si>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</si>
  <si>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</si>
  <si>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</si>
  <si>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</si>
  <si>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</si>
  <si>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</si>
  <si>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</si>
  <si>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</si>
  <si>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</si>
  <si>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</si>
  <si>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</si>
  <si>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</si>
  <si>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</si>
  <si>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</si>
  <si>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</si>
  <si>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</si>
  <si>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</si>
  <si>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</si>
  <si>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</si>
  <si>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</si>
  <si>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</si>
  <si>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</si>
  <si>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</si>
  <si>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</si>
  <si>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</si>
  <si>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</si>
  <si>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</si>
  <si>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</si>
  <si>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</si>
  <si>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</si>
  <si>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</si>
  <si>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</si>
  <si>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</si>
  <si>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</si>
  <si>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</si>
  <si>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</si>
  <si>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</si>
  <si>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</si>
  <si>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</si>
  <si>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</si>
  <si>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</si>
  <si>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</si>
  <si>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</si>
  <si>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</si>
  <si>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</si>
  <si>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</si>
  <si>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</si>
  <si>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</si>
  <si>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</si>
  <si>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</si>
  <si>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</si>
  <si>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</si>
  <si>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</si>
  <si>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</si>
  <si>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</si>
  <si>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</si>
  <si>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</si>
  <si>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</si>
  <si>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</si>
  <si>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</si>
  <si>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</si>
  <si>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</si>
  <si>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</si>
  <si>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</si>
  <si>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</si>
  <si>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</si>
  <si>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</si>
  <si>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</si>
  <si>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</si>
  <si>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</si>
  <si>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</si>
  <si>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</si>
  <si>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</si>
  <si>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</si>
  <si>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</si>
  <si>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</si>
  <si>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</si>
  <si>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</si>
  <si>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</si>
  <si>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</si>
  <si>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</si>
  <si>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</si>
  <si>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</si>
  <si>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</si>
  <si>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</si>
  <si>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</si>
  <si>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</si>
  <si>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</si>
  <si>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</si>
  <si>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</si>
  <si>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</si>
  <si>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</si>
  <si>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</si>
  <si>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</si>
  <si>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</si>
  <si>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</si>
  <si>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</si>
  <si>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</si>
  <si>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</si>
  <si>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</si>
  <si>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</si>
  <si>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</si>
  <si>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</si>
  <si>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</si>
  <si>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</si>
  <si>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</si>
  <si>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</si>
  <si>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</si>
  <si>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</si>
  <si>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</si>
  <si>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</si>
  <si>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</si>
  <si>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</si>
  <si>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</si>
  <si>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</si>
  <si>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</si>
  <si>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</si>
  <si>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</si>
  <si>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</si>
  <si>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</si>
  <si>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</si>
  <si>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</si>
  <si>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</si>
  <si>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</si>
  <si>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</si>
  <si>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</si>
  <si>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</si>
  <si>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</si>
  <si>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</si>
  <si>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</si>
  <si>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</si>
  <si>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</si>
  <si>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</si>
  <si>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</si>
  <si>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</si>
  <si>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</si>
  <si>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</si>
  <si>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</si>
  <si>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</si>
  <si>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</si>
  <si>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</si>
  <si>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</si>
  <si>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</si>
  <si>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</si>
  <si>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</si>
  <si>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</si>
  <si>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</si>
  <si>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</si>
  <si>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</si>
  <si>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</si>
  <si>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</si>
  <si>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</si>
  <si>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</si>
  <si>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</si>
  <si>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</si>
  <si>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</si>
  <si>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</si>
  <si>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</si>
  <si>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</si>
  <si>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</si>
  <si>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</si>
  <si>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</si>
  <si>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</si>
  <si>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</si>
  <si>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</si>
  <si>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</si>
  <si>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</si>
  <si>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</si>
  <si>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</si>
  <si>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</si>
  <si>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</si>
  <si>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</si>
  <si>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</si>
  <si>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</si>
  <si>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</si>
  <si>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</si>
  <si>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</si>
  <si>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</si>
  <si>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</si>
  <si>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</si>
  <si>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</si>
  <si>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</si>
  <si>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</si>
  <si>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</si>
  <si>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</si>
  <si>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</si>
  <si>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</si>
  <si>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</si>
  <si>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</si>
  <si>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</si>
  <si>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</si>
  <si>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</si>
  <si>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</si>
  <si>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</si>
  <si>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</si>
  <si>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</si>
  <si>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</si>
  <si>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</si>
  <si>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</si>
  <si>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</si>
  <si>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</si>
  <si>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</si>
  <si>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</si>
  <si>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</si>
  <si>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</si>
  <si>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</si>
  <si>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</si>
  <si>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</si>
  <si>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</si>
  <si>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</si>
  <si>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</si>
  <si>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</si>
  <si>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</si>
  <si>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</si>
  <si>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</si>
  <si>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</si>
  <si>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</si>
  <si>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</si>
  <si>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</si>
  <si>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</si>
  <si>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</si>
  <si>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</si>
  <si>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</si>
  <si>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</si>
  <si>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</si>
  <si>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</si>
  <si>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</si>
  <si>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</si>
  <si>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</si>
  <si>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</si>
  <si>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</si>
  <si>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</si>
  <si>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</si>
  <si>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</si>
  <si>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</si>
  <si>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</si>
  <si>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</si>
  <si>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</si>
  <si>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</si>
  <si>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</si>
  <si>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</si>
  <si>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</si>
  <si>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</si>
  <si>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</si>
  <si>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</si>
  <si>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</si>
  <si>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</si>
  <si>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</si>
  <si>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</si>
  <si>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</si>
  <si>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</si>
  <si>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</si>
  <si>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</si>
  <si>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</si>
  <si>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</si>
  <si>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</si>
  <si>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</si>
  <si>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</si>
  <si>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</si>
  <si>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</si>
  <si>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</si>
  <si>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</si>
  <si>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</si>
  <si>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</si>
  <si>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</si>
  <si>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</si>
  <si>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</si>
  <si>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</si>
  <si>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</si>
  <si>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</si>
  <si>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</si>
  <si>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</si>
  <si>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</si>
  <si>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</si>
  <si>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</si>
  <si>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</si>
  <si>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</si>
  <si>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</si>
  <si>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</si>
  <si>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</si>
  <si>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</si>
  <si>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</si>
  <si>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</si>
  <si>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</si>
  <si>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</si>
  <si>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</si>
  <si>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</si>
  <si>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</si>
  <si>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</si>
  <si>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</si>
  <si>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</si>
  <si>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</si>
  <si>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</si>
  <si>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</si>
  <si>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</si>
  <si>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</si>
  <si>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</si>
  <si>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</si>
  <si>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</si>
  <si>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</si>
  <si>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</si>
  <si>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</si>
  <si>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</si>
  <si>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</si>
  <si>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</si>
  <si>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</si>
  <si>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</si>
  <si>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</si>
  <si>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</si>
  <si>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</si>
  <si>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</si>
  <si>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</si>
  <si>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</si>
  <si>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</si>
  <si>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</si>
  <si>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</si>
  <si>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</si>
  <si>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</si>
  <si>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</si>
  <si>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</si>
  <si>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</si>
  <si>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</si>
  <si>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</si>
  <si>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</si>
  <si>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</si>
  <si>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</si>
  <si>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</si>
  <si>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</si>
  <si>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</si>
  <si>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</si>
  <si>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</si>
  <si>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</si>
  <si>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</si>
  <si>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</si>
  <si>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</si>
  <si>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</si>
  <si>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</si>
  <si>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</si>
  <si>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</si>
  <si>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</si>
  <si>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</si>
  <si>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</si>
  <si>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</si>
  <si>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</si>
  <si>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</si>
  <si>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</si>
  <si>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</si>
  <si>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</si>
  <si>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</si>
  <si>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</si>
  <si>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</si>
  <si>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</si>
  <si>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</si>
  <si>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</si>
  <si>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</si>
  <si>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</si>
  <si>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</si>
  <si>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</si>
  <si>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</si>
  <si>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</si>
  <si>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</si>
  <si>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</si>
  <si>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</si>
  <si>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</si>
  <si>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</si>
  <si>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</si>
  <si>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</si>
  <si>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</si>
  <si>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</si>
  <si>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</si>
  <si>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</si>
  <si>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</si>
  <si>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</si>
  <si>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</si>
  <si>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</si>
  <si>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</si>
  <si>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</si>
  <si>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</si>
  <si>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</si>
  <si>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</si>
  <si>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</si>
  <si>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</si>
  <si>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</si>
  <si>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</si>
  <si>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</si>
  <si>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</si>
  <si>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</si>
  <si>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</si>
  <si>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</si>
  <si>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</si>
  <si>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</si>
  <si>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</si>
  <si>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</si>
  <si>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</si>
  <si>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</si>
  <si>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</si>
  <si>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</si>
  <si>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</si>
  <si>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</si>
  <si>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</si>
  <si>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</si>
  <si>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</si>
  <si>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</si>
  <si>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</si>
  <si>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</si>
  <si>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</si>
  <si>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</si>
  <si>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</si>
  <si>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</si>
  <si>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</si>
  <si>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</si>
  <si>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</si>
  <si>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</si>
  <si>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</si>
  <si>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</si>
  <si>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</si>
  <si>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</si>
  <si>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</si>
  <si>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</si>
  <si>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</si>
  <si>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</si>
  <si>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</si>
  <si>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</si>
  <si>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</si>
  <si>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</si>
  <si>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</si>
  <si>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</si>
  <si>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</si>
  <si>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</si>
  <si>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</si>
  <si>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</si>
  <si>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</si>
  <si>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</si>
  <si>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</si>
  <si>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</si>
  <si>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</si>
  <si>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</si>
  <si>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</si>
  <si>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</si>
  <si>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</si>
  <si>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</si>
  <si>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</si>
  <si>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</si>
  <si>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</si>
  <si>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</si>
  <si>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</si>
  <si>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</si>
  <si>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</si>
  <si>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</si>
  <si>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</si>
  <si>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</si>
  <si>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</si>
  <si>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</si>
  <si>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</si>
  <si>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</si>
  <si>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</si>
  <si>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</si>
  <si>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</si>
  <si>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</si>
  <si>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</si>
  <si>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</si>
  <si>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</si>
  <si>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</si>
  <si>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</si>
  <si>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</si>
  <si>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</si>
  <si>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</si>
  <si>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</si>
  <si>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</si>
  <si>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</si>
  <si>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</si>
  <si>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</si>
  <si>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</si>
  <si>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</si>
  <si>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</si>
  <si>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</si>
  <si>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</si>
  <si>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</si>
  <si>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</si>
  <si>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</si>
  <si>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</si>
  <si>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</si>
  <si>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</si>
  <si>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</si>
  <si>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</si>
  <si>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</si>
  <si>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</si>
  <si>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</si>
  <si>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</si>
  <si>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</si>
  <si>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</si>
  <si>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</si>
  <si>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</si>
  <si>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</si>
  <si>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</si>
  <si>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</si>
  <si>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</si>
  <si>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</si>
  <si>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</si>
  <si>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</si>
  <si>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</si>
  <si>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</si>
  <si>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</si>
  <si>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</si>
  <si>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</si>
  <si>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</si>
  <si>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</si>
  <si>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</si>
  <si>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</si>
  <si>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</si>
  <si>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</si>
  <si>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</si>
  <si>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</si>
  <si>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</si>
  <si>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</si>
  <si>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</si>
  <si>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</si>
  <si>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</si>
  <si>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</si>
  <si>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</si>
  <si>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</si>
  <si>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</si>
  <si>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</si>
  <si>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</si>
  <si>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</si>
  <si>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</si>
  <si>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</si>
  <si>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</si>
  <si>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</si>
  <si>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</si>
  <si>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</si>
  <si>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</si>
  <si>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</si>
  <si>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</si>
  <si>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</si>
  <si>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</si>
  <si>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</si>
  <si>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</si>
  <si>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</si>
  <si>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</si>
  <si>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</si>
  <si>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</si>
  <si>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</si>
  <si>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</si>
  <si>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</si>
  <si>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</si>
  <si>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</si>
  <si>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</si>
  <si>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</si>
  <si>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</si>
  <si>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</si>
  <si>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</si>
  <si>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</si>
  <si>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</si>
  <si>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</si>
  <si>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</si>
  <si>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</si>
  <si>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</si>
  <si>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</si>
  <si>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</si>
  <si>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</si>
  <si>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</si>
  <si>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</si>
  <si>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</si>
  <si>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</si>
  <si>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</si>
  <si>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</si>
  <si>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</si>
  <si>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</si>
  <si>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</si>
  <si>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</si>
  <si>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</si>
  <si>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</si>
  <si>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</si>
  <si>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</si>
  <si>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</si>
  <si>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</si>
  <si>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</si>
  <si>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</si>
  <si>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</si>
  <si>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</si>
  <si>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</si>
  <si>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</si>
  <si>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</si>
  <si>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</si>
  <si>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</si>
  <si>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</si>
  <si>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</si>
  <si>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</si>
  <si>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</si>
  <si>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</si>
  <si>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</si>
  <si>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</si>
  <si>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</si>
  <si>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</si>
  <si>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</si>
  <si>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</si>
  <si>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</si>
  <si>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</si>
  <si>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</si>
  <si>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</si>
  <si>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</si>
  <si>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</si>
  <si>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</si>
  <si>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</si>
  <si>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</si>
  <si>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</si>
  <si>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</si>
  <si>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</si>
  <si>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</si>
  <si>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</si>
  <si>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</si>
  <si>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</si>
  <si>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</si>
  <si>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</si>
  <si>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</si>
  <si>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</si>
  <si>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</si>
  <si>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</si>
  <si>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</si>
  <si>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</si>
  <si>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</si>
  <si>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</si>
  <si>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</si>
  <si>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</si>
  <si>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</si>
  <si>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</si>
  <si>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</si>
  <si>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</si>
  <si>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</si>
  <si>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</si>
  <si>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</si>
  <si>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</si>
  <si>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</si>
  <si>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</si>
  <si>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</si>
  <si>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</si>
  <si>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</si>
  <si>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</si>
  <si>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</si>
  <si>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</si>
  <si>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</si>
  <si>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</si>
  <si>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</si>
  <si>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</si>
  <si>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</si>
  <si>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</si>
  <si>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</si>
  <si>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</si>
  <si>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</si>
  <si>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</si>
  <si>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</si>
  <si>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</si>
  <si>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</si>
  <si>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</si>
  <si>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</si>
  <si>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</si>
  <si>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</si>
  <si>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</si>
  <si>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</si>
  <si>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</si>
  <si>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</si>
  <si>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</si>
  <si>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</si>
  <si>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</si>
  <si>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</si>
  <si>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</si>
  <si>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</si>
  <si>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</si>
  <si>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</si>
  <si>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</si>
  <si>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</si>
  <si>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</si>
  <si>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</si>
  <si>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</si>
  <si>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</si>
  <si>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</si>
  <si>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</si>
  <si>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</si>
  <si>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</si>
  <si>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</si>
  <si>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</si>
  <si>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</si>
  <si>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</si>
  <si>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</si>
  <si>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</si>
  <si>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</si>
  <si>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</si>
  <si>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</si>
  <si>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</si>
  <si>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</si>
  <si>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</si>
  <si>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</si>
  <si>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</si>
  <si>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</si>
  <si>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</si>
  <si>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</si>
  <si>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</si>
  <si>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</si>
  <si>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</si>
  <si>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</si>
  <si>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</si>
  <si>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</si>
  <si>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</si>
  <si>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</si>
  <si>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</si>
  <si>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</si>
  <si>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</si>
  <si>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</si>
  <si>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</si>
  <si>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</si>
  <si>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</si>
  <si>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</si>
  <si>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</si>
  <si>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</si>
  <si>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</si>
  <si>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</si>
  <si>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</si>
  <si>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</si>
  <si>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</si>
  <si>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</si>
  <si>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</si>
  <si>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</si>
  <si>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</si>
  <si>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</si>
  <si>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</si>
  <si>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</si>
  <si>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</si>
  <si>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</si>
  <si>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</si>
  <si>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</si>
  <si>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</si>
  <si>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</si>
  <si>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</si>
  <si>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</si>
  <si>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</si>
  <si>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</si>
  <si>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</si>
  <si>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</si>
  <si>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</si>
  <si>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</si>
  <si>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</si>
  <si>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</si>
  <si>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</si>
  <si>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</si>
  <si>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</si>
  <si>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</si>
  <si>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</si>
  <si>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</si>
  <si>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</si>
  <si>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</si>
  <si>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</si>
  <si>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</si>
  <si>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</si>
  <si>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</si>
  <si>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</si>
  <si>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</si>
  <si>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</si>
  <si>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</si>
  <si>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</si>
  <si>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</si>
  <si>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</si>
  <si>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</si>
  <si>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</si>
  <si>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</si>
  <si>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</si>
  <si>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</si>
  <si>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</si>
  <si>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</si>
  <si>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</si>
  <si>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</si>
  <si>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</si>
  <si>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</si>
  <si>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</si>
  <si>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</si>
  <si>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</si>
  <si>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</si>
  <si>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</si>
  <si>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</si>
  <si>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</si>
  <si>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</si>
  <si>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</si>
  <si>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</si>
  <si>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</si>
  <si>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</si>
  <si>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</si>
  <si>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</si>
  <si>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</si>
  <si>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</si>
  <si>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</si>
  <si>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</si>
  <si>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</si>
  <si>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</si>
  <si>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</si>
  <si>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</si>
  <si>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</si>
  <si>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</si>
  <si>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</si>
  <si>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</si>
  <si>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</si>
  <si>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</si>
  <si>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</si>
  <si>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</si>
  <si>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</si>
  <si>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</si>
  <si>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</si>
  <si>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</si>
  <si>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</si>
  <si>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</si>
  <si>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</si>
  <si>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</si>
  <si>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</si>
  <si>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</si>
  <si>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</si>
  <si>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</si>
  <si>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</si>
  <si>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</si>
  <si>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</si>
  <si>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</si>
  <si>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</si>
  <si>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</si>
  <si>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</si>
  <si>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</si>
  <si>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</si>
  <si>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</si>
  <si>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</si>
  <si>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</si>
  <si>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</si>
  <si>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</si>
  <si>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</si>
  <si>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</si>
  <si>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</si>
  <si>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</si>
  <si>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</si>
  <si>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</si>
  <si>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</si>
  <si>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</si>
  <si>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</si>
  <si>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</si>
  <si>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</si>
  <si>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</si>
  <si>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</si>
  <si>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</si>
  <si>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</si>
  <si>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</si>
  <si>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</si>
  <si>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</si>
  <si>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</si>
  <si>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</si>
  <si>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</si>
  <si>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</si>
  <si>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</si>
  <si>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</si>
  <si>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</si>
  <si>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</si>
  <si>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</si>
  <si>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</si>
  <si>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</si>
  <si>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</si>
  <si>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</si>
  <si>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</si>
  <si>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</si>
  <si>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</si>
  <si>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</si>
  <si>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</si>
  <si>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</si>
  <si>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</si>
  <si>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</si>
  <si>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</si>
  <si>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</si>
  <si>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</si>
  <si>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</si>
  <si>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</si>
  <si>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</si>
  <si>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</si>
  <si>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</si>
  <si>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</si>
  <si>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</si>
  <si>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</si>
  <si>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</si>
  <si>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</si>
  <si>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</si>
  <si>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</si>
  <si>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</si>
  <si>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</si>
  <si>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</si>
  <si>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</si>
  <si>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</si>
  <si>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</si>
  <si>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</si>
  <si>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</si>
  <si>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</si>
  <si>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</si>
  <si>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</si>
  <si>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</si>
  <si>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</si>
  <si>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</si>
  <si>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</si>
  <si>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</si>
  <si>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</si>
  <si>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</si>
  <si>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</si>
  <si>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</si>
  <si>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</si>
  <si>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</si>
  <si>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</si>
  <si>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</si>
  <si>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</si>
  <si>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</si>
  <si>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</si>
  <si>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</si>
  <si>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</si>
  <si>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</si>
  <si>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</si>
  <si>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</si>
  <si>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</si>
  <si>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</si>
  <si>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</si>
  <si>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</si>
  <si>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</si>
  <si>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</si>
  <si>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</si>
  <si>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</si>
  <si>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</si>
  <si>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</si>
  <si>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</si>
  <si>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</si>
  <si>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</si>
  <si>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</si>
  <si>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</si>
  <si>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</si>
  <si>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</si>
  <si>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</si>
  <si>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</si>
  <si>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</si>
  <si>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</si>
  <si>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</si>
  <si>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</si>
  <si>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</si>
  <si>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</si>
  <si>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</si>
  <si>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</si>
  <si>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</si>
  <si>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</si>
  <si>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</si>
  <si>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</si>
  <si>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</si>
  <si>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</si>
  <si>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</si>
  <si>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</si>
  <si>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</si>
  <si>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</si>
  <si>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</si>
  <si>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</si>
  <si>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</si>
  <si>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</si>
  <si>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</si>
  <si>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</si>
  <si>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</si>
  <si>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</si>
  <si>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</si>
  <si>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</si>
  <si>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</si>
  <si>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</si>
  <si>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</si>
  <si>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</si>
  <si>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</si>
  <si>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</si>
  <si>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</si>
  <si>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</si>
  <si>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</si>
  <si>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</si>
  <si>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</si>
  <si>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</si>
  <si>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</si>
  <si>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</si>
  <si>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</si>
  <si>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</si>
  <si>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</si>
  <si>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</si>
  <si>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</si>
  <si>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</si>
  <si>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</si>
  <si>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</si>
  <si>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</si>
  <si>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</si>
  <si>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</si>
  <si>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</si>
  <si>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</si>
  <si>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</si>
  <si>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</si>
  <si>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</si>
  <si>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</si>
  <si>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</si>
  <si>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</si>
  <si>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</si>
  <si>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</si>
  <si>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</si>
  <si>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</si>
  <si>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</si>
  <si>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</si>
  <si>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</si>
  <si>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</si>
  <si>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</si>
  <si>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</si>
  <si>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</si>
  <si>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</si>
  <si>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</si>
  <si>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</si>
  <si>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</si>
  <si>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</si>
  <si>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</si>
  <si>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</si>
  <si>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</si>
  <si>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</si>
  <si>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</si>
  <si>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</si>
  <si>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</si>
  <si>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</si>
  <si>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</si>
  <si>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</si>
  <si>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</si>
  <si>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</si>
  <si>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</si>
  <si>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</si>
  <si>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</si>
  <si>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</si>
  <si>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</si>
  <si>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</si>
  <si>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</si>
  <si>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</si>
  <si>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</si>
  <si>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</si>
  <si>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</si>
  <si>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</si>
  <si>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</si>
  <si>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</si>
  <si>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</si>
  <si>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</si>
  <si>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</si>
  <si>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</si>
  <si>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</si>
  <si>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</si>
  <si>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</si>
  <si>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</si>
  <si>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</si>
  <si>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</si>
  <si>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</si>
  <si>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</si>
  <si>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</si>
  <si>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</si>
  <si>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</si>
  <si>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</si>
  <si>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</si>
  <si>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</si>
  <si>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</si>
  <si>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</si>
  <si>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</si>
  <si>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</si>
  <si>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</si>
  <si>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</si>
  <si>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</si>
  <si>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</si>
  <si>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</si>
  <si>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</si>
  <si>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</si>
  <si>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</si>
  <si>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</si>
  <si>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</si>
  <si>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</si>
  <si>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</si>
  <si>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</si>
  <si>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</si>
  <si>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</si>
  <si>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</si>
  <si>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</si>
  <si>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</si>
  <si>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</si>
  <si>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</si>
  <si>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</si>
  <si>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</si>
  <si>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</si>
  <si>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</si>
  <si>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</si>
  <si>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</si>
  <si>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</si>
  <si>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</si>
  <si>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</si>
  <si>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</si>
  <si>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</si>
  <si>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</si>
  <si>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</si>
  <si>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</si>
  <si>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</si>
  <si>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</si>
  <si>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</si>
  <si>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</si>
  <si>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</si>
  <si>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</si>
  <si>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</si>
  <si>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</si>
  <si>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</si>
  <si>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</si>
  <si>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</si>
  <si>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</si>
  <si>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</si>
  <si>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</si>
  <si>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</si>
  <si>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</si>
  <si>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</si>
  <si>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</si>
  <si>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</si>
  <si>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</si>
  <si>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</si>
  <si>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</si>
  <si>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</si>
  <si>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</si>
  <si>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</si>
  <si>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</si>
  <si>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</si>
  <si>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</si>
  <si>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</si>
  <si>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</si>
  <si>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</si>
  <si>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</si>
  <si>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</si>
  <si>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</si>
  <si>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</si>
  <si>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</si>
  <si>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</si>
  <si>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</si>
  <si>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</si>
  <si>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</si>
  <si>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</si>
  <si>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</si>
  <si>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</si>
  <si>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</si>
  <si>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</si>
  <si>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</si>
  <si>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</si>
  <si>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</si>
  <si>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</si>
  <si>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</si>
  <si>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</si>
  <si>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</si>
  <si>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</si>
  <si>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</si>
  <si>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</si>
  <si>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</si>
  <si>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</si>
  <si>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</si>
  <si>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</si>
  <si>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</si>
  <si>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</si>
  <si>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</si>
  <si>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</si>
  <si>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</si>
  <si>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</si>
  <si>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</si>
  <si>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</si>
  <si>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</si>
  <si>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</si>
  <si>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</si>
  <si>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</si>
  <si>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</si>
  <si>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</si>
  <si>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</si>
  <si>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</si>
  <si>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</si>
  <si>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</si>
  <si>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</si>
  <si>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</si>
  <si>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</si>
  <si>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</si>
  <si>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</si>
  <si>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</si>
  <si>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</si>
  <si>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</si>
  <si>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</si>
  <si>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</si>
  <si>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</si>
  <si>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</si>
  <si>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</si>
  <si>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</si>
  <si>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</si>
  <si>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</si>
  <si>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</si>
  <si>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</si>
  <si>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</si>
  <si>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</si>
  <si>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</si>
  <si>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</si>
  <si>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</si>
  <si>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</si>
  <si>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</si>
  <si>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</si>
  <si>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</si>
  <si>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</si>
  <si>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</si>
  <si>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</si>
  <si>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</si>
  <si>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</si>
  <si>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</si>
  <si>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</si>
  <si>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</si>
  <si>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</si>
  <si>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</si>
  <si>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</si>
  <si>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</si>
  <si>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</si>
  <si>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</si>
  <si>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</si>
  <si>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</si>
  <si>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</si>
  <si>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</si>
  <si>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</si>
  <si>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</si>
  <si>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</si>
  <si>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</si>
  <si>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</si>
  <si>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</si>
  <si>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</si>
  <si>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</si>
  <si>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</si>
  <si>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</si>
  <si>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</si>
  <si>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</si>
  <si>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</si>
  <si>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</si>
  <si>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</si>
  <si>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</si>
  <si>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</si>
  <si>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</si>
  <si>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</si>
  <si>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</si>
  <si>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</si>
  <si>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</si>
  <si>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</si>
  <si>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</si>
  <si>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</si>
  <si>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</si>
  <si>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</si>
  <si>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</si>
  <si>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</si>
  <si>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</si>
  <si>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</si>
  <si>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</si>
  <si>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</si>
  <si>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</si>
  <si>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</si>
  <si>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</si>
  <si>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</si>
  <si>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</si>
  <si>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</si>
  <si>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</si>
  <si>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</si>
  <si>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</si>
  <si>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</si>
  <si>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</si>
  <si>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</si>
  <si>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</si>
  <si>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</si>
  <si>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</si>
  <si>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</si>
  <si>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</si>
  <si>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</si>
  <si>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</si>
  <si>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</si>
  <si>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</si>
  <si>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</si>
  <si>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</si>
  <si>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</si>
  <si>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</si>
  <si>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</si>
  <si>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</si>
  <si>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</si>
  <si>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</si>
  <si>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</si>
  <si>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</si>
  <si>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</si>
  <si>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</si>
  <si>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</si>
  <si>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</si>
  <si>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</si>
  <si>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</si>
  <si>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</si>
  <si>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</si>
  <si>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</si>
  <si>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</si>
  <si>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</si>
  <si>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</si>
  <si>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</si>
  <si>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</si>
  <si>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</si>
  <si>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</si>
  <si>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</si>
  <si>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</si>
  <si>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</si>
  <si>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</si>
  <si>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</si>
  <si>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</si>
  <si>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</si>
  <si>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</si>
  <si>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</si>
  <si>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</si>
  <si>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</si>
  <si>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</si>
  <si>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</si>
  <si>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</si>
  <si>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</si>
  <si>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</si>
  <si>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</si>
  <si>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</si>
  <si>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</si>
  <si>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</si>
  <si>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</si>
  <si>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</si>
  <si>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</si>
  <si>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</si>
  <si>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</si>
  <si>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</si>
  <si>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</si>
  <si>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</si>
  <si>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</si>
  <si>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</si>
  <si>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</si>
  <si>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</si>
  <si>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</si>
  <si>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</si>
  <si>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</si>
  <si>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</si>
  <si>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</si>
  <si>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</si>
  <si>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</si>
  <si>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</si>
  <si>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</si>
  <si>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</si>
  <si>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</si>
  <si>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</si>
  <si>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</si>
  <si>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</si>
  <si>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</si>
  <si>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</si>
  <si>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</si>
  <si>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</si>
  <si>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</si>
  <si>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</si>
  <si>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</si>
  <si>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</si>
  <si>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</si>
  <si>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</si>
  <si>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</si>
  <si>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</si>
  <si>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</si>
  <si>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</si>
  <si>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</si>
  <si>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</si>
  <si>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</si>
  <si>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</si>
  <si>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</si>
  <si>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</si>
  <si>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</si>
  <si>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</si>
  <si>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</si>
  <si>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</si>
  <si>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</si>
  <si>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</si>
  <si>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</si>
  <si>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</si>
  <si>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</si>
  <si>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</si>
  <si>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</si>
  <si>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</si>
  <si>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</si>
  <si>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</si>
  <si>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</si>
  <si>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</si>
  <si>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</si>
  <si>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</si>
  <si>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</si>
  <si>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</si>
  <si>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</si>
  <si>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</si>
  <si>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</si>
  <si>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</si>
  <si>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</si>
  <si>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</si>
  <si>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</si>
  <si>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</si>
  <si>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</si>
  <si>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</si>
  <si>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</si>
  <si>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</si>
  <si>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</si>
  <si>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</si>
  <si>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</si>
  <si>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</si>
  <si>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</si>
  <si>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</si>
  <si>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</si>
  <si>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</si>
  <si>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</si>
  <si>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</si>
  <si>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</si>
  <si>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</si>
  <si>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</si>
  <si>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</si>
  <si>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</si>
  <si>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</si>
  <si>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</si>
  <si>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</si>
  <si>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</si>
  <si>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</si>
  <si>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</si>
  <si>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</si>
  <si>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</si>
  <si>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</si>
  <si>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</si>
  <si>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</si>
  <si>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</si>
  <si>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</si>
  <si>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</si>
  <si>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</si>
  <si>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</si>
  <si>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</si>
  <si>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</si>
  <si>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</si>
  <si>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</si>
  <si>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</si>
  <si>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</si>
  <si>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</si>
  <si>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</si>
  <si>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</si>
  <si>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</si>
  <si>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</si>
  <si>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</si>
  <si>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</si>
  <si>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</si>
  <si>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</si>
  <si>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</si>
  <si>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</si>
  <si>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</si>
  <si>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</si>
  <si>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</si>
  <si>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</si>
  <si>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</si>
  <si>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</si>
  <si>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</si>
  <si>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</si>
  <si>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</si>
  <si>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</si>
  <si>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</si>
  <si>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</si>
  <si>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</si>
  <si>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</si>
  <si>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</si>
  <si>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</si>
  <si>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</si>
  <si>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</si>
  <si>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</si>
  <si>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</si>
  <si>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</si>
  <si>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</si>
  <si>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</si>
  <si>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</si>
  <si>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</si>
  <si>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</si>
  <si>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</si>
  <si>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</si>
  <si>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</si>
  <si>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</si>
  <si>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</si>
  <si>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</si>
  <si>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</si>
  <si>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</si>
  <si>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</si>
  <si>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</si>
  <si>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</si>
  <si>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</si>
  <si>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</si>
  <si>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</si>
  <si>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</si>
  <si>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</si>
  <si>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</si>
  <si>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</si>
  <si>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</si>
  <si>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</si>
  <si>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</si>
  <si>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</si>
  <si>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</si>
  <si>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</si>
  <si>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</si>
  <si>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</si>
  <si>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</si>
  <si>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</si>
  <si>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</si>
  <si>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</si>
  <si>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</si>
  <si>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</si>
  <si>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</si>
  <si>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</si>
  <si>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</si>
  <si>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</si>
  <si>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</si>
  <si>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</si>
  <si>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</si>
  <si>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</si>
  <si>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</si>
  <si>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</si>
  <si>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</si>
  <si>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</si>
  <si>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</si>
  <si>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</si>
  <si>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</si>
  <si>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</si>
  <si>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</si>
  <si>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</si>
  <si>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</si>
  <si>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</si>
  <si>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</si>
  <si>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</si>
  <si>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</si>
  <si>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</si>
  <si>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</si>
  <si>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</si>
  <si>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</si>
  <si>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</si>
  <si>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</si>
  <si>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</si>
  <si>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</si>
  <si>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</si>
  <si>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</si>
  <si>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</si>
  <si>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</si>
  <si>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</si>
  <si>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</si>
  <si>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</si>
  <si>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</si>
  <si>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</si>
  <si>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</si>
  <si>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</si>
  <si>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</si>
  <si>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</si>
  <si>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</si>
  <si>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</si>
  <si>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</si>
  <si>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</si>
  <si>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</si>
  <si>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</si>
  <si>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</si>
  <si>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</si>
  <si>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</si>
  <si>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</si>
  <si>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</si>
  <si>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</si>
  <si>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</si>
  <si>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</si>
  <si>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</si>
  <si>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</si>
  <si>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</si>
  <si>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</si>
  <si>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</si>
  <si>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</si>
  <si>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</si>
  <si>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</si>
  <si>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</si>
  <si>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</si>
  <si>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</si>
  <si>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</si>
  <si>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</si>
  <si>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</si>
  <si>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</si>
  <si>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</si>
  <si>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</si>
  <si>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</si>
  <si>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</si>
  <si>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</si>
  <si>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</si>
  <si>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</si>
  <si>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</si>
  <si>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</si>
  <si>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</si>
  <si>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</si>
  <si>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</si>
  <si>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</si>
  <si>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</si>
  <si>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</si>
  <si>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</si>
  <si>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</si>
  <si>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</si>
  <si>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</si>
  <si>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</si>
  <si>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</si>
  <si>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</si>
  <si>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</si>
  <si>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</si>
  <si>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</si>
  <si>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</si>
  <si>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</si>
  <si>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</si>
  <si>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</si>
  <si>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</si>
  <si>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</si>
  <si>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</si>
  <si>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</si>
  <si>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</si>
  <si>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</si>
  <si>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</si>
  <si>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</si>
  <si>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</si>
  <si>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</si>
  <si>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</si>
  <si>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</si>
  <si>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</si>
  <si>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</si>
  <si>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</si>
  <si>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</si>
  <si>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</si>
  <si>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</si>
  <si>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</si>
  <si>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</si>
  <si>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</si>
  <si>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</si>
  <si>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</si>
  <si>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</si>
  <si>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</si>
  <si>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</si>
  <si>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</si>
  <si>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</si>
  <si>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</si>
  <si>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</si>
  <si>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</si>
  <si>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</si>
  <si>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</si>
  <si>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</si>
  <si>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</si>
  <si>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</si>
  <si>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</si>
  <si>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</si>
  <si>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</si>
  <si>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</si>
  <si>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</si>
  <si>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</si>
  <si>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</si>
  <si>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</si>
  <si>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</si>
  <si>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</si>
  <si>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</si>
  <si>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</si>
  <si>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</si>
  <si>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</si>
  <si>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</si>
  <si>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</si>
  <si>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</si>
  <si>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</si>
  <si>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</si>
  <si>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</si>
  <si>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</si>
  <si>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</si>
  <si>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</si>
  <si>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</si>
  <si>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</si>
  <si>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</si>
  <si>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</si>
  <si>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</si>
  <si>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</si>
  <si>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</si>
  <si>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</si>
  <si>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</si>
  <si>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</si>
  <si>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</si>
  <si>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</si>
  <si>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</si>
  <si>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</si>
  <si>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</si>
  <si>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</si>
  <si>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</si>
  <si>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</si>
  <si>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</si>
  <si>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</si>
  <si>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</si>
  <si>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</si>
  <si>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</si>
  <si>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</si>
  <si>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</si>
  <si>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</si>
  <si>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</si>
  <si>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</si>
  <si>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</si>
  <si>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</si>
  <si>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</si>
  <si>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</si>
  <si>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</si>
  <si>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</si>
  <si>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</si>
  <si>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</si>
  <si>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</si>
  <si>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</si>
  <si>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</si>
  <si>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</si>
  <si>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</si>
  <si>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</si>
  <si>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</si>
  <si>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</si>
  <si>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</si>
  <si>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</si>
  <si>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</si>
  <si>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</si>
  <si>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</si>
  <si>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</si>
  <si>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</si>
  <si>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</si>
  <si>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</si>
  <si>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</si>
  <si>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</si>
  <si>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</si>
  <si>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</si>
  <si>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</si>
  <si>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</si>
  <si>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</si>
  <si>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</si>
  <si>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</si>
  <si>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</si>
  <si>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</si>
  <si>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</si>
  <si>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</si>
  <si>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</si>
  <si>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</si>
  <si>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</si>
  <si>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</si>
  <si>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</si>
  <si>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</si>
  <si>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</si>
  <si>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</si>
  <si>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</si>
  <si>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</si>
  <si>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</si>
  <si>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</si>
  <si>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</si>
  <si>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</si>
  <si>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</si>
  <si>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</si>
  <si>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</si>
  <si>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</si>
  <si>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</si>
  <si>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</si>
  <si>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</si>
  <si>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</si>
  <si>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</si>
  <si>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</si>
  <si>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</si>
  <si>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</si>
  <si>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</si>
  <si>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</si>
  <si>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</si>
  <si>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</si>
  <si>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</si>
  <si>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</si>
  <si>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</si>
  <si>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</si>
  <si>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</si>
  <si>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</si>
  <si>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</si>
  <si>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</si>
  <si>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</si>
  <si>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</si>
  <si>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</si>
  <si>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</si>
  <si>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</si>
  <si>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</si>
  <si>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</si>
  <si>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</si>
  <si>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</si>
  <si>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</si>
  <si>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</si>
  <si>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</si>
  <si>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</si>
  <si>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</si>
  <si>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</si>
  <si>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</si>
  <si>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</si>
  <si>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</si>
  <si>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</si>
  <si>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</si>
  <si>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</si>
  <si>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</si>
  <si>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</si>
  <si>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</si>
  <si>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</si>
  <si>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</si>
  <si>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</si>
  <si>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</si>
  <si>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</si>
  <si>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</si>
  <si>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</si>
  <si>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</si>
  <si>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</si>
  <si>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</si>
  <si>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</si>
  <si>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</si>
  <si>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</si>
  <si>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</si>
  <si>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</si>
  <si>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</si>
  <si>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</si>
  <si>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</si>
  <si>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</si>
  <si>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</si>
  <si>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</si>
  <si>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</si>
  <si>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</si>
  <si>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</si>
  <si>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</si>
  <si>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</si>
  <si>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</si>
  <si>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</si>
  <si>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</si>
  <si>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</si>
  <si>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</si>
  <si>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</si>
  <si>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</si>
  <si>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</si>
  <si>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</si>
  <si>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</si>
  <si>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</si>
  <si>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</si>
  <si>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</si>
  <si>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</si>
  <si>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</si>
  <si>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</si>
  <si>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</si>
  <si>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</si>
  <si>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</si>
  <si>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</si>
  <si>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</si>
  <si>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</si>
  <si>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</si>
  <si>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</si>
  <si>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</si>
  <si>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</si>
  <si>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</si>
  <si>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</si>
  <si>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</si>
  <si>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</si>
  <si>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</si>
  <si>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</si>
  <si>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</si>
  <si>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</si>
  <si>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</si>
  <si>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</si>
  <si>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</si>
  <si>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</si>
  <si>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</si>
  <si>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</si>
  <si>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</si>
  <si>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</si>
  <si>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</si>
  <si>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</si>
  <si>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</si>
  <si>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</si>
  <si>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</si>
  <si>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</si>
  <si>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</si>
  <si>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</si>
  <si>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</si>
  <si>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</si>
  <si>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</si>
  <si>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</si>
  <si>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</si>
  <si>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</si>
  <si>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</si>
  <si>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</si>
  <si>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</si>
  <si>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</si>
  <si>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</si>
  <si>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</si>
  <si>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</si>
  <si>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</si>
  <si>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</si>
  <si>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</si>
  <si>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</si>
  <si>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</si>
  <si>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</si>
  <si>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</si>
  <si>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</si>
  <si>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</si>
  <si>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</si>
  <si>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</si>
  <si>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</si>
  <si>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</si>
  <si>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</si>
  <si>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</si>
  <si>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</si>
  <si>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</si>
  <si>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</si>
  <si>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</si>
  <si>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</si>
  <si>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</si>
  <si>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</si>
  <si>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</si>
  <si>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</si>
  <si>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</si>
  <si>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</si>
  <si>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</si>
  <si>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</si>
  <si>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</si>
  <si>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</si>
  <si>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</si>
  <si>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</si>
  <si>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</si>
  <si>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</si>
  <si>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</si>
  <si>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</si>
  <si>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</si>
  <si>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</si>
  <si>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</si>
  <si>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</si>
  <si>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</si>
  <si>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</si>
  <si>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</si>
  <si>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</si>
  <si>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</si>
  <si>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</si>
  <si>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</si>
  <si>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</si>
  <si>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</si>
  <si>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</si>
  <si>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</si>
  <si>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</si>
  <si>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</si>
  <si>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</si>
  <si>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</si>
  <si>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</si>
  <si>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</si>
  <si>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</si>
  <si>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</si>
  <si>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</si>
  <si>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</si>
  <si>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</si>
  <si>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</si>
  <si>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</si>
  <si>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</si>
  <si>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</si>
  <si>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</si>
  <si>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</si>
  <si>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</si>
  <si>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</si>
  <si>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</si>
  <si>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</si>
  <si>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</si>
  <si>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</si>
  <si>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</si>
  <si>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</si>
  <si>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</si>
  <si>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</si>
  <si>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</si>
  <si>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</si>
  <si>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</si>
  <si>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</si>
  <si>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</si>
  <si>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</si>
  <si>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</si>
  <si>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</si>
  <si>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</si>
  <si>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</si>
  <si>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</si>
  <si>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</si>
  <si>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</si>
  <si>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</si>
  <si>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</si>
  <si>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</si>
  <si>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</si>
  <si>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</si>
  <si>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</si>
  <si>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</si>
  <si>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</si>
  <si>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</si>
  <si>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</si>
  <si>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</si>
  <si>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</si>
  <si>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</si>
  <si>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</si>
  <si>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</si>
  <si>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</si>
  <si>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</si>
  <si>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</si>
  <si>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</si>
  <si>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</si>
  <si>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</si>
  <si>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</si>
  <si>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</si>
  <si>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</si>
  <si>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</si>
  <si>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</si>
  <si>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</si>
  <si>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</si>
  <si>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</si>
  <si>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</si>
  <si>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</si>
  <si>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</si>
  <si>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</si>
  <si>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</si>
  <si>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</si>
  <si>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</si>
  <si>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</si>
  <si>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</si>
  <si>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</si>
  <si>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</si>
  <si>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</si>
  <si>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</si>
  <si>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</si>
  <si>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</si>
  <si>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</si>
  <si>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</si>
  <si>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</si>
  <si>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</si>
  <si>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</si>
  <si>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</si>
  <si>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</si>
  <si>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</si>
  <si>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</si>
  <si>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</si>
  <si>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</si>
  <si>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</si>
  <si>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</si>
  <si>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</si>
  <si>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</si>
  <si>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</si>
  <si>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</si>
  <si>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</si>
  <si>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</si>
  <si>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</si>
  <si>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</si>
  <si>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</si>
  <si>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</si>
  <si>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</si>
  <si>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</si>
  <si>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</si>
  <si>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</si>
  <si>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</si>
  <si>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</si>
  <si>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</si>
  <si>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</si>
  <si>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</si>
  <si>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</si>
  <si>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</si>
  <si>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</si>
  <si>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</si>
  <si>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</si>
  <si>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</si>
  <si>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</si>
  <si>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</si>
  <si>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</si>
  <si>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</si>
  <si>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</si>
  <si>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</si>
  <si>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</si>
  <si>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</si>
  <si>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</si>
  <si>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</si>
  <si>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</si>
  <si>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</si>
  <si>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</si>
  <si>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</si>
  <si>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</si>
  <si>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</si>
  <si>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</si>
  <si>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</si>
  <si>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</si>
  <si>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</si>
  <si>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</si>
  <si>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</si>
  <si>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</si>
  <si>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</si>
  <si>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</si>
  <si>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</si>
  <si>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</si>
  <si>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</si>
  <si>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</si>
  <si>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</si>
  <si>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</si>
  <si>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</si>
  <si>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</si>
  <si>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</si>
  <si>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</si>
  <si>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</si>
  <si>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</si>
  <si>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</si>
  <si>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</si>
  <si>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</si>
  <si>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</si>
  <si>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</si>
  <si>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</si>
  <si>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</si>
  <si>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</si>
  <si>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</si>
  <si>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</si>
  <si>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</si>
  <si>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</si>
  <si>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</si>
  <si>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</si>
  <si>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</si>
  <si>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</si>
  <si>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</si>
  <si>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</si>
  <si>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</si>
  <si>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</si>
  <si>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</si>
  <si>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</si>
  <si>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</si>
  <si>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</si>
  <si>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</si>
  <si>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</si>
  <si>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</si>
  <si>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</si>
  <si>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</si>
  <si>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</si>
  <si>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</si>
  <si>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</si>
  <si>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</si>
  <si>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</si>
  <si>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</si>
  <si>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</si>
  <si>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</si>
  <si>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</si>
  <si>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</si>
  <si>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</si>
  <si>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</si>
  <si>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</si>
  <si>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</si>
  <si>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</si>
  <si>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</si>
  <si>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</si>
  <si>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</si>
  <si>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</si>
  <si>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</si>
  <si>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</si>
  <si>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</si>
  <si>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</si>
  <si>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</si>
  <si>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</si>
  <si>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</si>
  <si>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</si>
  <si>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</si>
  <si>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</si>
  <si>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</si>
  <si>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</si>
  <si>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</si>
  <si>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</si>
  <si>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</si>
  <si>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</si>
  <si>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</si>
  <si>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</si>
  <si>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</si>
  <si>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</si>
  <si>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</si>
  <si>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</si>
  <si>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</si>
  <si>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</si>
  <si>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</si>
  <si>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</si>
  <si>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</si>
  <si>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</si>
  <si>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</si>
  <si>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</si>
  <si>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</si>
  <si>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</si>
  <si>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</si>
  <si>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</si>
  <si>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</si>
  <si>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</si>
  <si>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</si>
  <si>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</si>
  <si>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</si>
  <si>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</si>
  <si>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</si>
  <si>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</si>
  <si>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</si>
  <si>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</si>
  <si>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</si>
  <si>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</si>
  <si>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</si>
  <si>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</si>
  <si>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</si>
  <si>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</si>
  <si>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</si>
  <si>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</si>
  <si>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</si>
  <si>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</si>
  <si>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</si>
  <si>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</si>
  <si>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</si>
  <si>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</si>
  <si>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</si>
  <si>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</si>
  <si>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</si>
  <si>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</si>
  <si>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</si>
  <si>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</si>
  <si>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</si>
  <si>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</si>
  <si>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</si>
  <si>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</si>
  <si>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</si>
  <si>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</si>
  <si>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</si>
  <si>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</si>
  <si>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</si>
  <si>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</si>
  <si>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</si>
  <si>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</si>
  <si>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</si>
  <si>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</si>
  <si>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</si>
  <si>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</si>
  <si>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</si>
  <si>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</si>
  <si>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</si>
  <si>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</si>
  <si>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</si>
  <si>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</si>
  <si>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</si>
  <si>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</si>
  <si>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</si>
  <si>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</si>
  <si>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</si>
  <si>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</si>
  <si>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</si>
  <si>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</si>
  <si>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</si>
  <si>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</si>
  <si>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</si>
  <si>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</si>
  <si>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</si>
  <si>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</si>
  <si>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</si>
  <si>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</si>
  <si>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</si>
  <si>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</si>
  <si>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</si>
  <si>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</si>
  <si>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</si>
  <si>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</si>
  <si>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</si>
  <si>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</si>
  <si>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</si>
  <si>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</si>
  <si>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</si>
  <si>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</si>
  <si>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</si>
  <si>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</si>
  <si>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</si>
  <si>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</si>
  <si>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</si>
  <si>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</si>
  <si>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</si>
  <si>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</si>
  <si>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</si>
  <si>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</si>
  <si>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</si>
  <si>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</si>
  <si>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</si>
  <si>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</si>
  <si>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</si>
  <si>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</si>
  <si>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</si>
  <si>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</si>
  <si>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</si>
  <si>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</si>
  <si>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</si>
  <si>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</si>
  <si>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</si>
  <si>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</si>
  <si>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</si>
  <si>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</si>
  <si>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</si>
  <si>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</si>
  <si>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</si>
  <si>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</si>
  <si>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</si>
  <si>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</si>
  <si>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</si>
  <si>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</si>
  <si>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</si>
  <si>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</si>
  <si>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</si>
  <si>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</si>
  <si>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</si>
  <si>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</si>
  <si>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</si>
  <si>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</si>
  <si>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</si>
  <si>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</si>
  <si>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</si>
  <si>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</si>
  <si>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</si>
  <si>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</si>
  <si>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</si>
  <si>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</si>
  <si>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</si>
  <si>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</si>
  <si>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</si>
  <si>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</si>
  <si>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</si>
  <si>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</si>
  <si>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</si>
  <si>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</si>
  <si>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</si>
  <si>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</si>
  <si>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</si>
  <si>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</si>
  <si>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</si>
  <si>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</si>
  <si>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</si>
  <si>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</si>
  <si>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</si>
  <si>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</si>
  <si>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</si>
  <si>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</si>
  <si>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</si>
  <si>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</si>
  <si>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</si>
  <si>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</si>
  <si>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</si>
  <si>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</si>
  <si>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</si>
  <si>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</si>
  <si>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</si>
  <si>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</si>
  <si>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</si>
  <si>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</si>
  <si>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</si>
  <si>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</si>
  <si>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</si>
  <si>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</si>
  <si>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</si>
  <si>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</si>
  <si>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</si>
  <si>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</si>
  <si>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</si>
  <si>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</si>
  <si>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</si>
  <si>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</si>
  <si>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</si>
  <si>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</si>
  <si>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</si>
  <si>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</si>
  <si>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</si>
  <si>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</si>
  <si>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</si>
  <si>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</si>
  <si>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</si>
  <si>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</si>
  <si>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</si>
  <si>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</si>
  <si>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</si>
  <si>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</si>
  <si>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</si>
  <si>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</si>
  <si>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</si>
  <si>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</si>
  <si>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</si>
  <si>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</si>
  <si>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</si>
  <si>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</si>
  <si>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</si>
  <si>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</si>
  <si>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</si>
  <si>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</si>
  <si>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</si>
  <si>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</si>
  <si>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</si>
  <si>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</si>
  <si>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</si>
  <si>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</si>
  <si>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</si>
  <si>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</si>
  <si>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</si>
  <si>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</si>
  <si>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</si>
  <si>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</si>
  <si>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</si>
  <si>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</si>
  <si>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</si>
  <si>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</si>
  <si>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</si>
  <si>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</si>
  <si>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</si>
  <si>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</si>
  <si>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</si>
  <si>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</si>
  <si>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</si>
  <si>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</si>
  <si>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</si>
  <si>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</si>
  <si>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</si>
  <si>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</si>
  <si>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</si>
  <si>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</si>
  <si>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</si>
  <si>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</si>
  <si>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</si>
  <si>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</si>
  <si>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</si>
  <si>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</si>
  <si>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</si>
  <si>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</si>
  <si>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</si>
  <si>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</si>
  <si>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</si>
  <si>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</si>
  <si>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</si>
  <si>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</si>
  <si>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</si>
  <si>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</si>
  <si>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</si>
  <si>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</si>
  <si>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</si>
  <si>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</si>
  <si>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</si>
  <si>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</si>
  <si>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</si>
  <si>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</si>
  <si>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</si>
  <si>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</si>
  <si>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</si>
  <si>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</si>
  <si>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</si>
  <si>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</si>
  <si>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</si>
  <si>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</si>
  <si>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</si>
  <si>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</si>
  <si>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</si>
  <si>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</si>
  <si>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</si>
  <si>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</si>
  <si>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</si>
  <si>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</si>
  <si>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</si>
  <si>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</si>
  <si>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</si>
  <si>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</si>
  <si>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</si>
  <si>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</si>
  <si>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</si>
  <si>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</si>
  <si>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</si>
  <si>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</si>
  <si>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</si>
  <si>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</si>
  <si>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</si>
  <si>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</si>
  <si>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</si>
  <si>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</si>
  <si>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</si>
  <si>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</si>
  <si>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</si>
  <si>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</si>
  <si>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</si>
  <si>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</si>
  <si>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</si>
  <si>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</si>
  <si>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</si>
  <si>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</si>
  <si>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</si>
  <si>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</si>
  <si>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</si>
  <si>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</si>
  <si>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</si>
  <si>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</si>
  <si>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</si>
  <si>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</si>
  <si>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</si>
  <si>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</si>
  <si>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</si>
  <si>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Outcome</t>
  </si>
  <si>
    <t>Country</t>
  </si>
  <si>
    <t>Parent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</si>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</sst>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28.68217054263566</c:v>
                </c:pt>
                <c:pt idx="11">
                  <c:v>23.56164383561644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B-4258-916A-8B23BAD9962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55.038759689922479</c:v>
                </c:pt>
                <c:pt idx="11">
                  <c:v>70.68493150684931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B-4258-916A-8B23BAD9962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16.279069767441861</c:v>
                </c:pt>
                <c:pt idx="11">
                  <c:v>5.7534246575342465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B-4258-916A-8B23BAD99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66904"/>
        <c:axId val="507965944"/>
      </c:lineChart>
      <c:catAx>
        <c:axId val="507966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44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5944"/>
        <c:crosses val="autoZero"/>
        <c:auto val="1"/>
        <c:lblAlgn val="ctr"/>
        <c:lblOffset val="100"/>
        <c:noMultiLvlLbl val="0"/>
      </c:catAx>
      <c:valAx>
        <c:axId val="5079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66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Category!PivotTable3</c:name>
    <c:fmtId val="1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C4-4123-A71F-C64A6BBD9AA8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C4-4123-A71F-C64A6BBD9AA8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C4-4123-A71F-C64A6BBD9AA8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C4-4123-A71F-C64A6BBD9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527032"/>
        <c:axId val="553525432"/>
      </c:barChart>
      <c:catAx>
        <c:axId val="55352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5432"/>
        <c:crosses val="autoZero"/>
        <c:auto val="1"/>
        <c:lblAlgn val="ctr"/>
        <c:lblOffset val="100"/>
        <c:noMultiLvlLbl val="0"/>
      </c:catAx>
      <c:valAx>
        <c:axId val="55352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527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</c:pivotFmt>
      <c:pivotFmt>
        <c:idx val="7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9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8-4793-A168-730A19C0E1AC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828-4793-A168-730A19C0E1AC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828-4793-A168-730A19C0E1AC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828-4793-A168-730A19C0E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5805040"/>
        <c:axId val="475805680"/>
      </c:barChart>
      <c:catAx>
        <c:axId val="47580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5680"/>
        <c:crosses val="autoZero"/>
        <c:auto val="1"/>
        <c:lblAlgn val="ctr"/>
        <c:lblOffset val="100"/>
        <c:noMultiLvlLbl val="0"/>
      </c:catAx>
      <c:valAx>
        <c:axId val="47580568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[KickstartMyHeartAssignment.xlsx]Outcomes by Category over time!PivotTable2</c:name>
    <c:fmtId val="1"/>
  </c:pivotSource>
  <c:chart>
    <c:autoTitleDeleted val="0"/>
    <c:pivotFmts>
      <c:pivotFmt>
        <c:idx val="0"/>
        <c:spPr>
          <a:ln w="22225" cap="rnd">
            <a:solidFill>
              <a:srgbClr val="FFC000"/>
            </a:solidFill>
            <a:round/>
          </a:ln>
          <a:effectLst/>
        </c:spPr>
        <c:marker>
          <c:symbol val="diamond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squar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rgbClr val="0070C0"/>
            </a:solidFill>
            <a:round/>
          </a:ln>
          <a:effectLst/>
        </c:spPr>
        <c:marker>
          <c:symbol val="triang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by Category over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4-4B28-B009-33E9EC1D1C40}"/>
            </c:ext>
          </c:extLst>
        </c:ser>
        <c:ser>
          <c:idx val="1"/>
          <c:order val="1"/>
          <c:tx>
            <c:strRef>
              <c:f>'Outcomes by Category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4-4B28-B009-33E9EC1D1C40}"/>
            </c:ext>
          </c:extLst>
        </c:ser>
        <c:ser>
          <c:idx val="2"/>
          <c:order val="2"/>
          <c:tx>
            <c:strRef>
              <c:f>'Outcomes by Category over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/>
            </c:spPr>
          </c:marker>
          <c:cat>
            <c:strRef>
              <c:f>'Outcomes by Category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Category over time'!$D$6:$D$18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4-4B28-B009-33E9EC1D1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49744"/>
        <c:axId val="428551984"/>
      </c:lineChart>
      <c:catAx>
        <c:axId val="42854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51984"/>
        <c:crosses val="autoZero"/>
        <c:auto val="1"/>
        <c:lblAlgn val="ctr"/>
        <c:lblOffset val="100"/>
        <c:noMultiLvlLbl val="0"/>
      </c:catAx>
      <c:valAx>
        <c:axId val="42855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4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06222659667542"/>
          <c:y val="0.43663094196558772"/>
          <c:w val="0.11878499562554683"/>
          <c:h val="0.288382331605534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</xdr:row>
      <xdr:rowOff>95250</xdr:rowOff>
    </xdr:from>
    <xdr:to>
      <xdr:col>9</xdr:col>
      <xdr:colOff>600075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FE2C6-1A4B-460F-91FA-CCE6F44D7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100012</xdr:rowOff>
    </xdr:from>
    <xdr:to>
      <xdr:col>11</xdr:col>
      <xdr:colOff>600075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65334C-A92A-4F56-8C04-F4E8F0863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47624</xdr:rowOff>
    </xdr:from>
    <xdr:to>
      <xdr:col>18</xdr:col>
      <xdr:colOff>581025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5929A-DF40-4D78-8D3B-B0357D74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114300</xdr:rowOff>
    </xdr:from>
    <xdr:to>
      <xdr:col>17</xdr:col>
      <xdr:colOff>295275</xdr:colOff>
      <xdr:row>20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360B0-596B-4817-A469-8AB3605AE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o" refreshedDate="43521.831289351852" createdVersion="6" refreshedVersion="6" minRefreshableVersion="3" recordCount="4114" xr:uid="{D8FA8C3B-1C21-4208-B218-85869F6A97B1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o" refreshedDate="43522.448424074071" createdVersion="6" refreshedVersion="6" minRefreshableVersion="3" recordCount="4114" xr:uid="{D20FAF8C-16E2-408A-ADAC-DCEA41E8E6BE}">
  <cacheSource type="worksheet">
    <worksheetSource ref="A1:T4115" sheet="Starter 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3" base="19">
        <rangePr groupBy="months" startDate="2009-08-10T12:26:00" endDate="2017-05-03T12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2:26:00" endDate="2017-05-03T12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2:26:00" endDate="2017-05-03T12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x v="0"/>
    <b v="0"/>
    <x v="0"/>
    <b v="1"/>
    <s v="film &amp; video/television"/>
    <x v="0"/>
    <x v="0"/>
    <x v="0"/>
    <s v="television"/>
    <x v="0"/>
    <x v="0"/>
  </r>
  <r>
    <n v="1"/>
    <s v="FannibalFest Fan Convention"/>
    <x v="1"/>
    <n v="10275"/>
    <n v="14653"/>
    <x v="0"/>
    <x v="0"/>
    <s v="USD"/>
    <n v="1488464683"/>
    <x v="1"/>
    <b v="0"/>
    <x v="1"/>
    <b v="1"/>
    <s v="film &amp; video/television"/>
    <x v="1"/>
    <x v="1"/>
    <x v="0"/>
    <s v="television"/>
    <x v="1"/>
    <x v="1"/>
  </r>
  <r>
    <n v="2"/>
    <s v="Charlie teaser completion"/>
    <x v="2"/>
    <n v="500"/>
    <n v="525"/>
    <x v="0"/>
    <x v="1"/>
    <s v="GBP"/>
    <n v="1455555083"/>
    <x v="2"/>
    <b v="0"/>
    <x v="2"/>
    <b v="1"/>
    <s v="film &amp; video/television"/>
    <x v="2"/>
    <x v="2"/>
    <x v="0"/>
    <s v="television"/>
    <x v="2"/>
    <x v="2"/>
  </r>
  <r>
    <n v="3"/>
    <s v="Unsure/Positive: A Dramedy Series About Life with HIV"/>
    <x v="3"/>
    <n v="10000"/>
    <n v="10390"/>
    <x v="0"/>
    <x v="0"/>
    <s v="USD"/>
    <n v="1407414107"/>
    <x v="3"/>
    <b v="0"/>
    <x v="3"/>
    <b v="1"/>
    <s v="film &amp; video/television"/>
    <x v="3"/>
    <x v="3"/>
    <x v="0"/>
    <s v="television"/>
    <x v="3"/>
    <x v="3"/>
  </r>
  <r>
    <n v="4"/>
    <s v="Party Monsters"/>
    <x v="4"/>
    <n v="44000"/>
    <n v="54116.28"/>
    <x v="0"/>
    <x v="0"/>
    <s v="USD"/>
    <n v="1450555279"/>
    <x v="4"/>
    <b v="0"/>
    <x v="4"/>
    <b v="1"/>
    <s v="film &amp; video/television"/>
    <x v="4"/>
    <x v="4"/>
    <x v="0"/>
    <s v="television"/>
    <x v="4"/>
    <x v="4"/>
  </r>
  <r>
    <n v="5"/>
    <s v="Terry Matthews to be the NEXT star on the Network Television"/>
    <x v="5"/>
    <n v="3999"/>
    <n v="4390"/>
    <x v="0"/>
    <x v="0"/>
    <s v="USD"/>
    <n v="1469770500"/>
    <x v="5"/>
    <b v="0"/>
    <x v="5"/>
    <b v="1"/>
    <s v="film &amp; video/television"/>
    <x v="5"/>
    <x v="5"/>
    <x v="0"/>
    <s v="television"/>
    <x v="5"/>
    <x v="5"/>
  </r>
  <r>
    <n v="6"/>
    <s v="POINT HOPE"/>
    <x v="6"/>
    <n v="8000"/>
    <n v="8519"/>
    <x v="0"/>
    <x v="0"/>
    <s v="USD"/>
    <n v="1402710250"/>
    <x v="6"/>
    <b v="0"/>
    <x v="6"/>
    <b v="1"/>
    <s v="film &amp; video/television"/>
    <x v="6"/>
    <x v="6"/>
    <x v="0"/>
    <s v="television"/>
    <x v="6"/>
    <x v="6"/>
  </r>
  <r>
    <n v="7"/>
    <s v="Skin: Film Production By 14 Year Old Aniya Wolfe"/>
    <x v="7"/>
    <n v="9000"/>
    <n v="9110"/>
    <x v="0"/>
    <x v="0"/>
    <s v="USD"/>
    <n v="1467680867"/>
    <x v="7"/>
    <b v="0"/>
    <x v="7"/>
    <b v="1"/>
    <s v="film &amp; video/television"/>
    <x v="7"/>
    <x v="7"/>
    <x v="0"/>
    <s v="television"/>
    <x v="7"/>
    <x v="7"/>
  </r>
  <r>
    <n v="8"/>
    <s v="Sizzling in the Kitchen Flynn Style"/>
    <x v="8"/>
    <n v="3500"/>
    <n v="3501.52"/>
    <x v="0"/>
    <x v="0"/>
    <s v="USD"/>
    <n v="1460754000"/>
    <x v="8"/>
    <b v="0"/>
    <x v="8"/>
    <b v="1"/>
    <s v="film &amp; video/television"/>
    <x v="8"/>
    <x v="8"/>
    <x v="0"/>
    <s v="television"/>
    <x v="8"/>
    <x v="8"/>
  </r>
  <r>
    <n v="9"/>
    <s v="The Academy: Mockumentary Sitcom TV Pilot"/>
    <x v="9"/>
    <n v="500"/>
    <n v="629.99"/>
    <x v="0"/>
    <x v="0"/>
    <s v="USD"/>
    <n v="1460860144"/>
    <x v="9"/>
    <b v="0"/>
    <x v="9"/>
    <b v="1"/>
    <s v="film &amp; video/television"/>
    <x v="9"/>
    <x v="9"/>
    <x v="0"/>
    <s v="television"/>
    <x v="9"/>
    <x v="9"/>
  </r>
  <r>
    <n v="10"/>
    <s v="Big in Beijing. A reality tv show about eccentric Beijing."/>
    <x v="10"/>
    <n v="3000"/>
    <n v="3015"/>
    <x v="0"/>
    <x v="0"/>
    <s v="USD"/>
    <n v="1403660279"/>
    <x v="10"/>
    <b v="0"/>
    <x v="10"/>
    <b v="1"/>
    <s v="film &amp; video/television"/>
    <x v="10"/>
    <x v="10"/>
    <x v="0"/>
    <s v="television"/>
    <x v="10"/>
    <x v="10"/>
  </r>
  <r>
    <n v="11"/>
    <s v="2016 TAPR DCC Video on HamRadioNow"/>
    <x v="11"/>
    <n v="5000"/>
    <n v="6025"/>
    <x v="0"/>
    <x v="0"/>
    <s v="USD"/>
    <n v="1471834800"/>
    <x v="11"/>
    <b v="0"/>
    <x v="11"/>
    <b v="1"/>
    <s v="film &amp; video/television"/>
    <x v="11"/>
    <x v="11"/>
    <x v="0"/>
    <s v="television"/>
    <x v="11"/>
    <x v="11"/>
  </r>
  <r>
    <n v="12"/>
    <s v="Spinward Traveller (T.V. Pilot)"/>
    <x v="12"/>
    <n v="30000"/>
    <n v="49588"/>
    <x v="0"/>
    <x v="0"/>
    <s v="USD"/>
    <n v="1405479600"/>
    <x v="12"/>
    <b v="0"/>
    <x v="12"/>
    <b v="1"/>
    <s v="film &amp; video/television"/>
    <x v="12"/>
    <x v="12"/>
    <x v="0"/>
    <s v="television"/>
    <x v="12"/>
    <x v="12"/>
  </r>
  <r>
    <n v="13"/>
    <s v="Can't Go Home"/>
    <x v="13"/>
    <n v="3500"/>
    <n v="5599"/>
    <x v="0"/>
    <x v="0"/>
    <s v="USD"/>
    <n v="1466713620"/>
    <x v="13"/>
    <b v="0"/>
    <x v="13"/>
    <b v="1"/>
    <s v="film &amp; video/television"/>
    <x v="13"/>
    <x v="13"/>
    <x v="0"/>
    <s v="television"/>
    <x v="13"/>
    <x v="13"/>
  </r>
  <r>
    <n v="14"/>
    <s v="3010 | Sci-fi Series"/>
    <x v="14"/>
    <n v="6000"/>
    <n v="6056"/>
    <x v="0"/>
    <x v="2"/>
    <s v="AUD"/>
    <n v="1405259940"/>
    <x v="14"/>
    <b v="0"/>
    <x v="14"/>
    <b v="1"/>
    <s v="film &amp; video/television"/>
    <x v="14"/>
    <x v="14"/>
    <x v="0"/>
    <s v="television"/>
    <x v="14"/>
    <x v="14"/>
  </r>
  <r>
    <n v="15"/>
    <s v="Cien&amp;Cia"/>
    <x v="15"/>
    <n v="2000"/>
    <n v="2132"/>
    <x v="0"/>
    <x v="3"/>
    <s v="EUR"/>
    <n v="1443384840"/>
    <x v="15"/>
    <b v="0"/>
    <x v="15"/>
    <b v="1"/>
    <s v="film &amp; video/television"/>
    <x v="15"/>
    <x v="15"/>
    <x v="0"/>
    <s v="television"/>
    <x v="15"/>
    <x v="15"/>
  </r>
  <r>
    <n v="16"/>
    <s v="ArtMoose TV Series"/>
    <x v="16"/>
    <n v="12000"/>
    <n v="12029"/>
    <x v="0"/>
    <x v="0"/>
    <s v="USD"/>
    <n v="1402896600"/>
    <x v="16"/>
    <b v="0"/>
    <x v="16"/>
    <b v="1"/>
    <s v="film &amp; video/television"/>
    <x v="16"/>
    <x v="16"/>
    <x v="0"/>
    <s v="television"/>
    <x v="16"/>
    <x v="16"/>
  </r>
  <r>
    <n v="17"/>
    <s v="Humble Pie"/>
    <x v="17"/>
    <n v="1500"/>
    <n v="1510"/>
    <x v="0"/>
    <x v="1"/>
    <s v="GBP"/>
    <n v="1415126022"/>
    <x v="17"/>
    <b v="0"/>
    <x v="17"/>
    <b v="1"/>
    <s v="film &amp; video/television"/>
    <x v="17"/>
    <x v="17"/>
    <x v="0"/>
    <s v="television"/>
    <x v="17"/>
    <x v="17"/>
  </r>
  <r>
    <n v="18"/>
    <s v="Indian As Apple Pie TV"/>
    <x v="18"/>
    <n v="30000"/>
    <n v="31896.33"/>
    <x v="0"/>
    <x v="0"/>
    <s v="USD"/>
    <n v="1410958856"/>
    <x v="18"/>
    <b v="0"/>
    <x v="18"/>
    <b v="1"/>
    <s v="film &amp; video/television"/>
    <x v="18"/>
    <x v="18"/>
    <x v="0"/>
    <s v="television"/>
    <x v="18"/>
    <x v="18"/>
  </r>
  <r>
    <n v="19"/>
    <s v="Brouhaha (an Original Sitcom)"/>
    <x v="19"/>
    <n v="850"/>
    <n v="1235"/>
    <x v="0"/>
    <x v="0"/>
    <s v="USD"/>
    <n v="1437420934"/>
    <x v="19"/>
    <b v="0"/>
    <x v="19"/>
    <b v="1"/>
    <s v="film &amp; video/television"/>
    <x v="19"/>
    <x v="19"/>
    <x v="0"/>
    <s v="television"/>
    <x v="19"/>
    <x v="19"/>
  </r>
  <r>
    <n v="20"/>
    <s v="Finding Kylie Hard Read Fund"/>
    <x v="20"/>
    <n v="2000"/>
    <n v="2004"/>
    <x v="0"/>
    <x v="0"/>
    <s v="USD"/>
    <n v="1442167912"/>
    <x v="20"/>
    <b v="0"/>
    <x v="20"/>
    <b v="1"/>
    <s v="film &amp; video/television"/>
    <x v="20"/>
    <x v="20"/>
    <x v="0"/>
    <s v="television"/>
    <x v="20"/>
    <x v="20"/>
  </r>
  <r>
    <n v="21"/>
    <s v="Life of an Ingredient: The Pilot Episode"/>
    <x v="21"/>
    <n v="18500"/>
    <n v="20190"/>
    <x v="0"/>
    <x v="0"/>
    <s v="USD"/>
    <n v="1411743789"/>
    <x v="21"/>
    <b v="0"/>
    <x v="21"/>
    <b v="1"/>
    <s v="film &amp; video/television"/>
    <x v="21"/>
    <x v="21"/>
    <x v="0"/>
    <s v="television"/>
    <x v="21"/>
    <x v="21"/>
  </r>
  <r>
    <n v="22"/>
    <s v="CREATURES OF HABIT!"/>
    <x v="22"/>
    <n v="350"/>
    <n v="410"/>
    <x v="0"/>
    <x v="0"/>
    <s v="USD"/>
    <n v="1420099140"/>
    <x v="22"/>
    <b v="0"/>
    <x v="22"/>
    <b v="1"/>
    <s v="film &amp; video/television"/>
    <x v="22"/>
    <x v="22"/>
    <x v="0"/>
    <s v="television"/>
    <x v="22"/>
    <x v="22"/>
  </r>
  <r>
    <n v="23"/>
    <s v="Bad Boy of Beauty and Bride Crashers!"/>
    <x v="23"/>
    <n v="2000"/>
    <n v="2370"/>
    <x v="0"/>
    <x v="0"/>
    <s v="USD"/>
    <n v="1430407200"/>
    <x v="23"/>
    <b v="0"/>
    <x v="23"/>
    <b v="1"/>
    <s v="film &amp; video/television"/>
    <x v="23"/>
    <x v="23"/>
    <x v="0"/>
    <s v="television"/>
    <x v="23"/>
    <x v="23"/>
  </r>
  <r>
    <n v="24"/>
    <s v="Bring STL Up Late to TV"/>
    <x v="24"/>
    <n v="35000"/>
    <n v="38082.69"/>
    <x v="0"/>
    <x v="0"/>
    <s v="USD"/>
    <n v="1442345940"/>
    <x v="24"/>
    <b v="0"/>
    <x v="24"/>
    <b v="1"/>
    <s v="film &amp; video/television"/>
    <x v="24"/>
    <x v="24"/>
    <x v="0"/>
    <s v="television"/>
    <x v="24"/>
    <x v="24"/>
  </r>
  <r>
    <n v="25"/>
    <s v="RAM- An independent writer's breakthrough tv production"/>
    <x v="25"/>
    <n v="600"/>
    <n v="800"/>
    <x v="0"/>
    <x v="0"/>
    <s v="USD"/>
    <n v="1452299761"/>
    <x v="25"/>
    <b v="0"/>
    <x v="25"/>
    <b v="1"/>
    <s v="film &amp; video/television"/>
    <x v="25"/>
    <x v="25"/>
    <x v="0"/>
    <s v="television"/>
    <x v="25"/>
    <x v="25"/>
  </r>
  <r>
    <n v="26"/>
    <s v="You, Me &amp; Sicily:  Part I Editing"/>
    <x v="26"/>
    <n v="1250"/>
    <n v="1940"/>
    <x v="0"/>
    <x v="0"/>
    <s v="USD"/>
    <n v="1408278144"/>
    <x v="26"/>
    <b v="0"/>
    <x v="10"/>
    <b v="1"/>
    <s v="film &amp; video/television"/>
    <x v="26"/>
    <x v="26"/>
    <x v="0"/>
    <s v="television"/>
    <x v="26"/>
    <x v="26"/>
  </r>
  <r>
    <n v="27"/>
    <s v="B-Rabbit TV Comedy Pilot"/>
    <x v="27"/>
    <n v="20000"/>
    <n v="22345"/>
    <x v="0"/>
    <x v="4"/>
    <s v="NZD"/>
    <n v="1416113833"/>
    <x v="27"/>
    <b v="0"/>
    <x v="3"/>
    <b v="1"/>
    <s v="film &amp; video/television"/>
    <x v="27"/>
    <x v="27"/>
    <x v="0"/>
    <s v="television"/>
    <x v="27"/>
    <x v="27"/>
  </r>
  <r>
    <n v="28"/>
    <s v="John Earle Dog Training Concept Development Reel"/>
    <x v="28"/>
    <n v="12000"/>
    <n v="12042"/>
    <x v="0"/>
    <x v="0"/>
    <s v="USD"/>
    <n v="1450307284"/>
    <x v="28"/>
    <b v="0"/>
    <x v="26"/>
    <b v="1"/>
    <s v="film &amp; video/television"/>
    <x v="28"/>
    <x v="28"/>
    <x v="0"/>
    <s v="television"/>
    <x v="28"/>
    <x v="28"/>
  </r>
  <r>
    <n v="29"/>
    <s v="The JOB Prelude."/>
    <x v="29"/>
    <n v="3000"/>
    <n v="3700"/>
    <x v="0"/>
    <x v="1"/>
    <s v="GBP"/>
    <n v="1406045368"/>
    <x v="29"/>
    <b v="0"/>
    <x v="27"/>
    <b v="1"/>
    <s v="film &amp; video/television"/>
    <x v="29"/>
    <x v="29"/>
    <x v="0"/>
    <s v="television"/>
    <x v="29"/>
    <x v="29"/>
  </r>
  <r>
    <n v="30"/>
    <s v="Introverts Web Series"/>
    <x v="30"/>
    <n v="4000"/>
    <n v="4051.99"/>
    <x v="0"/>
    <x v="0"/>
    <s v="USD"/>
    <n v="1408604515"/>
    <x v="30"/>
    <b v="0"/>
    <x v="28"/>
    <b v="1"/>
    <s v="film &amp; video/television"/>
    <x v="30"/>
    <x v="30"/>
    <x v="0"/>
    <s v="television"/>
    <x v="30"/>
    <x v="30"/>
  </r>
  <r>
    <n v="31"/>
    <s v="The Alan Katz Show"/>
    <x v="31"/>
    <n v="13"/>
    <n v="13"/>
    <x v="0"/>
    <x v="0"/>
    <s v="USD"/>
    <n v="1453748434"/>
    <x v="31"/>
    <b v="0"/>
    <x v="29"/>
    <b v="1"/>
    <s v="film &amp; video/television"/>
    <x v="31"/>
    <x v="31"/>
    <x v="0"/>
    <s v="television"/>
    <x v="31"/>
    <x v="31"/>
  </r>
  <r>
    <n v="32"/>
    <s v="Over &amp; Out"/>
    <x v="32"/>
    <n v="28450"/>
    <n v="28520"/>
    <x v="0"/>
    <x v="0"/>
    <s v="USD"/>
    <n v="1463111940"/>
    <x v="32"/>
    <b v="0"/>
    <x v="30"/>
    <b v="1"/>
    <s v="film &amp; video/television"/>
    <x v="32"/>
    <x v="32"/>
    <x v="0"/>
    <s v="television"/>
    <x v="32"/>
    <x v="32"/>
  </r>
  <r>
    <n v="33"/>
    <s v="Imaginary Problems"/>
    <x v="33"/>
    <n v="5250"/>
    <n v="5360"/>
    <x v="0"/>
    <x v="0"/>
    <s v="USD"/>
    <n v="1447001501"/>
    <x v="33"/>
    <b v="0"/>
    <x v="31"/>
    <b v="1"/>
    <s v="film &amp; video/television"/>
    <x v="33"/>
    <x v="33"/>
    <x v="0"/>
    <s v="television"/>
    <x v="33"/>
    <x v="33"/>
  </r>
  <r>
    <n v="34"/>
    <s v="#Josh: T.V. Show Sizzle Reel"/>
    <x v="34"/>
    <n v="2600"/>
    <n v="3392"/>
    <x v="0"/>
    <x v="0"/>
    <s v="USD"/>
    <n v="1407224601"/>
    <x v="34"/>
    <b v="0"/>
    <x v="32"/>
    <b v="1"/>
    <s v="film &amp; video/television"/>
    <x v="34"/>
    <x v="34"/>
    <x v="0"/>
    <s v="television"/>
    <x v="34"/>
    <x v="34"/>
  </r>
  <r>
    <n v="35"/>
    <s v="Why Adam? A TV show about the science behind everyday life!"/>
    <x v="35"/>
    <n v="1000"/>
    <n v="1665"/>
    <x v="0"/>
    <x v="0"/>
    <s v="USD"/>
    <n v="1430179200"/>
    <x v="35"/>
    <b v="0"/>
    <x v="33"/>
    <b v="1"/>
    <s v="film &amp; video/television"/>
    <x v="35"/>
    <x v="35"/>
    <x v="0"/>
    <s v="television"/>
    <x v="35"/>
    <x v="35"/>
  </r>
  <r>
    <n v="36"/>
    <s v="THE LISTENING BOX"/>
    <x v="36"/>
    <n v="6000"/>
    <n v="8529"/>
    <x v="0"/>
    <x v="0"/>
    <s v="USD"/>
    <n v="1428128525"/>
    <x v="36"/>
    <b v="0"/>
    <x v="34"/>
    <b v="1"/>
    <s v="film &amp; video/television"/>
    <x v="36"/>
    <x v="36"/>
    <x v="0"/>
    <s v="television"/>
    <x v="36"/>
    <x v="36"/>
  </r>
  <r>
    <n v="37"/>
    <s v="The Journey"/>
    <x v="37"/>
    <n v="22000"/>
    <n v="40357"/>
    <x v="0"/>
    <x v="0"/>
    <s v="USD"/>
    <n v="1425055079"/>
    <x v="37"/>
    <b v="0"/>
    <x v="35"/>
    <b v="1"/>
    <s v="film &amp; video/television"/>
    <x v="37"/>
    <x v="37"/>
    <x v="0"/>
    <s v="television"/>
    <x v="37"/>
    <x v="37"/>
  </r>
  <r>
    <n v="38"/>
    <s v="Brewz Brothers TV"/>
    <x v="38"/>
    <n v="2500"/>
    <n v="2751"/>
    <x v="0"/>
    <x v="0"/>
    <s v="USD"/>
    <n v="1368235344"/>
    <x v="38"/>
    <b v="0"/>
    <x v="36"/>
    <b v="1"/>
    <s v="film &amp; video/television"/>
    <x v="38"/>
    <x v="38"/>
    <x v="0"/>
    <s v="television"/>
    <x v="38"/>
    <x v="38"/>
  </r>
  <r>
    <n v="39"/>
    <s v="Deep Cuts - Series"/>
    <x v="39"/>
    <n v="25000"/>
    <n v="32745"/>
    <x v="0"/>
    <x v="1"/>
    <s v="GBP"/>
    <n v="1401058740"/>
    <x v="39"/>
    <b v="0"/>
    <x v="37"/>
    <b v="1"/>
    <s v="film &amp; video/television"/>
    <x v="39"/>
    <x v="39"/>
    <x v="0"/>
    <s v="television"/>
    <x v="39"/>
    <x v="39"/>
  </r>
  <r>
    <n v="40"/>
    <s v="Regal Fare Season One"/>
    <x v="40"/>
    <n v="2000"/>
    <n v="2027"/>
    <x v="0"/>
    <x v="0"/>
    <s v="USD"/>
    <n v="1403150400"/>
    <x v="40"/>
    <b v="0"/>
    <x v="38"/>
    <b v="1"/>
    <s v="film &amp; video/television"/>
    <x v="40"/>
    <x v="40"/>
    <x v="0"/>
    <s v="television"/>
    <x v="40"/>
    <x v="40"/>
  </r>
  <r>
    <n v="41"/>
    <s v="Up on High Ground TV series"/>
    <x v="41"/>
    <n v="2000"/>
    <n v="2000"/>
    <x v="0"/>
    <x v="0"/>
    <s v="USD"/>
    <n v="1412516354"/>
    <x v="41"/>
    <b v="0"/>
    <x v="10"/>
    <b v="1"/>
    <s v="film &amp; video/television"/>
    <x v="31"/>
    <x v="41"/>
    <x v="0"/>
    <s v="television"/>
    <x v="41"/>
    <x v="41"/>
  </r>
  <r>
    <n v="42"/>
    <s v="BROS TV Pilot (Iraq)"/>
    <x v="42"/>
    <n v="14000"/>
    <n v="19860"/>
    <x v="0"/>
    <x v="0"/>
    <s v="USD"/>
    <n v="1419780026"/>
    <x v="42"/>
    <b v="0"/>
    <x v="39"/>
    <b v="1"/>
    <s v="film &amp; video/television"/>
    <x v="41"/>
    <x v="42"/>
    <x v="0"/>
    <s v="television"/>
    <x v="42"/>
    <x v="42"/>
  </r>
  <r>
    <n v="43"/>
    <s v="Anglicon 2015: A Doctor Who &amp; British media fan convention"/>
    <x v="43"/>
    <n v="10000"/>
    <n v="30866"/>
    <x v="0"/>
    <x v="0"/>
    <s v="USD"/>
    <n v="1405209600"/>
    <x v="43"/>
    <b v="0"/>
    <x v="40"/>
    <b v="1"/>
    <s v="film &amp; video/television"/>
    <x v="42"/>
    <x v="43"/>
    <x v="0"/>
    <s v="television"/>
    <x v="43"/>
    <x v="43"/>
  </r>
  <r>
    <n v="44"/>
    <s v="BIG WHISKEY TV Show"/>
    <x v="44"/>
    <n v="2000"/>
    <n v="2000"/>
    <x v="0"/>
    <x v="0"/>
    <s v="USD"/>
    <n v="1412648537"/>
    <x v="44"/>
    <b v="0"/>
    <x v="41"/>
    <b v="1"/>
    <s v="film &amp; video/television"/>
    <x v="31"/>
    <x v="44"/>
    <x v="0"/>
    <s v="television"/>
    <x v="44"/>
    <x v="44"/>
  </r>
  <r>
    <n v="45"/>
    <s v="The Art of the Lift"/>
    <x v="45"/>
    <n v="5000"/>
    <n v="6000"/>
    <x v="0"/>
    <x v="0"/>
    <s v="USD"/>
    <n v="1461769107"/>
    <x v="45"/>
    <b v="0"/>
    <x v="42"/>
    <b v="1"/>
    <s v="film &amp; video/television"/>
    <x v="43"/>
    <x v="45"/>
    <x v="0"/>
    <s v="television"/>
    <x v="45"/>
    <x v="45"/>
  </r>
  <r>
    <n v="46"/>
    <s v="New equipment for Joy's World!"/>
    <x v="46"/>
    <n v="8400"/>
    <n v="8750"/>
    <x v="0"/>
    <x v="2"/>
    <s v="AUD"/>
    <n v="1450220974"/>
    <x v="46"/>
    <b v="0"/>
    <x v="43"/>
    <b v="1"/>
    <s v="film &amp; video/television"/>
    <x v="44"/>
    <x v="46"/>
    <x v="0"/>
    <s v="television"/>
    <x v="46"/>
    <x v="46"/>
  </r>
  <r>
    <n v="47"/>
    <s v="Jane Don't Date - TV pilot (sitcom)"/>
    <x v="47"/>
    <n v="5000"/>
    <n v="5380.55"/>
    <x v="0"/>
    <x v="0"/>
    <s v="USD"/>
    <n v="1419021607"/>
    <x v="47"/>
    <b v="0"/>
    <x v="16"/>
    <b v="1"/>
    <s v="film &amp; video/television"/>
    <x v="45"/>
    <x v="47"/>
    <x v="0"/>
    <s v="television"/>
    <x v="47"/>
    <x v="47"/>
  </r>
  <r>
    <n v="48"/>
    <s v="'Noir' A New Independant Tech-Noir TV Pilot"/>
    <x v="48"/>
    <n v="2000"/>
    <n v="2159"/>
    <x v="0"/>
    <x v="1"/>
    <s v="GBP"/>
    <n v="1425211200"/>
    <x v="48"/>
    <b v="0"/>
    <x v="44"/>
    <b v="1"/>
    <s v="film &amp; video/television"/>
    <x v="46"/>
    <x v="48"/>
    <x v="0"/>
    <s v="television"/>
    <x v="48"/>
    <x v="48"/>
  </r>
  <r>
    <n v="49"/>
    <s v="Driving Jersey - Season Five"/>
    <x v="49"/>
    <n v="12000"/>
    <n v="12000"/>
    <x v="0"/>
    <x v="0"/>
    <s v="USD"/>
    <n v="1445660045"/>
    <x v="49"/>
    <b v="0"/>
    <x v="45"/>
    <b v="1"/>
    <s v="film &amp; video/television"/>
    <x v="31"/>
    <x v="49"/>
    <x v="0"/>
    <s v="television"/>
    <x v="49"/>
    <x v="49"/>
  </r>
  <r>
    <n v="50"/>
    <s v="The Love Lounge"/>
    <x v="50"/>
    <n v="600"/>
    <n v="600"/>
    <x v="0"/>
    <x v="1"/>
    <s v="GBP"/>
    <n v="1422637200"/>
    <x v="50"/>
    <b v="0"/>
    <x v="19"/>
    <b v="1"/>
    <s v="film &amp; video/television"/>
    <x v="31"/>
    <x v="50"/>
    <x v="0"/>
    <s v="television"/>
    <x v="50"/>
    <x v="50"/>
  </r>
  <r>
    <n v="51"/>
    <s v="SKY CITY HAYA"/>
    <x v="51"/>
    <n v="11000"/>
    <n v="14082"/>
    <x v="0"/>
    <x v="0"/>
    <s v="USD"/>
    <n v="1439245037"/>
    <x v="51"/>
    <b v="0"/>
    <x v="46"/>
    <b v="1"/>
    <s v="film &amp; video/television"/>
    <x v="47"/>
    <x v="51"/>
    <x v="0"/>
    <s v="television"/>
    <x v="51"/>
    <x v="51"/>
  </r>
  <r>
    <n v="52"/>
    <s v="Kode Orange - New TV Series"/>
    <x v="52"/>
    <n v="10000"/>
    <n v="11621"/>
    <x v="0"/>
    <x v="0"/>
    <s v="USD"/>
    <n v="1405615846"/>
    <x v="52"/>
    <b v="0"/>
    <x v="47"/>
    <b v="1"/>
    <s v="film &amp; video/television"/>
    <x v="48"/>
    <x v="52"/>
    <x v="0"/>
    <s v="television"/>
    <x v="52"/>
    <x v="52"/>
  </r>
  <r>
    <n v="53"/>
    <s v="Rolling out Vegan Mashup's Season 2"/>
    <x v="53"/>
    <n v="3000"/>
    <n v="3289"/>
    <x v="0"/>
    <x v="0"/>
    <s v="USD"/>
    <n v="1396648800"/>
    <x v="53"/>
    <b v="0"/>
    <x v="27"/>
    <b v="1"/>
    <s v="film &amp; video/television"/>
    <x v="49"/>
    <x v="53"/>
    <x v="0"/>
    <s v="television"/>
    <x v="53"/>
    <x v="53"/>
  </r>
  <r>
    <n v="54"/>
    <s v="&quot;Stand-In&quot; Television Pilot"/>
    <x v="54"/>
    <n v="10000"/>
    <n v="10100"/>
    <x v="0"/>
    <x v="0"/>
    <s v="USD"/>
    <n v="1451063221"/>
    <x v="54"/>
    <b v="0"/>
    <x v="47"/>
    <b v="1"/>
    <s v="film &amp; video/television"/>
    <x v="50"/>
    <x v="54"/>
    <x v="0"/>
    <s v="television"/>
    <x v="54"/>
    <x v="54"/>
  </r>
  <r>
    <n v="55"/>
    <s v="Di FAMILY"/>
    <x v="55"/>
    <n v="8600"/>
    <n v="11090"/>
    <x v="0"/>
    <x v="0"/>
    <s v="USD"/>
    <n v="1464390916"/>
    <x v="55"/>
    <b v="0"/>
    <x v="48"/>
    <b v="1"/>
    <s v="film &amp; video/television"/>
    <x v="51"/>
    <x v="55"/>
    <x v="0"/>
    <s v="television"/>
    <x v="55"/>
    <x v="55"/>
  </r>
  <r>
    <n v="56"/>
    <s v="Voxwomen Cycling Show"/>
    <x v="56"/>
    <n v="8000"/>
    <n v="8581"/>
    <x v="0"/>
    <x v="1"/>
    <s v="GBP"/>
    <n v="1433779200"/>
    <x v="56"/>
    <b v="0"/>
    <x v="49"/>
    <b v="1"/>
    <s v="film &amp; video/television"/>
    <x v="52"/>
    <x v="56"/>
    <x v="0"/>
    <s v="television"/>
    <x v="56"/>
    <x v="56"/>
  </r>
  <r>
    <n v="57"/>
    <s v="Our Gay Group - Quality Online Programming For the Gay Man"/>
    <x v="57"/>
    <n v="15000"/>
    <n v="15285"/>
    <x v="0"/>
    <x v="0"/>
    <s v="USD"/>
    <n v="1429991962"/>
    <x v="57"/>
    <b v="0"/>
    <x v="50"/>
    <b v="1"/>
    <s v="film &amp; video/television"/>
    <x v="53"/>
    <x v="57"/>
    <x v="0"/>
    <s v="television"/>
    <x v="57"/>
    <x v="57"/>
  </r>
  <r>
    <n v="58"/>
    <s v="Gloaming"/>
    <x v="58"/>
    <n v="10000"/>
    <n v="10291"/>
    <x v="0"/>
    <x v="0"/>
    <s v="USD"/>
    <n v="1416423172"/>
    <x v="58"/>
    <b v="0"/>
    <x v="11"/>
    <b v="1"/>
    <s v="film &amp; video/television"/>
    <x v="54"/>
    <x v="58"/>
    <x v="0"/>
    <s v="television"/>
    <x v="58"/>
    <x v="58"/>
  </r>
  <r>
    <n v="59"/>
    <s v="&quot;Momentum&quot; - The Series"/>
    <x v="59"/>
    <n v="20000"/>
    <n v="20025.14"/>
    <x v="0"/>
    <x v="0"/>
    <s v="USD"/>
    <n v="1442264400"/>
    <x v="59"/>
    <b v="0"/>
    <x v="51"/>
    <b v="1"/>
    <s v="film &amp; video/television"/>
    <x v="55"/>
    <x v="59"/>
    <x v="0"/>
    <s v="television"/>
    <x v="59"/>
    <x v="59"/>
  </r>
  <r>
    <n v="60"/>
    <s v="Ever Since - Short Film"/>
    <x v="60"/>
    <n v="4500"/>
    <n v="4648.33"/>
    <x v="0"/>
    <x v="1"/>
    <s v="GBP"/>
    <n v="1395532800"/>
    <x v="60"/>
    <b v="0"/>
    <x v="52"/>
    <b v="1"/>
    <s v="film &amp; video/shorts"/>
    <x v="56"/>
    <x v="60"/>
    <x v="0"/>
    <s v="shorts"/>
    <x v="60"/>
    <x v="60"/>
  </r>
  <r>
    <n v="61"/>
    <s v="SPLITTING THE SYNAPSE"/>
    <x v="61"/>
    <n v="5000"/>
    <n v="7415"/>
    <x v="0"/>
    <x v="0"/>
    <s v="USD"/>
    <n v="1370547157"/>
    <x v="61"/>
    <b v="0"/>
    <x v="23"/>
    <b v="1"/>
    <s v="film &amp; video/shorts"/>
    <x v="57"/>
    <x v="61"/>
    <x v="0"/>
    <s v="shorts"/>
    <x v="61"/>
    <x v="61"/>
  </r>
  <r>
    <n v="62"/>
    <s v="SPECIMEN 0625c - Sci-Fi Thriller"/>
    <x v="62"/>
    <n v="3000"/>
    <n v="4642"/>
    <x v="0"/>
    <x v="0"/>
    <s v="USD"/>
    <n v="1362337878"/>
    <x v="62"/>
    <b v="0"/>
    <x v="53"/>
    <b v="1"/>
    <s v="film &amp; video/shorts"/>
    <x v="58"/>
    <x v="62"/>
    <x v="0"/>
    <s v="shorts"/>
    <x v="62"/>
    <x v="62"/>
  </r>
  <r>
    <n v="63"/>
    <s v="The Attic"/>
    <x v="63"/>
    <n v="2000"/>
    <n v="2270.37"/>
    <x v="0"/>
    <x v="0"/>
    <s v="USD"/>
    <n v="1388206740"/>
    <x v="63"/>
    <b v="0"/>
    <x v="31"/>
    <b v="1"/>
    <s v="film &amp; video/shorts"/>
    <x v="59"/>
    <x v="63"/>
    <x v="0"/>
    <s v="shorts"/>
    <x v="63"/>
    <x v="63"/>
  </r>
  <r>
    <n v="64"/>
    <s v="Millennial, The Movie"/>
    <x v="64"/>
    <n v="1200"/>
    <n v="2080"/>
    <x v="0"/>
    <x v="0"/>
    <s v="USD"/>
    <n v="1373243181"/>
    <x v="64"/>
    <b v="0"/>
    <x v="54"/>
    <b v="1"/>
    <s v="film &amp; video/shorts"/>
    <x v="60"/>
    <x v="64"/>
    <x v="0"/>
    <s v="shorts"/>
    <x v="64"/>
    <x v="64"/>
  </r>
  <r>
    <n v="65"/>
    <s v="Hello World - Post Production Funds"/>
    <x v="65"/>
    <n v="7000"/>
    <n v="7527"/>
    <x v="0"/>
    <x v="5"/>
    <s v="CAD"/>
    <n v="1407736740"/>
    <x v="65"/>
    <b v="0"/>
    <x v="7"/>
    <b v="1"/>
    <s v="film &amp; video/shorts"/>
    <x v="61"/>
    <x v="65"/>
    <x v="0"/>
    <s v="shorts"/>
    <x v="65"/>
    <x v="65"/>
  </r>
  <r>
    <n v="66"/>
    <s v="A Stagnant Fever: Short Film"/>
    <x v="66"/>
    <n v="2000"/>
    <n v="2372"/>
    <x v="0"/>
    <x v="0"/>
    <s v="USD"/>
    <n v="1468873420"/>
    <x v="66"/>
    <b v="0"/>
    <x v="55"/>
    <b v="1"/>
    <s v="film &amp; video/shorts"/>
    <x v="62"/>
    <x v="66"/>
    <x v="0"/>
    <s v="shorts"/>
    <x v="66"/>
    <x v="66"/>
  </r>
  <r>
    <n v="67"/>
    <s v="You are a Priest Forever"/>
    <x v="67"/>
    <n v="2000"/>
    <n v="2325"/>
    <x v="0"/>
    <x v="0"/>
    <s v="USD"/>
    <n v="1342360804"/>
    <x v="67"/>
    <b v="0"/>
    <x v="9"/>
    <b v="1"/>
    <s v="film &amp; video/shorts"/>
    <x v="63"/>
    <x v="67"/>
    <x v="0"/>
    <s v="shorts"/>
    <x v="67"/>
    <x v="67"/>
  </r>
  <r>
    <n v="68"/>
    <s v="King Eider: Short Film"/>
    <x v="68"/>
    <n v="600"/>
    <n v="763"/>
    <x v="0"/>
    <x v="1"/>
    <s v="GBP"/>
    <n v="1393162791"/>
    <x v="68"/>
    <b v="0"/>
    <x v="17"/>
    <b v="1"/>
    <s v="film &amp; video/shorts"/>
    <x v="64"/>
    <x v="68"/>
    <x v="0"/>
    <s v="shorts"/>
    <x v="68"/>
    <x v="68"/>
  </r>
  <r>
    <n v="69"/>
    <s v="More Than A Drive"/>
    <x v="69"/>
    <n v="10000"/>
    <n v="11094.23"/>
    <x v="0"/>
    <x v="0"/>
    <s v="USD"/>
    <n v="1317538740"/>
    <x v="69"/>
    <b v="0"/>
    <x v="56"/>
    <b v="1"/>
    <s v="film &amp; video/shorts"/>
    <x v="65"/>
    <x v="69"/>
    <x v="0"/>
    <s v="shorts"/>
    <x v="69"/>
    <x v="69"/>
  </r>
  <r>
    <n v="70"/>
    <s v="Scraps"/>
    <x v="70"/>
    <n v="500"/>
    <n v="636"/>
    <x v="0"/>
    <x v="0"/>
    <s v="USD"/>
    <n v="1315171845"/>
    <x v="70"/>
    <b v="0"/>
    <x v="57"/>
    <b v="1"/>
    <s v="film &amp; video/shorts"/>
    <x v="66"/>
    <x v="70"/>
    <x v="0"/>
    <s v="shorts"/>
    <x v="70"/>
    <x v="70"/>
  </r>
  <r>
    <n v="71"/>
    <s v="Diggin Deep to help find &quot;A Man, Buried&quot;"/>
    <x v="71"/>
    <n v="1800"/>
    <n v="2231"/>
    <x v="0"/>
    <x v="0"/>
    <s v="USD"/>
    <n v="1338186657"/>
    <x v="71"/>
    <b v="0"/>
    <x v="58"/>
    <b v="1"/>
    <s v="film &amp; video/shorts"/>
    <x v="67"/>
    <x v="71"/>
    <x v="0"/>
    <s v="shorts"/>
    <x v="71"/>
    <x v="71"/>
  </r>
  <r>
    <n v="72"/>
    <s v="Trickle"/>
    <x v="72"/>
    <n v="2200"/>
    <n v="2385"/>
    <x v="0"/>
    <x v="0"/>
    <s v="USD"/>
    <n v="1352937600"/>
    <x v="72"/>
    <b v="0"/>
    <x v="14"/>
    <b v="1"/>
    <s v="film &amp; video/shorts"/>
    <x v="68"/>
    <x v="72"/>
    <x v="0"/>
    <s v="shorts"/>
    <x v="72"/>
    <x v="72"/>
  </r>
  <r>
    <n v="73"/>
    <s v="Project Z-6463 - a 3D short movie by Chris Eller"/>
    <x v="73"/>
    <n v="900"/>
    <n v="900"/>
    <x v="0"/>
    <x v="0"/>
    <s v="USD"/>
    <n v="1304395140"/>
    <x v="73"/>
    <b v="0"/>
    <x v="59"/>
    <b v="1"/>
    <s v="film &amp; video/shorts"/>
    <x v="31"/>
    <x v="73"/>
    <x v="0"/>
    <s v="shorts"/>
    <x v="73"/>
    <x v="73"/>
  </r>
  <r>
    <n v="74"/>
    <s v="L'oiseau la nuit - Court-mÃ©trage"/>
    <x v="74"/>
    <n v="500"/>
    <n v="564.66"/>
    <x v="0"/>
    <x v="6"/>
    <s v="EUR"/>
    <n v="1453376495"/>
    <x v="74"/>
    <b v="0"/>
    <x v="60"/>
    <b v="1"/>
    <s v="film &amp; video/shorts"/>
    <x v="69"/>
    <x v="74"/>
    <x v="0"/>
    <s v="shorts"/>
    <x v="74"/>
    <x v="74"/>
  </r>
  <r>
    <n v="75"/>
    <s v="&quot;DAD&quot; - A USC Short Film"/>
    <x v="75"/>
    <n v="3500"/>
    <n v="4040"/>
    <x v="0"/>
    <x v="0"/>
    <s v="USD"/>
    <n v="1366693272"/>
    <x v="75"/>
    <b v="0"/>
    <x v="5"/>
    <b v="1"/>
    <s v="film &amp; video/shorts"/>
    <x v="70"/>
    <x v="75"/>
    <x v="0"/>
    <s v="shorts"/>
    <x v="75"/>
    <x v="75"/>
  </r>
  <r>
    <n v="76"/>
    <s v="Star Wars: Insidious"/>
    <x v="76"/>
    <n v="300"/>
    <n v="460"/>
    <x v="0"/>
    <x v="0"/>
    <s v="USD"/>
    <n v="1325007358"/>
    <x v="76"/>
    <b v="0"/>
    <x v="41"/>
    <b v="1"/>
    <s v="film &amp; video/shorts"/>
    <x v="71"/>
    <x v="76"/>
    <x v="0"/>
    <s v="shorts"/>
    <x v="76"/>
    <x v="76"/>
  </r>
  <r>
    <n v="77"/>
    <s v="Jonah and the Crab"/>
    <x v="77"/>
    <n v="400"/>
    <n v="1570"/>
    <x v="0"/>
    <x v="0"/>
    <s v="USD"/>
    <n v="1337569140"/>
    <x v="77"/>
    <b v="0"/>
    <x v="55"/>
    <b v="1"/>
    <s v="film &amp; video/shorts"/>
    <x v="72"/>
    <x v="77"/>
    <x v="0"/>
    <s v="shorts"/>
    <x v="77"/>
    <x v="77"/>
  </r>
  <r>
    <n v="78"/>
    <s v="Daemon's scale up - Brieuc Le Meur _ Berlin"/>
    <x v="78"/>
    <n v="50"/>
    <n v="1351"/>
    <x v="0"/>
    <x v="6"/>
    <s v="EUR"/>
    <n v="1472751121"/>
    <x v="78"/>
    <b v="0"/>
    <x v="2"/>
    <b v="1"/>
    <s v="film &amp; video/shorts"/>
    <x v="73"/>
    <x v="78"/>
    <x v="0"/>
    <s v="shorts"/>
    <x v="78"/>
    <x v="78"/>
  </r>
  <r>
    <n v="79"/>
    <s v="Japanese/International Short Film &quot;Mtn.&quot;"/>
    <x v="79"/>
    <n v="1300"/>
    <n v="1651"/>
    <x v="0"/>
    <x v="1"/>
    <s v="GBP"/>
    <n v="1398451093"/>
    <x v="79"/>
    <b v="0"/>
    <x v="14"/>
    <b v="1"/>
    <s v="film &amp; video/shorts"/>
    <x v="74"/>
    <x v="79"/>
    <x v="0"/>
    <s v="shorts"/>
    <x v="79"/>
    <x v="79"/>
  </r>
  <r>
    <n v="80"/>
    <s v="Swingers Anonymous"/>
    <x v="80"/>
    <n v="12000"/>
    <n v="12870"/>
    <x v="0"/>
    <x v="0"/>
    <s v="USD"/>
    <n v="1386640856"/>
    <x v="80"/>
    <b v="0"/>
    <x v="5"/>
    <b v="1"/>
    <s v="film &amp; video/shorts"/>
    <x v="75"/>
    <x v="80"/>
    <x v="0"/>
    <s v="shorts"/>
    <x v="80"/>
    <x v="80"/>
  </r>
  <r>
    <n v="81"/>
    <s v="Carrying Place: A film of Maine hauntings"/>
    <x v="81"/>
    <n v="750"/>
    <n v="1485"/>
    <x v="0"/>
    <x v="0"/>
    <s v="USD"/>
    <n v="1342234920"/>
    <x v="81"/>
    <b v="0"/>
    <x v="33"/>
    <b v="1"/>
    <s v="film &amp; video/shorts"/>
    <x v="76"/>
    <x v="81"/>
    <x v="0"/>
    <s v="shorts"/>
    <x v="81"/>
    <x v="81"/>
  </r>
  <r>
    <n v="82"/>
    <s v="&quot;T IS FOR TANTRUM&quot; - HORROR/COMEDY"/>
    <x v="82"/>
    <n v="4000"/>
    <n v="4000.5"/>
    <x v="0"/>
    <x v="0"/>
    <s v="USD"/>
    <n v="1318189261"/>
    <x v="82"/>
    <b v="0"/>
    <x v="61"/>
    <b v="1"/>
    <s v="film &amp; video/shorts"/>
    <x v="77"/>
    <x v="82"/>
    <x v="0"/>
    <s v="shorts"/>
    <x v="82"/>
    <x v="82"/>
  </r>
  <r>
    <n v="83"/>
    <s v="Sleep Lovers - By Daniel Modeste"/>
    <x v="83"/>
    <n v="200"/>
    <n v="205"/>
    <x v="0"/>
    <x v="1"/>
    <s v="GBP"/>
    <n v="1424604600"/>
    <x v="83"/>
    <b v="0"/>
    <x v="62"/>
    <b v="1"/>
    <s v="film &amp; video/shorts"/>
    <x v="78"/>
    <x v="83"/>
    <x v="0"/>
    <s v="shorts"/>
    <x v="83"/>
    <x v="83"/>
  </r>
  <r>
    <n v="84"/>
    <s v="Redemption - Short Film"/>
    <x v="84"/>
    <n v="500"/>
    <n v="500"/>
    <x v="0"/>
    <x v="0"/>
    <s v="USD"/>
    <n v="1305483086"/>
    <x v="84"/>
    <b v="0"/>
    <x v="63"/>
    <b v="1"/>
    <s v="film &amp; video/shorts"/>
    <x v="31"/>
    <x v="84"/>
    <x v="0"/>
    <s v="shorts"/>
    <x v="84"/>
    <x v="84"/>
  </r>
  <r>
    <n v="85"/>
    <s v="In Her Voice: short film"/>
    <x v="85"/>
    <n v="1200"/>
    <n v="1506"/>
    <x v="0"/>
    <x v="0"/>
    <s v="USD"/>
    <n v="1316746837"/>
    <x v="85"/>
    <b v="0"/>
    <x v="64"/>
    <b v="1"/>
    <s v="film &amp; video/shorts"/>
    <x v="79"/>
    <x v="85"/>
    <x v="0"/>
    <s v="shorts"/>
    <x v="85"/>
    <x v="85"/>
  </r>
  <r>
    <n v="86"/>
    <s v="SECOND CHANCE - DEUXIÃˆME CHANCE"/>
    <x v="86"/>
    <n v="6000"/>
    <n v="6388"/>
    <x v="0"/>
    <x v="6"/>
    <s v="EUR"/>
    <n v="1451226045"/>
    <x v="86"/>
    <b v="0"/>
    <x v="57"/>
    <b v="1"/>
    <s v="film &amp; video/shorts"/>
    <x v="80"/>
    <x v="86"/>
    <x v="0"/>
    <s v="shorts"/>
    <x v="86"/>
    <x v="86"/>
  </r>
  <r>
    <n v="87"/>
    <s v="Village Films Summer Project Fund (TK 2)"/>
    <x v="87"/>
    <n v="2500"/>
    <n v="2615"/>
    <x v="0"/>
    <x v="0"/>
    <s v="USD"/>
    <n v="1275529260"/>
    <x v="87"/>
    <b v="0"/>
    <x v="20"/>
    <b v="1"/>
    <s v="film &amp; video/shorts"/>
    <x v="81"/>
    <x v="87"/>
    <x v="0"/>
    <s v="shorts"/>
    <x v="87"/>
    <x v="87"/>
  </r>
  <r>
    <n v="88"/>
    <s v="The Recursion Theorem (Short Film)"/>
    <x v="88"/>
    <n v="3500"/>
    <n v="3600"/>
    <x v="0"/>
    <x v="0"/>
    <s v="USD"/>
    <n v="1403452131"/>
    <x v="88"/>
    <b v="0"/>
    <x v="65"/>
    <b v="1"/>
    <s v="film &amp; video/shorts"/>
    <x v="82"/>
    <x v="88"/>
    <x v="0"/>
    <s v="shorts"/>
    <x v="88"/>
    <x v="88"/>
  </r>
  <r>
    <n v="89"/>
    <s v="The Southwest Chronicles"/>
    <x v="89"/>
    <n v="6000"/>
    <n v="6904"/>
    <x v="0"/>
    <x v="0"/>
    <s v="USD"/>
    <n v="1370196192"/>
    <x v="89"/>
    <b v="0"/>
    <x v="66"/>
    <b v="1"/>
    <s v="film &amp; video/shorts"/>
    <x v="83"/>
    <x v="89"/>
    <x v="0"/>
    <s v="shorts"/>
    <x v="89"/>
    <x v="89"/>
  </r>
  <r>
    <n v="90"/>
    <s v="Help Get the Short Film Interior Design into Film Festivals!"/>
    <x v="90"/>
    <n v="500"/>
    <n v="502"/>
    <x v="0"/>
    <x v="0"/>
    <s v="USD"/>
    <n v="1310454499"/>
    <x v="90"/>
    <b v="0"/>
    <x v="38"/>
    <b v="1"/>
    <s v="film &amp; video/shorts"/>
    <x v="84"/>
    <x v="90"/>
    <x v="0"/>
    <s v="shorts"/>
    <x v="90"/>
    <x v="90"/>
  </r>
  <r>
    <n v="91"/>
    <s v="OVERTIME: A Cerebral Horror Short Inspired by the Classics"/>
    <x v="91"/>
    <n v="3000"/>
    <n v="3600"/>
    <x v="0"/>
    <x v="0"/>
    <s v="USD"/>
    <n v="1305625164"/>
    <x v="91"/>
    <b v="0"/>
    <x v="67"/>
    <b v="1"/>
    <s v="film &amp; video/shorts"/>
    <x v="43"/>
    <x v="91"/>
    <x v="0"/>
    <s v="shorts"/>
    <x v="91"/>
    <x v="91"/>
  </r>
  <r>
    <n v="92"/>
    <s v="Euphoria"/>
    <x v="92"/>
    <n v="5000"/>
    <n v="5260"/>
    <x v="0"/>
    <x v="5"/>
    <s v="CAD"/>
    <n v="1485936000"/>
    <x v="92"/>
    <b v="0"/>
    <x v="68"/>
    <b v="1"/>
    <s v="film &amp; video/shorts"/>
    <x v="85"/>
    <x v="92"/>
    <x v="0"/>
    <s v="shorts"/>
    <x v="92"/>
    <x v="92"/>
  </r>
  <r>
    <n v="93"/>
    <s v="&quot;Someday Everyday&quot; Short Film"/>
    <x v="93"/>
    <n v="1000"/>
    <n v="1106"/>
    <x v="0"/>
    <x v="0"/>
    <s v="USD"/>
    <n v="1341349200"/>
    <x v="93"/>
    <b v="0"/>
    <x v="41"/>
    <b v="1"/>
    <s v="film &amp; video/shorts"/>
    <x v="86"/>
    <x v="93"/>
    <x v="0"/>
    <s v="shorts"/>
    <x v="93"/>
    <x v="93"/>
  </r>
  <r>
    <n v="94"/>
    <s v="&quot;Paper Chase&quot; Students can make family friendly short films."/>
    <x v="94"/>
    <n v="250"/>
    <n v="260"/>
    <x v="0"/>
    <x v="1"/>
    <s v="GBP"/>
    <n v="1396890822"/>
    <x v="94"/>
    <b v="0"/>
    <x v="8"/>
    <b v="1"/>
    <s v="film &amp; video/shorts"/>
    <x v="87"/>
    <x v="94"/>
    <x v="0"/>
    <s v="shorts"/>
    <x v="94"/>
    <x v="94"/>
  </r>
  <r>
    <n v="95"/>
    <s v="Gotham Knight Terrors: Comedic Batman Short"/>
    <x v="95"/>
    <n v="350"/>
    <n v="460"/>
    <x v="0"/>
    <x v="0"/>
    <s v="USD"/>
    <n v="1330214841"/>
    <x v="95"/>
    <b v="0"/>
    <x v="64"/>
    <b v="1"/>
    <s v="film &amp; video/shorts"/>
    <x v="88"/>
    <x v="95"/>
    <x v="0"/>
    <s v="shorts"/>
    <x v="95"/>
    <x v="95"/>
  </r>
  <r>
    <n v="96"/>
    <s v="Ice Hockey"/>
    <x v="96"/>
    <n v="1500"/>
    <n v="1720"/>
    <x v="0"/>
    <x v="0"/>
    <s v="USD"/>
    <n v="1280631600"/>
    <x v="96"/>
    <b v="0"/>
    <x v="69"/>
    <b v="1"/>
    <s v="film &amp; video/shorts"/>
    <x v="89"/>
    <x v="96"/>
    <x v="0"/>
    <s v="shorts"/>
    <x v="96"/>
    <x v="96"/>
  </r>
  <r>
    <n v="97"/>
    <s v="Innsmouth at 9000 ft. A Short Horror Film Project"/>
    <x v="97"/>
    <n v="400"/>
    <n v="425"/>
    <x v="0"/>
    <x v="0"/>
    <s v="USD"/>
    <n v="1310440482"/>
    <x v="97"/>
    <b v="0"/>
    <x v="22"/>
    <b v="1"/>
    <s v="film &amp; video/shorts"/>
    <x v="90"/>
    <x v="97"/>
    <x v="0"/>
    <s v="shorts"/>
    <x v="97"/>
    <x v="97"/>
  </r>
  <r>
    <n v="98"/>
    <s v="CUT OUT"/>
    <x v="98"/>
    <n v="3200"/>
    <n v="3400"/>
    <x v="0"/>
    <x v="0"/>
    <s v="USD"/>
    <n v="1354923000"/>
    <x v="98"/>
    <b v="0"/>
    <x v="65"/>
    <b v="1"/>
    <s v="film &amp; video/shorts"/>
    <x v="90"/>
    <x v="98"/>
    <x v="0"/>
    <s v="shorts"/>
    <x v="98"/>
    <x v="98"/>
  </r>
  <r>
    <n v="99"/>
    <s v="BEAT: An Original Short Film"/>
    <x v="99"/>
    <n v="1500"/>
    <n v="1590.29"/>
    <x v="0"/>
    <x v="0"/>
    <s v="USD"/>
    <n v="1390426799"/>
    <x v="99"/>
    <b v="0"/>
    <x v="70"/>
    <b v="1"/>
    <s v="film &amp; video/shorts"/>
    <x v="91"/>
    <x v="99"/>
    <x v="0"/>
    <s v="shorts"/>
    <x v="99"/>
    <x v="99"/>
  </r>
  <r>
    <n v="100"/>
    <s v="Two Sisters"/>
    <x v="100"/>
    <n v="5000"/>
    <n v="5000"/>
    <x v="0"/>
    <x v="0"/>
    <s v="USD"/>
    <n v="1352055886"/>
    <x v="100"/>
    <b v="0"/>
    <x v="55"/>
    <b v="1"/>
    <s v="film &amp; video/shorts"/>
    <x v="31"/>
    <x v="100"/>
    <x v="0"/>
    <s v="shorts"/>
    <x v="100"/>
    <x v="100"/>
  </r>
  <r>
    <n v="101"/>
    <s v="In Their Turn : A MFA Thesis Film"/>
    <x v="101"/>
    <n v="3500"/>
    <n v="3500"/>
    <x v="0"/>
    <x v="0"/>
    <s v="USD"/>
    <n v="1359052710"/>
    <x v="101"/>
    <b v="0"/>
    <x v="2"/>
    <b v="1"/>
    <s v="film &amp; video/shorts"/>
    <x v="31"/>
    <x v="101"/>
    <x v="0"/>
    <s v="shorts"/>
    <x v="101"/>
    <x v="101"/>
  </r>
  <r>
    <n v="102"/>
    <s v="Dear God No!"/>
    <x v="102"/>
    <n v="6000"/>
    <n v="7665"/>
    <x v="0"/>
    <x v="0"/>
    <s v="USD"/>
    <n v="1293073733"/>
    <x v="102"/>
    <b v="0"/>
    <x v="71"/>
    <b v="1"/>
    <s v="film &amp; video/shorts"/>
    <x v="92"/>
    <x v="102"/>
    <x v="0"/>
    <s v="shorts"/>
    <x v="102"/>
    <x v="102"/>
  </r>
  <r>
    <n v="103"/>
    <s v="I'M TWENTY SOMETHING"/>
    <x v="103"/>
    <n v="1300"/>
    <n v="1367"/>
    <x v="0"/>
    <x v="1"/>
    <s v="GBP"/>
    <n v="1394220030"/>
    <x v="103"/>
    <b v="0"/>
    <x v="72"/>
    <b v="1"/>
    <s v="film &amp; video/shorts"/>
    <x v="93"/>
    <x v="103"/>
    <x v="0"/>
    <s v="shorts"/>
    <x v="103"/>
    <x v="103"/>
  </r>
  <r>
    <n v="104"/>
    <s v="Good 'Ol Trumpet"/>
    <x v="104"/>
    <n v="500"/>
    <n v="600"/>
    <x v="0"/>
    <x v="0"/>
    <s v="USD"/>
    <n v="1301792400"/>
    <x v="104"/>
    <b v="0"/>
    <x v="73"/>
    <b v="1"/>
    <s v="film &amp; video/shorts"/>
    <x v="43"/>
    <x v="88"/>
    <x v="0"/>
    <s v="shorts"/>
    <x v="104"/>
    <x v="104"/>
  </r>
  <r>
    <n v="105"/>
    <s v="Single Parent Date Night-A Comedic Short Film"/>
    <x v="105"/>
    <n v="2200"/>
    <n v="2363"/>
    <x v="0"/>
    <x v="0"/>
    <s v="USD"/>
    <n v="1463184000"/>
    <x v="105"/>
    <b v="0"/>
    <x v="65"/>
    <b v="1"/>
    <s v="film &amp; video/shorts"/>
    <x v="94"/>
    <x v="104"/>
    <x v="0"/>
    <s v="shorts"/>
    <x v="105"/>
    <x v="105"/>
  </r>
  <r>
    <n v="106"/>
    <s v="LOST WEEKEND"/>
    <x v="106"/>
    <n v="5000"/>
    <n v="5025"/>
    <x v="0"/>
    <x v="0"/>
    <s v="USD"/>
    <n v="1333391901"/>
    <x v="106"/>
    <b v="0"/>
    <x v="74"/>
    <b v="1"/>
    <s v="film &amp; video/shorts"/>
    <x v="10"/>
    <x v="105"/>
    <x v="0"/>
    <s v="shorts"/>
    <x v="106"/>
    <x v="106"/>
  </r>
  <r>
    <n v="107"/>
    <s v="PRETTY LITTLE VICTIM - A Short Film by Paul Jones"/>
    <x v="107"/>
    <n v="7500"/>
    <n v="7685"/>
    <x v="0"/>
    <x v="0"/>
    <s v="USD"/>
    <n v="1303688087"/>
    <x v="107"/>
    <b v="0"/>
    <x v="50"/>
    <b v="1"/>
    <s v="film &amp; video/shorts"/>
    <x v="95"/>
    <x v="106"/>
    <x v="0"/>
    <s v="shorts"/>
    <x v="107"/>
    <x v="107"/>
  </r>
  <r>
    <n v="108"/>
    <s v="GLASS: A Love Story"/>
    <x v="108"/>
    <n v="1500"/>
    <n v="3700"/>
    <x v="0"/>
    <x v="0"/>
    <s v="USD"/>
    <n v="1370011370"/>
    <x v="108"/>
    <b v="0"/>
    <x v="5"/>
    <b v="1"/>
    <s v="film &amp; video/shorts"/>
    <x v="96"/>
    <x v="107"/>
    <x v="0"/>
    <s v="shorts"/>
    <x v="108"/>
    <x v="108"/>
  </r>
  <r>
    <n v="109"/>
    <s v="Dapper Dan - &quot;Fly As I Wanna&quot; Music Video"/>
    <x v="109"/>
    <n v="1000"/>
    <n v="2195"/>
    <x v="0"/>
    <x v="0"/>
    <s v="USD"/>
    <n v="1298680630"/>
    <x v="109"/>
    <b v="0"/>
    <x v="5"/>
    <b v="1"/>
    <s v="film &amp; video/shorts"/>
    <x v="97"/>
    <x v="108"/>
    <x v="0"/>
    <s v="shorts"/>
    <x v="109"/>
    <x v="109"/>
  </r>
  <r>
    <n v="110"/>
    <s v="Earlids"/>
    <x v="110"/>
    <n v="1300"/>
    <n v="1700"/>
    <x v="0"/>
    <x v="0"/>
    <s v="USD"/>
    <n v="1384408740"/>
    <x v="110"/>
    <b v="0"/>
    <x v="55"/>
    <b v="1"/>
    <s v="film &amp; video/shorts"/>
    <x v="98"/>
    <x v="109"/>
    <x v="0"/>
    <s v="shorts"/>
    <x v="110"/>
    <x v="110"/>
  </r>
  <r>
    <n v="111"/>
    <s v="Judi Dench is Cool in Person"/>
    <x v="111"/>
    <n v="3500"/>
    <n v="5410"/>
    <x v="0"/>
    <x v="2"/>
    <s v="AUD"/>
    <n v="1433059187"/>
    <x v="111"/>
    <b v="0"/>
    <x v="28"/>
    <b v="1"/>
    <s v="film &amp; video/shorts"/>
    <x v="99"/>
    <x v="110"/>
    <x v="0"/>
    <s v="shorts"/>
    <x v="111"/>
    <x v="111"/>
  </r>
  <r>
    <n v="112"/>
    <s v="MITOSIS | a short film"/>
    <x v="112"/>
    <n v="5000"/>
    <n v="5200"/>
    <x v="0"/>
    <x v="0"/>
    <s v="USD"/>
    <n v="1397354400"/>
    <x v="112"/>
    <b v="0"/>
    <x v="75"/>
    <b v="1"/>
    <s v="film &amp; video/shorts"/>
    <x v="87"/>
    <x v="111"/>
    <x v="0"/>
    <s v="shorts"/>
    <x v="112"/>
    <x v="112"/>
  </r>
  <r>
    <n v="113"/>
    <s v="&quot;The First Day&quot; by Julia Othmer- Music Video"/>
    <x v="113"/>
    <n v="5000"/>
    <n v="7050"/>
    <x v="0"/>
    <x v="0"/>
    <s v="USD"/>
    <n v="1312642800"/>
    <x v="113"/>
    <b v="0"/>
    <x v="76"/>
    <b v="1"/>
    <s v="film &amp; video/shorts"/>
    <x v="100"/>
    <x v="112"/>
    <x v="0"/>
    <s v="shorts"/>
    <x v="113"/>
    <x v="113"/>
  </r>
  <r>
    <n v="114"/>
    <s v="l'esprit d'escalier-a senior film"/>
    <x v="114"/>
    <n v="3000"/>
    <n v="3100"/>
    <x v="0"/>
    <x v="0"/>
    <s v="USD"/>
    <n v="1326436488"/>
    <x v="114"/>
    <b v="0"/>
    <x v="2"/>
    <b v="1"/>
    <s v="film &amp; video/shorts"/>
    <x v="101"/>
    <x v="113"/>
    <x v="0"/>
    <s v="shorts"/>
    <x v="114"/>
    <x v="114"/>
  </r>
  <r>
    <n v="115"/>
    <s v="The World's Greatest Lover"/>
    <x v="115"/>
    <n v="450"/>
    <n v="632"/>
    <x v="0"/>
    <x v="0"/>
    <s v="USD"/>
    <n v="1328377444"/>
    <x v="115"/>
    <b v="0"/>
    <x v="19"/>
    <b v="1"/>
    <s v="film &amp; video/shorts"/>
    <x v="102"/>
    <x v="114"/>
    <x v="0"/>
    <s v="shorts"/>
    <x v="115"/>
    <x v="115"/>
  </r>
  <r>
    <n v="116"/>
    <s v="Villanelle"/>
    <x v="116"/>
    <n v="3500"/>
    <n v="3978"/>
    <x v="0"/>
    <x v="0"/>
    <s v="USD"/>
    <n v="1302260155"/>
    <x v="116"/>
    <b v="0"/>
    <x v="7"/>
    <b v="1"/>
    <s v="film &amp; video/shorts"/>
    <x v="103"/>
    <x v="115"/>
    <x v="0"/>
    <s v="shorts"/>
    <x v="116"/>
    <x v="116"/>
  </r>
  <r>
    <n v="117"/>
    <s v="Funding for Production of Short Dramedy 'Six Women'"/>
    <x v="117"/>
    <n v="4500"/>
    <n v="4522.22"/>
    <x v="0"/>
    <x v="0"/>
    <s v="USD"/>
    <n v="1276110000"/>
    <x v="117"/>
    <b v="0"/>
    <x v="74"/>
    <b v="1"/>
    <s v="film &amp; video/shorts"/>
    <x v="104"/>
    <x v="116"/>
    <x v="0"/>
    <s v="shorts"/>
    <x v="117"/>
    <x v="117"/>
  </r>
  <r>
    <n v="118"/>
    <s v="DENOUNCED - A Short Film"/>
    <x v="118"/>
    <n v="5000"/>
    <n v="5651.58"/>
    <x v="0"/>
    <x v="0"/>
    <s v="USD"/>
    <n v="1311902236"/>
    <x v="118"/>
    <b v="0"/>
    <x v="70"/>
    <b v="1"/>
    <s v="film &amp; video/shorts"/>
    <x v="105"/>
    <x v="117"/>
    <x v="0"/>
    <s v="shorts"/>
    <x v="118"/>
    <x v="118"/>
  </r>
  <r>
    <n v="119"/>
    <s v="Inspire CANCER survivors to tell their STORIES"/>
    <x v="119"/>
    <n v="3250"/>
    <n v="3398.1"/>
    <x v="0"/>
    <x v="0"/>
    <s v="USD"/>
    <n v="1313276400"/>
    <x v="119"/>
    <b v="0"/>
    <x v="77"/>
    <b v="1"/>
    <s v="film &amp; video/shorts"/>
    <x v="106"/>
    <x v="118"/>
    <x v="0"/>
    <s v="shorts"/>
    <x v="119"/>
    <x v="119"/>
  </r>
  <r>
    <n v="120"/>
    <s v="Time Live: A short film (Canceled)"/>
    <x v="120"/>
    <n v="70000"/>
    <n v="10"/>
    <x v="1"/>
    <x v="7"/>
    <s v="HKD"/>
    <n v="1475457107"/>
    <x v="120"/>
    <b v="0"/>
    <x v="29"/>
    <b v="0"/>
    <s v="film &amp; video/science fiction"/>
    <x v="107"/>
    <x v="119"/>
    <x v="0"/>
    <s v="science fiction"/>
    <x v="120"/>
    <x v="120"/>
  </r>
  <r>
    <n v="121"/>
    <s v="MICRO-MISSION"/>
    <x v="121"/>
    <n v="3000"/>
    <n v="1"/>
    <x v="1"/>
    <x v="0"/>
    <s v="USD"/>
    <n v="1429352160"/>
    <x v="121"/>
    <b v="0"/>
    <x v="29"/>
    <b v="0"/>
    <s v="film &amp; video/science fiction"/>
    <x v="108"/>
    <x v="120"/>
    <x v="0"/>
    <s v="science fiction"/>
    <x v="121"/>
    <x v="121"/>
  </r>
  <r>
    <n v="122"/>
    <s v="The Time Jumper (Canceled)"/>
    <x v="122"/>
    <n v="100000000"/>
    <n v="0"/>
    <x v="1"/>
    <x v="0"/>
    <s v="USD"/>
    <n v="1476094907"/>
    <x v="122"/>
    <b v="0"/>
    <x v="78"/>
    <b v="0"/>
    <s v="film &amp; video/science fiction"/>
    <x v="109"/>
    <x v="121"/>
    <x v="0"/>
    <s v="science fiction"/>
    <x v="122"/>
    <x v="122"/>
  </r>
  <r>
    <n v="123"/>
    <s v="Sentient - The Web Series (Canceled)"/>
    <x v="123"/>
    <n v="55000"/>
    <n v="151"/>
    <x v="1"/>
    <x v="0"/>
    <s v="USD"/>
    <n v="1414533600"/>
    <x v="123"/>
    <b v="0"/>
    <x v="79"/>
    <b v="0"/>
    <s v="film &amp; video/science fiction"/>
    <x v="110"/>
    <x v="122"/>
    <x v="0"/>
    <s v="science fiction"/>
    <x v="123"/>
    <x v="123"/>
  </r>
  <r>
    <n v="124"/>
    <s v="Blank Bodies - Post Production (Canceled)"/>
    <x v="124"/>
    <n v="4000"/>
    <n v="0"/>
    <x v="1"/>
    <x v="0"/>
    <s v="USD"/>
    <n v="1431728242"/>
    <x v="124"/>
    <b v="0"/>
    <x v="78"/>
    <b v="0"/>
    <s v="film &amp; video/science fiction"/>
    <x v="109"/>
    <x v="121"/>
    <x v="0"/>
    <s v="science fiction"/>
    <x v="124"/>
    <x v="124"/>
  </r>
  <r>
    <n v="125"/>
    <s v="Star Wars Fan Film (Canceled)"/>
    <x v="125"/>
    <n v="500"/>
    <n v="70"/>
    <x v="1"/>
    <x v="5"/>
    <s v="CAD"/>
    <n v="1486165880"/>
    <x v="125"/>
    <b v="0"/>
    <x v="79"/>
    <b v="0"/>
    <s v="film &amp; video/science fiction"/>
    <x v="111"/>
    <x v="123"/>
    <x v="0"/>
    <s v="science fiction"/>
    <x v="125"/>
    <x v="125"/>
  </r>
  <r>
    <n v="126"/>
    <s v="SPECTRUM &quot;Adventures in Light&quot; (Canceled)"/>
    <x v="126"/>
    <n v="25000"/>
    <n v="1387"/>
    <x v="1"/>
    <x v="0"/>
    <s v="USD"/>
    <n v="1433988000"/>
    <x v="126"/>
    <b v="0"/>
    <x v="62"/>
    <b v="0"/>
    <s v="film &amp; video/science fiction"/>
    <x v="112"/>
    <x v="124"/>
    <x v="0"/>
    <s v="science fiction"/>
    <x v="126"/>
    <x v="126"/>
  </r>
  <r>
    <n v="127"/>
    <s v="Human Evolution (Canceled)"/>
    <x v="127"/>
    <n v="8000"/>
    <n v="190"/>
    <x v="1"/>
    <x v="0"/>
    <s v="USD"/>
    <n v="1428069541"/>
    <x v="127"/>
    <b v="0"/>
    <x v="80"/>
    <b v="0"/>
    <s v="film &amp; video/science fiction"/>
    <x v="113"/>
    <x v="125"/>
    <x v="0"/>
    <s v="science fiction"/>
    <x v="127"/>
    <x v="127"/>
  </r>
  <r>
    <n v="128"/>
    <s v="Ralphi3 (Canceled)"/>
    <x v="128"/>
    <n v="100000"/>
    <n v="1867"/>
    <x v="1"/>
    <x v="0"/>
    <s v="USD"/>
    <n v="1476941293"/>
    <x v="128"/>
    <b v="0"/>
    <x v="79"/>
    <b v="0"/>
    <s v="film &amp; video/science fiction"/>
    <x v="114"/>
    <x v="126"/>
    <x v="0"/>
    <s v="science fiction"/>
    <x v="128"/>
    <x v="128"/>
  </r>
  <r>
    <n v="129"/>
    <s v="JUSTICE LEAGUE ORIGINS (Canceled)"/>
    <x v="129"/>
    <n v="20000"/>
    <n v="0"/>
    <x v="1"/>
    <x v="0"/>
    <s v="USD"/>
    <n v="1414708183"/>
    <x v="129"/>
    <b v="0"/>
    <x v="78"/>
    <b v="0"/>
    <s v="film &amp; video/science fiction"/>
    <x v="109"/>
    <x v="121"/>
    <x v="0"/>
    <s v="science fiction"/>
    <x v="129"/>
    <x v="129"/>
  </r>
  <r>
    <n v="130"/>
    <s v="Blue in the Green (Canceled)"/>
    <x v="130"/>
    <n v="600"/>
    <n v="0"/>
    <x v="1"/>
    <x v="1"/>
    <s v="GBP"/>
    <n v="1402949760"/>
    <x v="130"/>
    <b v="0"/>
    <x v="78"/>
    <b v="0"/>
    <s v="film &amp; video/science fiction"/>
    <x v="109"/>
    <x v="121"/>
    <x v="0"/>
    <s v="science fiction"/>
    <x v="130"/>
    <x v="130"/>
  </r>
  <r>
    <n v="131"/>
    <s v="I (Canceled)"/>
    <x v="131"/>
    <n v="1200"/>
    <n v="0"/>
    <x v="1"/>
    <x v="0"/>
    <s v="USD"/>
    <n v="1467763200"/>
    <x v="131"/>
    <b v="0"/>
    <x v="78"/>
    <b v="0"/>
    <s v="film &amp; video/science fiction"/>
    <x v="109"/>
    <x v="121"/>
    <x v="0"/>
    <s v="science fiction"/>
    <x v="131"/>
    <x v="131"/>
  </r>
  <r>
    <n v="132"/>
    <s v="The Message (Canceled)"/>
    <x v="132"/>
    <n v="80000"/>
    <n v="7655"/>
    <x v="1"/>
    <x v="0"/>
    <s v="USD"/>
    <n v="1415392207"/>
    <x v="132"/>
    <b v="0"/>
    <x v="75"/>
    <b v="0"/>
    <s v="film &amp; video/science fiction"/>
    <x v="115"/>
    <x v="127"/>
    <x v="0"/>
    <s v="science fiction"/>
    <x v="132"/>
    <x v="132"/>
  </r>
  <r>
    <n v="133"/>
    <s v="Demon Women from outer space (Canceled)"/>
    <x v="133"/>
    <n v="71764"/>
    <n v="0"/>
    <x v="1"/>
    <x v="0"/>
    <s v="USD"/>
    <n v="1464715860"/>
    <x v="133"/>
    <b v="0"/>
    <x v="78"/>
    <b v="0"/>
    <s v="film &amp; video/science fiction"/>
    <x v="109"/>
    <x v="121"/>
    <x v="0"/>
    <s v="science fiction"/>
    <x v="133"/>
    <x v="133"/>
  </r>
  <r>
    <n v="134"/>
    <s v="MARLEY'S GHOST (AMBASSADORS OF STEAM) (Canceled)"/>
    <x v="134"/>
    <n v="5000"/>
    <n v="0"/>
    <x v="1"/>
    <x v="0"/>
    <s v="USD"/>
    <n v="1441386000"/>
    <x v="134"/>
    <b v="0"/>
    <x v="78"/>
    <b v="0"/>
    <s v="film &amp; video/science fiction"/>
    <x v="109"/>
    <x v="121"/>
    <x v="0"/>
    <s v="science fiction"/>
    <x v="134"/>
    <x v="134"/>
  </r>
  <r>
    <n v="135"/>
    <s v="&quot;STUCK&quot; - Finishing Funds for a Sci-Fi Thriller Short Film"/>
    <x v="135"/>
    <n v="3000"/>
    <n v="403"/>
    <x v="1"/>
    <x v="0"/>
    <s v="USD"/>
    <n v="1404241200"/>
    <x v="135"/>
    <b v="0"/>
    <x v="81"/>
    <b v="0"/>
    <s v="film &amp; video/science fiction"/>
    <x v="116"/>
    <x v="128"/>
    <x v="0"/>
    <s v="science fiction"/>
    <x v="135"/>
    <x v="135"/>
  </r>
  <r>
    <n v="136"/>
    <s v="MICRO-MISSION (Canceled)"/>
    <x v="121"/>
    <n v="3000"/>
    <n v="0"/>
    <x v="1"/>
    <x v="0"/>
    <s v="USD"/>
    <n v="1431771360"/>
    <x v="136"/>
    <b v="0"/>
    <x v="78"/>
    <b v="0"/>
    <s v="film &amp; video/science fiction"/>
    <x v="109"/>
    <x v="121"/>
    <x v="0"/>
    <s v="science fiction"/>
    <x v="136"/>
    <x v="136"/>
  </r>
  <r>
    <n v="137"/>
    <s v="Predator : Repentance (Canceled)"/>
    <x v="136"/>
    <n v="55000"/>
    <n v="0"/>
    <x v="1"/>
    <x v="8"/>
    <s v="DKK"/>
    <n v="1444657593"/>
    <x v="137"/>
    <b v="0"/>
    <x v="78"/>
    <b v="0"/>
    <s v="film &amp; video/science fiction"/>
    <x v="109"/>
    <x v="121"/>
    <x v="0"/>
    <s v="science fiction"/>
    <x v="137"/>
    <x v="137"/>
  </r>
  <r>
    <n v="138"/>
    <s v="Thr33 Days Dead: The Sequ3l (Canceled)"/>
    <x v="137"/>
    <n v="150000"/>
    <n v="4712"/>
    <x v="1"/>
    <x v="0"/>
    <s v="USD"/>
    <n v="1438405140"/>
    <x v="138"/>
    <b v="0"/>
    <x v="6"/>
    <b v="0"/>
    <s v="film &amp; video/science fiction"/>
    <x v="117"/>
    <x v="129"/>
    <x v="0"/>
    <s v="science fiction"/>
    <x v="138"/>
    <x v="138"/>
  </r>
  <r>
    <n v="139"/>
    <s v="Roman Dead (Canceled)"/>
    <x v="138"/>
    <n v="500"/>
    <n v="500"/>
    <x v="1"/>
    <x v="0"/>
    <s v="USD"/>
    <n v="1436738772"/>
    <x v="139"/>
    <b v="0"/>
    <x v="29"/>
    <b v="0"/>
    <s v="film &amp; video/science fiction"/>
    <x v="31"/>
    <x v="130"/>
    <x v="0"/>
    <s v="science fiction"/>
    <x v="139"/>
    <x v="139"/>
  </r>
  <r>
    <n v="140"/>
    <s v="Rome of the Dead (Canceled)"/>
    <x v="139"/>
    <n v="200000"/>
    <n v="0"/>
    <x v="1"/>
    <x v="0"/>
    <s v="USD"/>
    <n v="1426823132"/>
    <x v="140"/>
    <b v="0"/>
    <x v="78"/>
    <b v="0"/>
    <s v="film &amp; video/science fiction"/>
    <x v="109"/>
    <x v="121"/>
    <x v="0"/>
    <s v="science fiction"/>
    <x v="140"/>
    <x v="140"/>
  </r>
  <r>
    <n v="141"/>
    <s v="Catherine Kimbridge Chronicles - Live-Action SciFi TV Series"/>
    <x v="140"/>
    <n v="12000"/>
    <n v="1293"/>
    <x v="1"/>
    <x v="0"/>
    <s v="USD"/>
    <n v="1433043623"/>
    <x v="141"/>
    <b v="0"/>
    <x v="33"/>
    <b v="0"/>
    <s v="film &amp; video/science fiction"/>
    <x v="118"/>
    <x v="131"/>
    <x v="0"/>
    <s v="science fiction"/>
    <x v="141"/>
    <x v="141"/>
  </r>
  <r>
    <n v="142"/>
    <s v="SAMANTHA  SHADOW (Canceled)"/>
    <x v="141"/>
    <n v="3000"/>
    <n v="10"/>
    <x v="1"/>
    <x v="0"/>
    <s v="USD"/>
    <n v="1416176778"/>
    <x v="142"/>
    <b v="0"/>
    <x v="29"/>
    <b v="0"/>
    <s v="film &amp; video/science fiction"/>
    <x v="119"/>
    <x v="119"/>
    <x v="0"/>
    <s v="science fiction"/>
    <x v="142"/>
    <x v="142"/>
  </r>
  <r>
    <n v="143"/>
    <s v="CATTLE - AN AWESOME SCI-FI SHORT (Canceled)"/>
    <x v="142"/>
    <n v="5500"/>
    <n v="0"/>
    <x v="1"/>
    <x v="2"/>
    <s v="AUD"/>
    <n v="1472882100"/>
    <x v="143"/>
    <b v="0"/>
    <x v="78"/>
    <b v="0"/>
    <s v="film &amp; video/science fiction"/>
    <x v="109"/>
    <x v="121"/>
    <x v="0"/>
    <s v="science fiction"/>
    <x v="143"/>
    <x v="143"/>
  </r>
  <r>
    <n v="144"/>
    <s v="The Great Fear - Post Production Funds (Canceled)"/>
    <x v="143"/>
    <n v="7500"/>
    <n v="2070"/>
    <x v="1"/>
    <x v="5"/>
    <s v="CAD"/>
    <n v="1428945472"/>
    <x v="144"/>
    <b v="0"/>
    <x v="77"/>
    <b v="0"/>
    <s v="film &amp; video/science fiction"/>
    <x v="120"/>
    <x v="132"/>
    <x v="0"/>
    <s v="science fiction"/>
    <x v="144"/>
    <x v="144"/>
  </r>
  <r>
    <n v="145"/>
    <s v="Threshold (Canceled)"/>
    <x v="144"/>
    <n v="4500"/>
    <n v="338"/>
    <x v="1"/>
    <x v="0"/>
    <s v="USD"/>
    <n v="1439298052"/>
    <x v="145"/>
    <b v="0"/>
    <x v="82"/>
    <b v="0"/>
    <s v="film &amp; video/science fiction"/>
    <x v="121"/>
    <x v="133"/>
    <x v="0"/>
    <s v="science fiction"/>
    <x v="145"/>
    <x v="145"/>
  </r>
  <r>
    <n v="146"/>
    <s v="#CalExit...War of 2020 (Canceled)"/>
    <x v="145"/>
    <n v="20000"/>
    <n v="115"/>
    <x v="1"/>
    <x v="0"/>
    <s v="USD"/>
    <n v="1484698998"/>
    <x v="146"/>
    <b v="0"/>
    <x v="83"/>
    <b v="0"/>
    <s v="film &amp; video/science fiction"/>
    <x v="122"/>
    <x v="134"/>
    <x v="0"/>
    <s v="science fiction"/>
    <x v="146"/>
    <x v="146"/>
  </r>
  <r>
    <n v="147"/>
    <s v="Consumed (Static Air) (Canceled)"/>
    <x v="146"/>
    <n v="7000"/>
    <n v="0"/>
    <x v="1"/>
    <x v="1"/>
    <s v="GBP"/>
    <n v="1420741080"/>
    <x v="147"/>
    <b v="0"/>
    <x v="78"/>
    <b v="0"/>
    <s v="film &amp; video/science fiction"/>
    <x v="109"/>
    <x v="121"/>
    <x v="0"/>
    <s v="science fiction"/>
    <x v="147"/>
    <x v="147"/>
  </r>
  <r>
    <n v="148"/>
    <s v="Space Gangstars (Canceled)"/>
    <x v="147"/>
    <n v="50000"/>
    <n v="40"/>
    <x v="1"/>
    <x v="0"/>
    <s v="USD"/>
    <n v="1456555536"/>
    <x v="148"/>
    <b v="0"/>
    <x v="84"/>
    <b v="0"/>
    <s v="film &amp; video/science fiction"/>
    <x v="123"/>
    <x v="135"/>
    <x v="0"/>
    <s v="science fiction"/>
    <x v="148"/>
    <x v="148"/>
  </r>
  <r>
    <n v="149"/>
    <s v="Dichotomy (Canceled)"/>
    <x v="148"/>
    <n v="10000"/>
    <n v="92"/>
    <x v="1"/>
    <x v="0"/>
    <s v="USD"/>
    <n v="1419494400"/>
    <x v="149"/>
    <b v="0"/>
    <x v="79"/>
    <b v="0"/>
    <s v="film &amp; video/science fiction"/>
    <x v="124"/>
    <x v="136"/>
    <x v="0"/>
    <s v="science fiction"/>
    <x v="149"/>
    <x v="149"/>
  </r>
  <r>
    <n v="150"/>
    <s v="Star Trek First Frontier (Canceled)"/>
    <x v="149"/>
    <n v="130000"/>
    <n v="30112"/>
    <x v="1"/>
    <x v="0"/>
    <s v="USD"/>
    <n v="1432612382"/>
    <x v="150"/>
    <b v="0"/>
    <x v="85"/>
    <b v="0"/>
    <s v="film &amp; video/science fiction"/>
    <x v="125"/>
    <x v="137"/>
    <x v="0"/>
    <s v="science fiction"/>
    <x v="150"/>
    <x v="150"/>
  </r>
  <r>
    <n v="151"/>
    <s v="THE ASCENDENCE SHIFT Feature Film (Canceled)"/>
    <x v="150"/>
    <n v="250000"/>
    <n v="140"/>
    <x v="1"/>
    <x v="2"/>
    <s v="AUD"/>
    <n v="1434633191"/>
    <x v="151"/>
    <b v="0"/>
    <x v="81"/>
    <b v="0"/>
    <s v="film &amp; video/science fiction"/>
    <x v="126"/>
    <x v="138"/>
    <x v="0"/>
    <s v="science fiction"/>
    <x v="151"/>
    <x v="151"/>
  </r>
  <r>
    <n v="152"/>
    <s v="The Great Dark (Canceled)"/>
    <x v="151"/>
    <n v="380000"/>
    <n v="30"/>
    <x v="1"/>
    <x v="0"/>
    <s v="USD"/>
    <n v="1411437100"/>
    <x v="152"/>
    <b v="0"/>
    <x v="84"/>
    <b v="0"/>
    <s v="film &amp; video/science fiction"/>
    <x v="127"/>
    <x v="2"/>
    <x v="0"/>
    <s v="science fiction"/>
    <x v="152"/>
    <x v="152"/>
  </r>
  <r>
    <n v="153"/>
    <s v="Awakening (Canceled)"/>
    <x v="152"/>
    <n v="50000"/>
    <n v="359"/>
    <x v="1"/>
    <x v="0"/>
    <s v="USD"/>
    <n v="1417532644"/>
    <x v="153"/>
    <b v="0"/>
    <x v="73"/>
    <b v="0"/>
    <s v="film &amp; video/science fiction"/>
    <x v="128"/>
    <x v="139"/>
    <x v="0"/>
    <s v="science fiction"/>
    <x v="153"/>
    <x v="153"/>
  </r>
  <r>
    <n v="154"/>
    <s v="Quantum Alterations: Sci-fi, Stop Motion &amp; Fantasy Fan Film"/>
    <x v="153"/>
    <n v="1500"/>
    <n v="40"/>
    <x v="1"/>
    <x v="0"/>
    <s v="USD"/>
    <n v="1433336895"/>
    <x v="154"/>
    <b v="0"/>
    <x v="83"/>
    <b v="0"/>
    <s v="film &amp; video/science fiction"/>
    <x v="129"/>
    <x v="140"/>
    <x v="0"/>
    <s v="science fiction"/>
    <x v="154"/>
    <x v="154"/>
  </r>
  <r>
    <n v="155"/>
    <s v="The Last Armada (Canceled)"/>
    <x v="154"/>
    <n v="1350000"/>
    <n v="81"/>
    <x v="1"/>
    <x v="0"/>
    <s v="USD"/>
    <n v="1437657935"/>
    <x v="155"/>
    <b v="0"/>
    <x v="80"/>
    <b v="0"/>
    <s v="film &amp; video/science fiction"/>
    <x v="130"/>
    <x v="141"/>
    <x v="0"/>
    <s v="science fiction"/>
    <x v="155"/>
    <x v="155"/>
  </r>
  <r>
    <n v="156"/>
    <s v="Mosaics (Canceled)"/>
    <x v="155"/>
    <n v="35000"/>
    <n v="1785"/>
    <x v="1"/>
    <x v="5"/>
    <s v="CAD"/>
    <n v="1407034796"/>
    <x v="156"/>
    <b v="0"/>
    <x v="41"/>
    <b v="0"/>
    <s v="film &amp; video/science fiction"/>
    <x v="131"/>
    <x v="142"/>
    <x v="0"/>
    <s v="science fiction"/>
    <x v="156"/>
    <x v="156"/>
  </r>
  <r>
    <n v="157"/>
    <s v="Forever Man (short film) (Canceled)"/>
    <x v="156"/>
    <n v="2995"/>
    <n v="8"/>
    <x v="1"/>
    <x v="0"/>
    <s v="USD"/>
    <n v="1456523572"/>
    <x v="157"/>
    <b v="0"/>
    <x v="84"/>
    <b v="0"/>
    <s v="film &amp; video/science fiction"/>
    <x v="132"/>
    <x v="143"/>
    <x v="0"/>
    <s v="science fiction"/>
    <x v="157"/>
    <x v="157"/>
  </r>
  <r>
    <n v="158"/>
    <s v="In The Dark POST Production Fund Request (Canceled)"/>
    <x v="157"/>
    <n v="5000"/>
    <n v="0"/>
    <x v="1"/>
    <x v="0"/>
    <s v="USD"/>
    <n v="1413942628"/>
    <x v="158"/>
    <b v="0"/>
    <x v="78"/>
    <b v="0"/>
    <s v="film &amp; video/science fiction"/>
    <x v="109"/>
    <x v="121"/>
    <x v="0"/>
    <s v="science fiction"/>
    <x v="158"/>
    <x v="158"/>
  </r>
  <r>
    <n v="159"/>
    <s v="Rosette: Sci-Fi/Action Feature Film to Cast Hollywood Talent"/>
    <x v="158"/>
    <n v="500000"/>
    <n v="10"/>
    <x v="1"/>
    <x v="0"/>
    <s v="USD"/>
    <n v="1467541545"/>
    <x v="159"/>
    <b v="0"/>
    <x v="29"/>
    <b v="0"/>
    <s v="film &amp; video/science fiction"/>
    <x v="133"/>
    <x v="119"/>
    <x v="0"/>
    <s v="science fiction"/>
    <x v="159"/>
    <x v="159"/>
  </r>
  <r>
    <n v="160"/>
    <s v="Con Todo mi Corazon: With all of my Heart."/>
    <x v="159"/>
    <n v="5000"/>
    <n v="0"/>
    <x v="2"/>
    <x v="0"/>
    <s v="USD"/>
    <n v="1439675691"/>
    <x v="160"/>
    <b v="0"/>
    <x v="78"/>
    <b v="0"/>
    <s v="film &amp; video/drama"/>
    <x v="109"/>
    <x v="121"/>
    <x v="0"/>
    <s v="drama"/>
    <x v="160"/>
    <x v="160"/>
  </r>
  <r>
    <n v="161"/>
    <s v="Midway: The Turning Point"/>
    <x v="160"/>
    <n v="50000"/>
    <n v="5"/>
    <x v="2"/>
    <x v="0"/>
    <s v="USD"/>
    <n v="1404318595"/>
    <x v="161"/>
    <b v="0"/>
    <x v="29"/>
    <b v="0"/>
    <s v="film &amp; video/drama"/>
    <x v="134"/>
    <x v="144"/>
    <x v="0"/>
    <s v="drama"/>
    <x v="161"/>
    <x v="161"/>
  </r>
  <r>
    <n v="162"/>
    <s v="See It My Way"/>
    <x v="161"/>
    <n v="2800"/>
    <n v="435"/>
    <x v="2"/>
    <x v="0"/>
    <s v="USD"/>
    <n v="1408232520"/>
    <x v="162"/>
    <b v="0"/>
    <x v="73"/>
    <b v="0"/>
    <s v="film &amp; video/drama"/>
    <x v="135"/>
    <x v="145"/>
    <x v="0"/>
    <s v="drama"/>
    <x v="162"/>
    <x v="162"/>
  </r>
  <r>
    <n v="163"/>
    <s v="UNDIVIDED (Working Title)"/>
    <x v="162"/>
    <n v="2000000"/>
    <n v="0"/>
    <x v="2"/>
    <x v="0"/>
    <s v="USD"/>
    <n v="1443657600"/>
    <x v="163"/>
    <b v="0"/>
    <x v="78"/>
    <b v="0"/>
    <s v="film &amp; video/drama"/>
    <x v="109"/>
    <x v="121"/>
    <x v="0"/>
    <s v="drama"/>
    <x v="163"/>
    <x v="163"/>
  </r>
  <r>
    <n v="164"/>
    <s v="Angelix"/>
    <x v="163"/>
    <n v="120000"/>
    <n v="640"/>
    <x v="2"/>
    <x v="0"/>
    <s v="USD"/>
    <n v="1411150701"/>
    <x v="164"/>
    <b v="0"/>
    <x v="63"/>
    <b v="0"/>
    <s v="film &amp; video/drama"/>
    <x v="136"/>
    <x v="146"/>
    <x v="0"/>
    <s v="drama"/>
    <x v="164"/>
    <x v="164"/>
  </r>
  <r>
    <n v="165"/>
    <s v="NET"/>
    <x v="164"/>
    <n v="17000"/>
    <n v="0"/>
    <x v="2"/>
    <x v="1"/>
    <s v="GBP"/>
    <n v="1452613724"/>
    <x v="165"/>
    <b v="0"/>
    <x v="78"/>
    <b v="0"/>
    <s v="film &amp; video/drama"/>
    <x v="109"/>
    <x v="121"/>
    <x v="0"/>
    <s v="drama"/>
    <x v="165"/>
    <x v="165"/>
  </r>
  <r>
    <n v="166"/>
    <s v="Pressure"/>
    <x v="165"/>
    <n v="5000"/>
    <n v="3000"/>
    <x v="2"/>
    <x v="0"/>
    <s v="USD"/>
    <n v="1484531362"/>
    <x v="166"/>
    <b v="0"/>
    <x v="29"/>
    <b v="0"/>
    <s v="film &amp; video/drama"/>
    <x v="137"/>
    <x v="147"/>
    <x v="0"/>
    <s v="drama"/>
    <x v="166"/>
    <x v="166"/>
  </r>
  <r>
    <n v="167"/>
    <s v="Past"/>
    <x v="166"/>
    <n v="110000"/>
    <n v="11"/>
    <x v="2"/>
    <x v="0"/>
    <s v="USD"/>
    <n v="1438726535"/>
    <x v="167"/>
    <b v="0"/>
    <x v="84"/>
    <b v="0"/>
    <s v="film &amp; video/drama"/>
    <x v="134"/>
    <x v="148"/>
    <x v="0"/>
    <s v="drama"/>
    <x v="167"/>
    <x v="167"/>
  </r>
  <r>
    <n v="168"/>
    <s v="Moving On"/>
    <x v="167"/>
    <n v="8000"/>
    <n v="325"/>
    <x v="2"/>
    <x v="0"/>
    <s v="USD"/>
    <n v="1426791770"/>
    <x v="168"/>
    <b v="0"/>
    <x v="83"/>
    <b v="0"/>
    <s v="film &amp; video/drama"/>
    <x v="138"/>
    <x v="149"/>
    <x v="0"/>
    <s v="drama"/>
    <x v="168"/>
    <x v="168"/>
  </r>
  <r>
    <n v="169"/>
    <s v="Family"/>
    <x v="168"/>
    <n v="2500"/>
    <n v="560"/>
    <x v="2"/>
    <x v="1"/>
    <s v="GBP"/>
    <n v="1413634059"/>
    <x v="169"/>
    <b v="0"/>
    <x v="73"/>
    <b v="0"/>
    <s v="film &amp; video/drama"/>
    <x v="139"/>
    <x v="150"/>
    <x v="0"/>
    <s v="drama"/>
    <x v="169"/>
    <x v="169"/>
  </r>
  <r>
    <n v="170"/>
    <s v="Letters to Daniel"/>
    <x v="169"/>
    <n v="10000"/>
    <n v="325"/>
    <x v="2"/>
    <x v="0"/>
    <s v="USD"/>
    <n v="1440912480"/>
    <x v="170"/>
    <b v="0"/>
    <x v="73"/>
    <b v="0"/>
    <s v="film &amp; video/drama"/>
    <x v="140"/>
    <x v="151"/>
    <x v="0"/>
    <s v="drama"/>
    <x v="170"/>
    <x v="170"/>
  </r>
  <r>
    <n v="171"/>
    <s v="IRL: Gamers Unite"/>
    <x v="170"/>
    <n v="50000"/>
    <n v="1"/>
    <x v="2"/>
    <x v="0"/>
    <s v="USD"/>
    <n v="1470975614"/>
    <x v="171"/>
    <b v="0"/>
    <x v="29"/>
    <b v="0"/>
    <s v="film &amp; video/drama"/>
    <x v="133"/>
    <x v="120"/>
    <x v="0"/>
    <s v="drama"/>
    <x v="171"/>
    <x v="171"/>
  </r>
  <r>
    <n v="172"/>
    <s v="The Blind Dolphin Story"/>
    <x v="171"/>
    <n v="95000"/>
    <n v="0"/>
    <x v="2"/>
    <x v="0"/>
    <s v="USD"/>
    <n v="1426753723"/>
    <x v="172"/>
    <b v="0"/>
    <x v="78"/>
    <b v="0"/>
    <s v="film &amp; video/drama"/>
    <x v="109"/>
    <x v="121"/>
    <x v="0"/>
    <s v="drama"/>
    <x v="172"/>
    <x v="172"/>
  </r>
  <r>
    <n v="173"/>
    <s v="7 Sins"/>
    <x v="172"/>
    <n v="1110"/>
    <n v="0"/>
    <x v="2"/>
    <x v="1"/>
    <s v="GBP"/>
    <n v="1425131108"/>
    <x v="173"/>
    <b v="0"/>
    <x v="78"/>
    <b v="0"/>
    <s v="film &amp; video/drama"/>
    <x v="109"/>
    <x v="121"/>
    <x v="0"/>
    <s v="drama"/>
    <x v="173"/>
    <x v="173"/>
  </r>
  <r>
    <n v="174"/>
    <s v="I Am Forgotten"/>
    <x v="173"/>
    <n v="6000"/>
    <n v="0"/>
    <x v="2"/>
    <x v="9"/>
    <s v="EUR"/>
    <n v="1431108776"/>
    <x v="174"/>
    <b v="0"/>
    <x v="78"/>
    <b v="0"/>
    <s v="film &amp; video/drama"/>
    <x v="109"/>
    <x v="121"/>
    <x v="0"/>
    <s v="drama"/>
    <x v="174"/>
    <x v="174"/>
  </r>
  <r>
    <n v="175"/>
    <s v="Gooseberry Fool - Feature Film"/>
    <x v="174"/>
    <n v="20000"/>
    <n v="1297"/>
    <x v="2"/>
    <x v="1"/>
    <s v="GBP"/>
    <n v="1409337611"/>
    <x v="175"/>
    <b v="0"/>
    <x v="55"/>
    <b v="0"/>
    <s v="film &amp; video/drama"/>
    <x v="141"/>
    <x v="152"/>
    <x v="0"/>
    <s v="drama"/>
    <x v="175"/>
    <x v="175"/>
  </r>
  <r>
    <n v="176"/>
    <s v="Silent Monster"/>
    <x v="175"/>
    <n v="1500"/>
    <n v="0"/>
    <x v="2"/>
    <x v="0"/>
    <s v="USD"/>
    <n v="1438803999"/>
    <x v="176"/>
    <b v="0"/>
    <x v="78"/>
    <b v="0"/>
    <s v="film &amp; video/drama"/>
    <x v="109"/>
    <x v="121"/>
    <x v="0"/>
    <s v="drama"/>
    <x v="176"/>
    <x v="176"/>
  </r>
  <r>
    <n v="177"/>
    <s v="The Good Samaritan"/>
    <x v="176"/>
    <n v="450"/>
    <n v="180"/>
    <x v="2"/>
    <x v="0"/>
    <s v="USD"/>
    <n v="1427155726"/>
    <x v="177"/>
    <b v="0"/>
    <x v="63"/>
    <b v="0"/>
    <s v="film &amp; video/drama"/>
    <x v="142"/>
    <x v="153"/>
    <x v="0"/>
    <s v="drama"/>
    <x v="177"/>
    <x v="177"/>
  </r>
  <r>
    <n v="178"/>
    <s v="El viaje de LucÃ­a"/>
    <x v="177"/>
    <n v="500000"/>
    <n v="0"/>
    <x v="2"/>
    <x v="3"/>
    <s v="EUR"/>
    <n v="1448582145"/>
    <x v="178"/>
    <b v="0"/>
    <x v="78"/>
    <b v="0"/>
    <s v="film &amp; video/drama"/>
    <x v="109"/>
    <x v="121"/>
    <x v="0"/>
    <s v="drama"/>
    <x v="178"/>
    <x v="178"/>
  </r>
  <r>
    <n v="179"/>
    <s v="Sustain: A Film About Survival"/>
    <x v="178"/>
    <n v="1000"/>
    <n v="200"/>
    <x v="2"/>
    <x v="0"/>
    <s v="USD"/>
    <n v="1457056555"/>
    <x v="179"/>
    <b v="0"/>
    <x v="84"/>
    <b v="0"/>
    <s v="film &amp; video/drama"/>
    <x v="143"/>
    <x v="101"/>
    <x v="0"/>
    <s v="drama"/>
    <x v="179"/>
    <x v="179"/>
  </r>
  <r>
    <n v="180"/>
    <s v="The Rest of Us Mini-Series"/>
    <x v="179"/>
    <n v="1200"/>
    <n v="401"/>
    <x v="2"/>
    <x v="1"/>
    <s v="GBP"/>
    <n v="1428951600"/>
    <x v="180"/>
    <b v="0"/>
    <x v="62"/>
    <b v="0"/>
    <s v="film &amp; video/drama"/>
    <x v="144"/>
    <x v="154"/>
    <x v="0"/>
    <s v="drama"/>
    <x v="180"/>
    <x v="180"/>
  </r>
  <r>
    <n v="181"/>
    <s v="Immemorial"/>
    <x v="180"/>
    <n v="3423"/>
    <n v="722"/>
    <x v="2"/>
    <x v="1"/>
    <s v="GBP"/>
    <n v="1434995295"/>
    <x v="181"/>
    <b v="0"/>
    <x v="80"/>
    <b v="0"/>
    <s v="film &amp; video/drama"/>
    <x v="145"/>
    <x v="155"/>
    <x v="0"/>
    <s v="drama"/>
    <x v="181"/>
    <x v="181"/>
  </r>
  <r>
    <n v="182"/>
    <s v="ABU Pakistani Independent Feature Film"/>
    <x v="181"/>
    <n v="1000"/>
    <n v="0"/>
    <x v="2"/>
    <x v="0"/>
    <s v="USD"/>
    <n v="1483748232"/>
    <x v="182"/>
    <b v="0"/>
    <x v="78"/>
    <b v="0"/>
    <s v="film &amp; video/drama"/>
    <x v="109"/>
    <x v="121"/>
    <x v="0"/>
    <s v="drama"/>
    <x v="182"/>
    <x v="182"/>
  </r>
  <r>
    <n v="183"/>
    <s v="Three Little Words"/>
    <x v="182"/>
    <n v="12500"/>
    <n v="4482"/>
    <x v="2"/>
    <x v="1"/>
    <s v="GBP"/>
    <n v="1417033610"/>
    <x v="183"/>
    <b v="0"/>
    <x v="8"/>
    <b v="0"/>
    <s v="film &amp; video/drama"/>
    <x v="146"/>
    <x v="156"/>
    <x v="0"/>
    <s v="drama"/>
    <x v="183"/>
    <x v="183"/>
  </r>
  <r>
    <n v="184"/>
    <s v="Lana - Short film"/>
    <x v="183"/>
    <n v="1500"/>
    <n v="51"/>
    <x v="2"/>
    <x v="5"/>
    <s v="CAD"/>
    <n v="1409543940"/>
    <x v="184"/>
    <b v="0"/>
    <x v="84"/>
    <b v="0"/>
    <s v="film &amp; video/drama"/>
    <x v="147"/>
    <x v="157"/>
    <x v="0"/>
    <s v="drama"/>
    <x v="184"/>
    <x v="184"/>
  </r>
  <r>
    <n v="185"/>
    <s v="BLANK Short Movie"/>
    <x v="184"/>
    <n v="40000"/>
    <n v="2200"/>
    <x v="2"/>
    <x v="10"/>
    <s v="NOK"/>
    <n v="1471557139"/>
    <x v="185"/>
    <b v="0"/>
    <x v="73"/>
    <b v="0"/>
    <s v="film &amp; video/drama"/>
    <x v="148"/>
    <x v="158"/>
    <x v="0"/>
    <s v="drama"/>
    <x v="185"/>
    <x v="185"/>
  </r>
  <r>
    <n v="186"/>
    <s v="Feature Film: The Wolfes"/>
    <x v="185"/>
    <n v="5000"/>
    <n v="0"/>
    <x v="2"/>
    <x v="0"/>
    <s v="USD"/>
    <n v="1488571200"/>
    <x v="186"/>
    <b v="0"/>
    <x v="78"/>
    <b v="0"/>
    <s v="film &amp; video/drama"/>
    <x v="109"/>
    <x v="121"/>
    <x v="0"/>
    <s v="drama"/>
    <x v="186"/>
    <x v="186"/>
  </r>
  <r>
    <n v="187"/>
    <s v="The Imbalanced Heart of a Symmetric Mind (film)"/>
    <x v="186"/>
    <n v="5000"/>
    <n v="800"/>
    <x v="2"/>
    <x v="0"/>
    <s v="USD"/>
    <n v="1437461940"/>
    <x v="187"/>
    <b v="0"/>
    <x v="81"/>
    <b v="0"/>
    <s v="film &amp; video/drama"/>
    <x v="149"/>
    <x v="159"/>
    <x v="0"/>
    <s v="drama"/>
    <x v="187"/>
    <x v="187"/>
  </r>
  <r>
    <n v="188"/>
    <s v="Mariano (A Screenplay)"/>
    <x v="187"/>
    <n v="1500"/>
    <n v="0"/>
    <x v="2"/>
    <x v="0"/>
    <s v="USD"/>
    <n v="1409891015"/>
    <x v="188"/>
    <b v="0"/>
    <x v="78"/>
    <b v="0"/>
    <s v="film &amp; video/drama"/>
    <x v="109"/>
    <x v="121"/>
    <x v="0"/>
    <s v="drama"/>
    <x v="188"/>
    <x v="188"/>
  </r>
  <r>
    <n v="189"/>
    <s v="A GOOD MAN'S DECISION"/>
    <x v="188"/>
    <n v="500000"/>
    <n v="345"/>
    <x v="2"/>
    <x v="0"/>
    <s v="USD"/>
    <n v="1472920477"/>
    <x v="189"/>
    <b v="0"/>
    <x v="81"/>
    <b v="0"/>
    <s v="film &amp; video/drama"/>
    <x v="150"/>
    <x v="160"/>
    <x v="0"/>
    <s v="drama"/>
    <x v="189"/>
    <x v="189"/>
  </r>
  <r>
    <n v="190"/>
    <s v="REGIONRAT, the movie"/>
    <x v="189"/>
    <n v="12000"/>
    <n v="50"/>
    <x v="2"/>
    <x v="0"/>
    <s v="USD"/>
    <n v="1466091446"/>
    <x v="190"/>
    <b v="0"/>
    <x v="29"/>
    <b v="0"/>
    <s v="film &amp; video/drama"/>
    <x v="151"/>
    <x v="73"/>
    <x v="0"/>
    <s v="drama"/>
    <x v="190"/>
    <x v="190"/>
  </r>
  <r>
    <n v="191"/>
    <s v="Trillion: Feature Film"/>
    <x v="190"/>
    <n v="5000"/>
    <n v="250"/>
    <x v="2"/>
    <x v="2"/>
    <s v="AUD"/>
    <n v="1443782138"/>
    <x v="191"/>
    <b v="0"/>
    <x v="83"/>
    <b v="0"/>
    <s v="film &amp; video/drama"/>
    <x v="152"/>
    <x v="161"/>
    <x v="0"/>
    <s v="drama"/>
    <x v="191"/>
    <x v="191"/>
  </r>
  <r>
    <n v="192"/>
    <s v="&quot;SHADY BIZZNESS' The Eminem Movie Beyond 8 Mile&quot;"/>
    <x v="191"/>
    <n v="1000000"/>
    <n v="17"/>
    <x v="2"/>
    <x v="0"/>
    <s v="USD"/>
    <n v="1413572432"/>
    <x v="192"/>
    <b v="0"/>
    <x v="83"/>
    <b v="0"/>
    <s v="film &amp; video/drama"/>
    <x v="153"/>
    <x v="162"/>
    <x v="0"/>
    <s v="drama"/>
    <x v="192"/>
    <x v="192"/>
  </r>
  <r>
    <n v="193"/>
    <s v="Help Towards a New PC for Editing Media College Productions!"/>
    <x v="192"/>
    <n v="1000"/>
    <n v="0"/>
    <x v="2"/>
    <x v="1"/>
    <s v="GBP"/>
    <n v="1417217166"/>
    <x v="193"/>
    <b v="0"/>
    <x v="78"/>
    <b v="0"/>
    <s v="film &amp; video/drama"/>
    <x v="109"/>
    <x v="121"/>
    <x v="0"/>
    <s v="drama"/>
    <x v="193"/>
    <x v="193"/>
  </r>
  <r>
    <n v="194"/>
    <s v="Desperation Short Film"/>
    <x v="193"/>
    <n v="2500"/>
    <n v="3"/>
    <x v="2"/>
    <x v="1"/>
    <s v="GBP"/>
    <n v="1457308531"/>
    <x v="194"/>
    <b v="0"/>
    <x v="83"/>
    <b v="0"/>
    <s v="film &amp; video/drama"/>
    <x v="154"/>
    <x v="120"/>
    <x v="0"/>
    <s v="drama"/>
    <x v="194"/>
    <x v="194"/>
  </r>
  <r>
    <n v="195"/>
    <s v="37 U.S. Navy Sailors Murdered, an American story"/>
    <x v="194"/>
    <n v="2000000"/>
    <n v="0"/>
    <x v="2"/>
    <x v="0"/>
    <s v="USD"/>
    <n v="1436544332"/>
    <x v="195"/>
    <b v="0"/>
    <x v="78"/>
    <b v="0"/>
    <s v="film &amp; video/drama"/>
    <x v="109"/>
    <x v="121"/>
    <x v="0"/>
    <s v="drama"/>
    <x v="195"/>
    <x v="195"/>
  </r>
  <r>
    <n v="196"/>
    <s v="Thunder Under Control"/>
    <x v="195"/>
    <n v="3500"/>
    <n v="1465"/>
    <x v="2"/>
    <x v="1"/>
    <s v="GBP"/>
    <n v="1444510800"/>
    <x v="196"/>
    <b v="0"/>
    <x v="10"/>
    <b v="0"/>
    <s v="film &amp; video/drama"/>
    <x v="155"/>
    <x v="163"/>
    <x v="0"/>
    <s v="drama"/>
    <x v="196"/>
    <x v="196"/>
  </r>
  <r>
    <n v="197"/>
    <s v="Cole - A Short Film."/>
    <x v="196"/>
    <n v="2500"/>
    <n v="262"/>
    <x v="2"/>
    <x v="1"/>
    <s v="GBP"/>
    <n v="1487365200"/>
    <x v="197"/>
    <b v="0"/>
    <x v="22"/>
    <b v="0"/>
    <s v="film &amp; video/drama"/>
    <x v="156"/>
    <x v="164"/>
    <x v="0"/>
    <s v="drama"/>
    <x v="197"/>
    <x v="197"/>
  </r>
  <r>
    <n v="198"/>
    <s v="Nine Lives"/>
    <x v="197"/>
    <n v="25000"/>
    <n v="279"/>
    <x v="2"/>
    <x v="0"/>
    <s v="USD"/>
    <n v="1412500322"/>
    <x v="198"/>
    <b v="0"/>
    <x v="79"/>
    <b v="0"/>
    <s v="film &amp; video/drama"/>
    <x v="157"/>
    <x v="165"/>
    <x v="0"/>
    <s v="drama"/>
    <x v="198"/>
    <x v="198"/>
  </r>
  <r>
    <n v="199"/>
    <s v="Independent Feature Film for Film Festivals &quot;BLUE&quot;"/>
    <x v="198"/>
    <n v="10000"/>
    <n v="0"/>
    <x v="2"/>
    <x v="0"/>
    <s v="USD"/>
    <n v="1472698702"/>
    <x v="199"/>
    <b v="0"/>
    <x v="78"/>
    <b v="0"/>
    <s v="film &amp; video/drama"/>
    <x v="109"/>
    <x v="121"/>
    <x v="0"/>
    <s v="drama"/>
    <x v="199"/>
    <x v="199"/>
  </r>
  <r>
    <n v="200"/>
    <s v="The Crossing Shore"/>
    <x v="199"/>
    <n v="6000"/>
    <n v="1571.55"/>
    <x v="2"/>
    <x v="0"/>
    <s v="USD"/>
    <n v="1410746403"/>
    <x v="200"/>
    <b v="0"/>
    <x v="59"/>
    <b v="0"/>
    <s v="film &amp; video/drama"/>
    <x v="158"/>
    <x v="166"/>
    <x v="0"/>
    <s v="drama"/>
    <x v="200"/>
    <x v="200"/>
  </r>
  <r>
    <n v="201"/>
    <s v="Life of Change"/>
    <x v="200"/>
    <n v="650"/>
    <n v="380"/>
    <x v="2"/>
    <x v="0"/>
    <s v="USD"/>
    <n v="1423424329"/>
    <x v="201"/>
    <b v="0"/>
    <x v="63"/>
    <b v="0"/>
    <s v="film &amp; video/drama"/>
    <x v="159"/>
    <x v="167"/>
    <x v="0"/>
    <s v="drama"/>
    <x v="201"/>
    <x v="201"/>
  </r>
  <r>
    <n v="202"/>
    <s v="Modern Gangsters"/>
    <x v="201"/>
    <n v="6000"/>
    <n v="0"/>
    <x v="2"/>
    <x v="0"/>
    <s v="USD"/>
    <n v="1444337940"/>
    <x v="202"/>
    <b v="0"/>
    <x v="78"/>
    <b v="0"/>
    <s v="film &amp; video/drama"/>
    <x v="109"/>
    <x v="121"/>
    <x v="0"/>
    <s v="drama"/>
    <x v="202"/>
    <x v="202"/>
  </r>
  <r>
    <n v="203"/>
    <s v="TheM"/>
    <x v="202"/>
    <n v="2500"/>
    <n v="746"/>
    <x v="2"/>
    <x v="1"/>
    <s v="GBP"/>
    <n v="1422562864"/>
    <x v="203"/>
    <b v="0"/>
    <x v="22"/>
    <b v="0"/>
    <s v="film &amp; video/drama"/>
    <x v="160"/>
    <x v="168"/>
    <x v="0"/>
    <s v="drama"/>
    <x v="203"/>
    <x v="203"/>
  </r>
  <r>
    <n v="204"/>
    <s v="WHERE IS DANIEL? The feature film"/>
    <x v="203"/>
    <n v="300000"/>
    <n v="152165"/>
    <x v="2"/>
    <x v="2"/>
    <s v="AUD"/>
    <n v="1470319203"/>
    <x v="204"/>
    <b v="0"/>
    <x v="86"/>
    <b v="0"/>
    <s v="film &amp; video/drama"/>
    <x v="161"/>
    <x v="169"/>
    <x v="0"/>
    <s v="drama"/>
    <x v="204"/>
    <x v="204"/>
  </r>
  <r>
    <n v="205"/>
    <s v="KISS ME GOODBYE - A REFRESHING VOICE IN INDIE FILMMAKING"/>
    <x v="204"/>
    <n v="8000"/>
    <n v="1300"/>
    <x v="2"/>
    <x v="0"/>
    <s v="USD"/>
    <n v="1444144222"/>
    <x v="205"/>
    <b v="0"/>
    <x v="57"/>
    <b v="0"/>
    <s v="film &amp; video/drama"/>
    <x v="162"/>
    <x v="170"/>
    <x v="0"/>
    <s v="drama"/>
    <x v="205"/>
    <x v="205"/>
  </r>
  <r>
    <n v="206"/>
    <s v="Blood Bond Movie Development"/>
    <x v="205"/>
    <n v="12700"/>
    <n v="0"/>
    <x v="2"/>
    <x v="0"/>
    <s v="USD"/>
    <n v="1470441983"/>
    <x v="206"/>
    <b v="0"/>
    <x v="78"/>
    <b v="0"/>
    <s v="film &amp; video/drama"/>
    <x v="109"/>
    <x v="121"/>
    <x v="0"/>
    <s v="drama"/>
    <x v="206"/>
    <x v="206"/>
  </r>
  <r>
    <n v="207"/>
    <s v="M39 - Action film / Drama"/>
    <x v="206"/>
    <n v="14000"/>
    <n v="2130"/>
    <x v="2"/>
    <x v="5"/>
    <s v="CAD"/>
    <n v="1420346638"/>
    <x v="207"/>
    <b v="0"/>
    <x v="62"/>
    <b v="0"/>
    <s v="film &amp; video/drama"/>
    <x v="163"/>
    <x v="171"/>
    <x v="0"/>
    <s v="drama"/>
    <x v="207"/>
    <x v="207"/>
  </r>
  <r>
    <n v="208"/>
    <s v="OLIVIA"/>
    <x v="207"/>
    <n v="50000"/>
    <n v="0"/>
    <x v="2"/>
    <x v="2"/>
    <s v="AUD"/>
    <n v="1418719967"/>
    <x v="208"/>
    <b v="0"/>
    <x v="78"/>
    <b v="0"/>
    <s v="film &amp; video/drama"/>
    <x v="109"/>
    <x v="121"/>
    <x v="0"/>
    <s v="drama"/>
    <x v="208"/>
    <x v="208"/>
  </r>
  <r>
    <n v="209"/>
    <s v="&quot;A Brighter Day&quot;"/>
    <x v="208"/>
    <n v="25000"/>
    <n v="0"/>
    <x v="2"/>
    <x v="0"/>
    <s v="USD"/>
    <n v="1436566135"/>
    <x v="209"/>
    <b v="0"/>
    <x v="78"/>
    <b v="0"/>
    <s v="film &amp; video/drama"/>
    <x v="109"/>
    <x v="121"/>
    <x v="0"/>
    <s v="drama"/>
    <x v="209"/>
    <x v="209"/>
  </r>
  <r>
    <n v="210"/>
    <s v="Like Son, Like Father"/>
    <x v="209"/>
    <n v="12000"/>
    <n v="3030"/>
    <x v="2"/>
    <x v="0"/>
    <s v="USD"/>
    <n v="1443675600"/>
    <x v="210"/>
    <b v="0"/>
    <x v="51"/>
    <b v="0"/>
    <s v="film &amp; video/drama"/>
    <x v="164"/>
    <x v="172"/>
    <x v="0"/>
    <s v="drama"/>
    <x v="210"/>
    <x v="210"/>
  </r>
  <r>
    <n v="211"/>
    <s v="Pre-production - The Heart of A Woman &amp; The Heart of A Man"/>
    <x v="210"/>
    <n v="5000"/>
    <n v="2230"/>
    <x v="2"/>
    <x v="0"/>
    <s v="USD"/>
    <n v="1442634617"/>
    <x v="211"/>
    <b v="0"/>
    <x v="8"/>
    <b v="0"/>
    <s v="film &amp; video/drama"/>
    <x v="165"/>
    <x v="173"/>
    <x v="0"/>
    <s v="drama"/>
    <x v="211"/>
    <x v="211"/>
  </r>
  <r>
    <n v="212"/>
    <s v="The Ecstasy of Vengeance - Feature Length Film"/>
    <x v="211"/>
    <n v="6300"/>
    <n v="1"/>
    <x v="2"/>
    <x v="0"/>
    <s v="USD"/>
    <n v="1460837320"/>
    <x v="212"/>
    <b v="0"/>
    <x v="29"/>
    <b v="0"/>
    <s v="film &amp; video/drama"/>
    <x v="166"/>
    <x v="120"/>
    <x v="0"/>
    <s v="drama"/>
    <x v="212"/>
    <x v="212"/>
  </r>
  <r>
    <n v="213"/>
    <s v="Hart Blvd. A feature film by Andrew Greve"/>
    <x v="212"/>
    <n v="50000"/>
    <n v="20"/>
    <x v="2"/>
    <x v="0"/>
    <s v="USD"/>
    <n v="1439734001"/>
    <x v="213"/>
    <b v="0"/>
    <x v="29"/>
    <b v="0"/>
    <s v="film &amp; video/drama"/>
    <x v="167"/>
    <x v="135"/>
    <x v="0"/>
    <s v="drama"/>
    <x v="213"/>
    <x v="213"/>
  </r>
  <r>
    <n v="214"/>
    <s v="The Man Who Loved Dinosaurs. Based on a true story."/>
    <x v="213"/>
    <n v="12500"/>
    <n v="1"/>
    <x v="2"/>
    <x v="0"/>
    <s v="USD"/>
    <n v="1425655349"/>
    <x v="214"/>
    <b v="0"/>
    <x v="29"/>
    <b v="0"/>
    <s v="film &amp; video/drama"/>
    <x v="168"/>
    <x v="120"/>
    <x v="0"/>
    <s v="drama"/>
    <x v="214"/>
    <x v="214"/>
  </r>
  <r>
    <n v="215"/>
    <s v="Invisible Scars"/>
    <x v="214"/>
    <n v="4400"/>
    <n v="10"/>
    <x v="2"/>
    <x v="1"/>
    <s v="GBP"/>
    <n v="1455753540"/>
    <x v="215"/>
    <b v="0"/>
    <x v="29"/>
    <b v="0"/>
    <s v="film &amp; video/drama"/>
    <x v="169"/>
    <x v="119"/>
    <x v="0"/>
    <s v="drama"/>
    <x v="215"/>
    <x v="215"/>
  </r>
  <r>
    <n v="216"/>
    <s v="Another Brick In The Wall - Feature Film"/>
    <x v="215"/>
    <n v="50000"/>
    <n v="27849.22"/>
    <x v="2"/>
    <x v="0"/>
    <s v="USD"/>
    <n v="1429740037"/>
    <x v="216"/>
    <b v="0"/>
    <x v="87"/>
    <b v="0"/>
    <s v="film &amp; video/drama"/>
    <x v="170"/>
    <x v="174"/>
    <x v="0"/>
    <s v="drama"/>
    <x v="216"/>
    <x v="216"/>
  </r>
  <r>
    <n v="217"/>
    <s v="Bitch"/>
    <x v="216"/>
    <n v="100000"/>
    <n v="11943"/>
    <x v="2"/>
    <x v="11"/>
    <s v="SEK"/>
    <n v="1419780149"/>
    <x v="217"/>
    <b v="0"/>
    <x v="44"/>
    <b v="0"/>
    <s v="film &amp; video/drama"/>
    <x v="171"/>
    <x v="175"/>
    <x v="0"/>
    <s v="drama"/>
    <x v="217"/>
    <x v="217"/>
  </r>
  <r>
    <n v="218"/>
    <s v="Charmaine (Daughter of Charlotte)"/>
    <x v="217"/>
    <n v="5000"/>
    <n v="100"/>
    <x v="2"/>
    <x v="0"/>
    <s v="USD"/>
    <n v="1431702289"/>
    <x v="218"/>
    <b v="0"/>
    <x v="29"/>
    <b v="0"/>
    <s v="film &amp; video/drama"/>
    <x v="172"/>
    <x v="101"/>
    <x v="0"/>
    <s v="drama"/>
    <x v="218"/>
    <x v="218"/>
  </r>
  <r>
    <n v="219"/>
    <s v="True Colors"/>
    <x v="218"/>
    <n v="50000"/>
    <n v="8815"/>
    <x v="2"/>
    <x v="0"/>
    <s v="USD"/>
    <n v="1459493940"/>
    <x v="219"/>
    <b v="0"/>
    <x v="88"/>
    <b v="0"/>
    <s v="film &amp; video/drama"/>
    <x v="173"/>
    <x v="176"/>
    <x v="0"/>
    <s v="drama"/>
    <x v="219"/>
    <x v="219"/>
  </r>
  <r>
    <n v="220"/>
    <s v="LA VIE"/>
    <x v="219"/>
    <n v="50000"/>
    <n v="360"/>
    <x v="2"/>
    <x v="0"/>
    <s v="USD"/>
    <n v="1440101160"/>
    <x v="220"/>
    <b v="0"/>
    <x v="83"/>
    <b v="0"/>
    <s v="film &amp; video/drama"/>
    <x v="174"/>
    <x v="177"/>
    <x v="0"/>
    <s v="drama"/>
    <x v="220"/>
    <x v="220"/>
  </r>
  <r>
    <n v="221"/>
    <s v="Archetypes"/>
    <x v="220"/>
    <n v="50000"/>
    <n v="0"/>
    <x v="2"/>
    <x v="0"/>
    <s v="USD"/>
    <n v="1427569564"/>
    <x v="221"/>
    <b v="0"/>
    <x v="78"/>
    <b v="0"/>
    <s v="film &amp; video/drama"/>
    <x v="109"/>
    <x v="121"/>
    <x v="0"/>
    <s v="drama"/>
    <x v="221"/>
    <x v="221"/>
  </r>
  <r>
    <n v="222"/>
    <s v="SICKNESS 2014 Build Killian's Bike"/>
    <x v="221"/>
    <n v="1000"/>
    <n v="130"/>
    <x v="2"/>
    <x v="0"/>
    <s v="USD"/>
    <n v="1427423940"/>
    <x v="222"/>
    <b v="0"/>
    <x v="84"/>
    <b v="0"/>
    <s v="film &amp; video/drama"/>
    <x v="175"/>
    <x v="178"/>
    <x v="0"/>
    <s v="drama"/>
    <x v="222"/>
    <x v="222"/>
  </r>
  <r>
    <n v="223"/>
    <s v="The Pass"/>
    <x v="222"/>
    <n v="1500000"/>
    <n v="0"/>
    <x v="2"/>
    <x v="0"/>
    <s v="USD"/>
    <n v="1463879100"/>
    <x v="223"/>
    <b v="0"/>
    <x v="78"/>
    <b v="0"/>
    <s v="film &amp; video/drama"/>
    <x v="109"/>
    <x v="121"/>
    <x v="0"/>
    <s v="drama"/>
    <x v="223"/>
    <x v="223"/>
  </r>
  <r>
    <n v="224"/>
    <s v="Legend of the Stolen Guitar -- (Zimbabwe film)"/>
    <x v="223"/>
    <n v="6000000"/>
    <n v="0"/>
    <x v="2"/>
    <x v="2"/>
    <s v="AUD"/>
    <n v="1436506726"/>
    <x v="224"/>
    <b v="0"/>
    <x v="78"/>
    <b v="0"/>
    <s v="film &amp; video/drama"/>
    <x v="109"/>
    <x v="121"/>
    <x v="0"/>
    <s v="drama"/>
    <x v="224"/>
    <x v="224"/>
  </r>
  <r>
    <n v="225"/>
    <s v="Backpage Shawty"/>
    <x v="224"/>
    <n v="200"/>
    <n v="0"/>
    <x v="2"/>
    <x v="0"/>
    <s v="USD"/>
    <n v="1460153054"/>
    <x v="225"/>
    <b v="0"/>
    <x v="78"/>
    <b v="0"/>
    <s v="film &amp; video/drama"/>
    <x v="109"/>
    <x v="121"/>
    <x v="0"/>
    <s v="drama"/>
    <x v="225"/>
    <x v="225"/>
  </r>
  <r>
    <n v="226"/>
    <s v="MAGGIE Film"/>
    <x v="225"/>
    <n v="29000"/>
    <n v="250"/>
    <x v="2"/>
    <x v="1"/>
    <s v="GBP"/>
    <n v="1433064540"/>
    <x v="226"/>
    <b v="0"/>
    <x v="84"/>
    <b v="0"/>
    <s v="film &amp; video/drama"/>
    <x v="176"/>
    <x v="179"/>
    <x v="0"/>
    <s v="drama"/>
    <x v="226"/>
    <x v="226"/>
  </r>
  <r>
    <n v="227"/>
    <s v="The Chance of Freedom Short Film"/>
    <x v="226"/>
    <n v="28000"/>
    <n v="0"/>
    <x v="2"/>
    <x v="0"/>
    <s v="USD"/>
    <n v="1436477241"/>
    <x v="227"/>
    <b v="0"/>
    <x v="78"/>
    <b v="0"/>
    <s v="film &amp; video/drama"/>
    <x v="109"/>
    <x v="121"/>
    <x v="0"/>
    <s v="drama"/>
    <x v="227"/>
    <x v="227"/>
  </r>
  <r>
    <n v="228"/>
    <s v="Facets of a Geek life"/>
    <x v="227"/>
    <n v="8000"/>
    <n v="0"/>
    <x v="2"/>
    <x v="1"/>
    <s v="GBP"/>
    <n v="1433176105"/>
    <x v="228"/>
    <b v="0"/>
    <x v="78"/>
    <b v="0"/>
    <s v="film &amp; video/drama"/>
    <x v="109"/>
    <x v="121"/>
    <x v="0"/>
    <s v="drama"/>
    <x v="228"/>
    <x v="228"/>
  </r>
  <r>
    <n v="229"/>
    <s v="The Perfect Plan"/>
    <x v="228"/>
    <n v="3000"/>
    <n v="0"/>
    <x v="2"/>
    <x v="12"/>
    <s v="EUR"/>
    <n v="1455402297"/>
    <x v="229"/>
    <b v="0"/>
    <x v="78"/>
    <b v="0"/>
    <s v="film &amp; video/drama"/>
    <x v="109"/>
    <x v="121"/>
    <x v="0"/>
    <s v="drama"/>
    <x v="229"/>
    <x v="229"/>
  </r>
  <r>
    <n v="230"/>
    <s v="In Love There's War"/>
    <x v="229"/>
    <n v="15000"/>
    <n v="60"/>
    <x v="2"/>
    <x v="0"/>
    <s v="USD"/>
    <n v="1433443151"/>
    <x v="230"/>
    <b v="0"/>
    <x v="84"/>
    <b v="0"/>
    <s v="film &amp; video/drama"/>
    <x v="177"/>
    <x v="180"/>
    <x v="0"/>
    <s v="drama"/>
    <x v="230"/>
    <x v="230"/>
  </r>
  <r>
    <n v="231"/>
    <s v="FAREWELL TO FREEDOM a modern day western by Anita Waggoner"/>
    <x v="230"/>
    <n v="1500000"/>
    <n v="0"/>
    <x v="2"/>
    <x v="0"/>
    <s v="USD"/>
    <n v="1451775651"/>
    <x v="231"/>
    <b v="0"/>
    <x v="78"/>
    <b v="0"/>
    <s v="film &amp; video/drama"/>
    <x v="109"/>
    <x v="121"/>
    <x v="0"/>
    <s v="drama"/>
    <x v="231"/>
    <x v="231"/>
  </r>
  <r>
    <n v="232"/>
    <s v="#noblurredlines"/>
    <x v="231"/>
    <n v="4000"/>
    <n v="110"/>
    <x v="2"/>
    <x v="1"/>
    <s v="GBP"/>
    <n v="1425066546"/>
    <x v="232"/>
    <b v="0"/>
    <x v="63"/>
    <b v="0"/>
    <s v="film &amp; video/drama"/>
    <x v="178"/>
    <x v="181"/>
    <x v="0"/>
    <s v="drama"/>
    <x v="232"/>
    <x v="232"/>
  </r>
  <r>
    <n v="233"/>
    <s v="Area 4 - The Film"/>
    <x v="232"/>
    <n v="350000"/>
    <n v="0"/>
    <x v="2"/>
    <x v="0"/>
    <s v="USD"/>
    <n v="1475185972"/>
    <x v="233"/>
    <b v="0"/>
    <x v="78"/>
    <b v="0"/>
    <s v="film &amp; video/drama"/>
    <x v="109"/>
    <x v="121"/>
    <x v="0"/>
    <s v="drama"/>
    <x v="233"/>
    <x v="233"/>
  </r>
  <r>
    <n v="234"/>
    <s v="The Interviewer (Charity Movie)"/>
    <x v="233"/>
    <n v="1000"/>
    <n v="401"/>
    <x v="2"/>
    <x v="0"/>
    <s v="USD"/>
    <n v="1434847859"/>
    <x v="234"/>
    <b v="0"/>
    <x v="81"/>
    <b v="0"/>
    <s v="film &amp; video/drama"/>
    <x v="179"/>
    <x v="182"/>
    <x v="0"/>
    <s v="drama"/>
    <x v="234"/>
    <x v="234"/>
  </r>
  <r>
    <n v="235"/>
    <s v="Film about help homeless child to live a better life."/>
    <x v="234"/>
    <n v="10000"/>
    <n v="0"/>
    <x v="2"/>
    <x v="0"/>
    <s v="USD"/>
    <n v="1436478497"/>
    <x v="235"/>
    <b v="0"/>
    <x v="78"/>
    <b v="0"/>
    <s v="film &amp; video/drama"/>
    <x v="109"/>
    <x v="121"/>
    <x v="0"/>
    <s v="drama"/>
    <x v="235"/>
    <x v="235"/>
  </r>
  <r>
    <n v="236"/>
    <s v="NYPD Internal Affairs bureau (IAB)(pilot) tv drama"/>
    <x v="235"/>
    <n v="150000"/>
    <n v="0"/>
    <x v="2"/>
    <x v="0"/>
    <s v="USD"/>
    <n v="1451952000"/>
    <x v="236"/>
    <b v="0"/>
    <x v="78"/>
    <b v="0"/>
    <s v="film &amp; video/drama"/>
    <x v="109"/>
    <x v="121"/>
    <x v="0"/>
    <s v="drama"/>
    <x v="236"/>
    <x v="236"/>
  </r>
  <r>
    <n v="237"/>
    <s v="Making The Choice"/>
    <x v="236"/>
    <n v="15000"/>
    <n v="50"/>
    <x v="2"/>
    <x v="0"/>
    <s v="USD"/>
    <n v="1457445069"/>
    <x v="237"/>
    <b v="0"/>
    <x v="29"/>
    <b v="0"/>
    <s v="film &amp; video/drama"/>
    <x v="119"/>
    <x v="73"/>
    <x v="0"/>
    <s v="drama"/>
    <x v="237"/>
    <x v="237"/>
  </r>
  <r>
    <n v="238"/>
    <s v="Within The Threshold"/>
    <x v="237"/>
    <n v="26000"/>
    <n v="0"/>
    <x v="2"/>
    <x v="0"/>
    <s v="USD"/>
    <n v="1483088400"/>
    <x v="238"/>
    <b v="0"/>
    <x v="78"/>
    <b v="0"/>
    <s v="film &amp; video/drama"/>
    <x v="109"/>
    <x v="121"/>
    <x v="0"/>
    <s v="drama"/>
    <x v="238"/>
    <x v="238"/>
  </r>
  <r>
    <n v="239"/>
    <s v="Filthy - Short Film"/>
    <x v="238"/>
    <n v="1000"/>
    <n v="250"/>
    <x v="2"/>
    <x v="2"/>
    <s v="AUD"/>
    <n v="1446984000"/>
    <x v="239"/>
    <b v="0"/>
    <x v="81"/>
    <b v="0"/>
    <s v="film &amp; video/drama"/>
    <x v="180"/>
    <x v="73"/>
    <x v="0"/>
    <s v="drama"/>
    <x v="239"/>
    <x v="239"/>
  </r>
  <r>
    <n v="240"/>
    <s v="Hackers in Uganda: A Documentary"/>
    <x v="239"/>
    <n v="15000"/>
    <n v="16145.12"/>
    <x v="0"/>
    <x v="0"/>
    <s v="USD"/>
    <n v="1367773211"/>
    <x v="240"/>
    <b v="1"/>
    <x v="89"/>
    <b v="1"/>
    <s v="film &amp; video/documentary"/>
    <x v="181"/>
    <x v="183"/>
    <x v="0"/>
    <s v="documentary"/>
    <x v="240"/>
    <x v="240"/>
  </r>
  <r>
    <n v="241"/>
    <s v="&quot;LESLIE&quot;"/>
    <x v="240"/>
    <n v="36400"/>
    <n v="41000"/>
    <x v="0"/>
    <x v="0"/>
    <s v="USD"/>
    <n v="1419180304"/>
    <x v="241"/>
    <b v="1"/>
    <x v="90"/>
    <b v="1"/>
    <s v="film &amp; video/documentary"/>
    <x v="182"/>
    <x v="184"/>
    <x v="0"/>
    <s v="documentary"/>
    <x v="241"/>
    <x v="241"/>
  </r>
  <r>
    <n v="242"/>
    <s v="Hardwater"/>
    <x v="241"/>
    <n v="13000"/>
    <n v="14750"/>
    <x v="0"/>
    <x v="0"/>
    <s v="USD"/>
    <n v="1324381790"/>
    <x v="242"/>
    <b v="1"/>
    <x v="91"/>
    <b v="1"/>
    <s v="film &amp; video/documentary"/>
    <x v="183"/>
    <x v="185"/>
    <x v="0"/>
    <s v="documentary"/>
    <x v="242"/>
    <x v="242"/>
  </r>
  <r>
    <n v="243"/>
    <s v="Following Boruch"/>
    <x v="242"/>
    <n v="25000"/>
    <n v="25648"/>
    <x v="0"/>
    <x v="0"/>
    <s v="USD"/>
    <n v="1393031304"/>
    <x v="243"/>
    <b v="1"/>
    <x v="92"/>
    <b v="1"/>
    <s v="film &amp; video/documentary"/>
    <x v="184"/>
    <x v="186"/>
    <x v="0"/>
    <s v="documentary"/>
    <x v="243"/>
    <x v="243"/>
  </r>
  <r>
    <n v="244"/>
    <d v="2008-11-04T00:00:00"/>
    <x v="243"/>
    <n v="3500"/>
    <n v="3981.5"/>
    <x v="0"/>
    <x v="0"/>
    <s v="USD"/>
    <n v="1268723160"/>
    <x v="244"/>
    <b v="1"/>
    <x v="87"/>
    <b v="1"/>
    <s v="film &amp; video/documentary"/>
    <x v="185"/>
    <x v="187"/>
    <x v="0"/>
    <s v="documentary"/>
    <x v="244"/>
    <x v="244"/>
  </r>
  <r>
    <n v="245"/>
    <s v="We Lived Alone: The Connie Converse Documentary"/>
    <x v="244"/>
    <n v="5000"/>
    <n v="5186"/>
    <x v="0"/>
    <x v="0"/>
    <s v="USD"/>
    <n v="1345079785"/>
    <x v="245"/>
    <b v="1"/>
    <x v="93"/>
    <b v="1"/>
    <s v="film &amp; video/documentary"/>
    <x v="186"/>
    <x v="188"/>
    <x v="0"/>
    <s v="documentary"/>
    <x v="245"/>
    <x v="245"/>
  </r>
  <r>
    <n v="246"/>
    <s v="LEAVING ATLANTA THE FILM"/>
    <x v="245"/>
    <n v="5000"/>
    <n v="15273"/>
    <x v="0"/>
    <x v="0"/>
    <s v="USD"/>
    <n v="1292665405"/>
    <x v="246"/>
    <b v="1"/>
    <x v="94"/>
    <b v="1"/>
    <s v="film &amp; video/documentary"/>
    <x v="187"/>
    <x v="189"/>
    <x v="0"/>
    <s v="documentary"/>
    <x v="246"/>
    <x v="246"/>
  </r>
  <r>
    <n v="247"/>
    <s v="Deja-Vu: Dissecting Memory on Camera"/>
    <x v="246"/>
    <n v="5000"/>
    <n v="6705"/>
    <x v="0"/>
    <x v="0"/>
    <s v="USD"/>
    <n v="1287200340"/>
    <x v="247"/>
    <b v="1"/>
    <x v="95"/>
    <b v="1"/>
    <s v="film &amp; video/documentary"/>
    <x v="188"/>
    <x v="190"/>
    <x v="0"/>
    <s v="documentary"/>
    <x v="247"/>
    <x v="247"/>
  </r>
  <r>
    <n v="248"/>
    <s v="Far Out Isn't Far Enough: The Tomi Ungerer Story"/>
    <x v="247"/>
    <n v="85000"/>
    <n v="86133"/>
    <x v="0"/>
    <x v="0"/>
    <s v="USD"/>
    <n v="1325961309"/>
    <x v="248"/>
    <b v="1"/>
    <x v="96"/>
    <b v="1"/>
    <s v="film &amp; video/documentary"/>
    <x v="189"/>
    <x v="191"/>
    <x v="0"/>
    <s v="documentary"/>
    <x v="248"/>
    <x v="248"/>
  </r>
  <r>
    <n v="249"/>
    <s v="Bee the Change National Campaign - Vanishing of the Bees documentary"/>
    <x v="248"/>
    <n v="10000"/>
    <n v="11292"/>
    <x v="0"/>
    <x v="0"/>
    <s v="USD"/>
    <n v="1282498800"/>
    <x v="249"/>
    <b v="1"/>
    <x v="97"/>
    <b v="1"/>
    <s v="film &amp; video/documentary"/>
    <x v="190"/>
    <x v="192"/>
    <x v="0"/>
    <s v="documentary"/>
    <x v="249"/>
    <x v="249"/>
  </r>
  <r>
    <n v="250"/>
    <s v="BOONE- THE DOCUMENTARY"/>
    <x v="249"/>
    <n v="30000"/>
    <n v="31675"/>
    <x v="0"/>
    <x v="0"/>
    <s v="USD"/>
    <n v="1370525691"/>
    <x v="250"/>
    <b v="1"/>
    <x v="98"/>
    <b v="1"/>
    <s v="film &amp; video/documentary"/>
    <x v="191"/>
    <x v="193"/>
    <x v="0"/>
    <s v="documentary"/>
    <x v="250"/>
    <x v="250"/>
  </r>
  <r>
    <n v="251"/>
    <s v="The Way Back to Yarasquin: A Coffee Pilgrimage"/>
    <x v="250"/>
    <n v="3500"/>
    <n v="4395"/>
    <x v="0"/>
    <x v="0"/>
    <s v="USD"/>
    <n v="1337194800"/>
    <x v="251"/>
    <b v="1"/>
    <x v="99"/>
    <b v="1"/>
    <s v="film &amp; video/documentary"/>
    <x v="192"/>
    <x v="194"/>
    <x v="0"/>
    <s v="documentary"/>
    <x v="251"/>
    <x v="251"/>
  </r>
  <r>
    <n v="252"/>
    <s v="Good Grief: Making CARTOON COLLEGE - a documentary about comics"/>
    <x v="251"/>
    <n v="5000"/>
    <n v="9228"/>
    <x v="0"/>
    <x v="0"/>
    <s v="USD"/>
    <n v="1275364740"/>
    <x v="252"/>
    <b v="1"/>
    <x v="52"/>
    <b v="1"/>
    <s v="film &amp; video/documentary"/>
    <x v="193"/>
    <x v="195"/>
    <x v="0"/>
    <s v="documentary"/>
    <x v="252"/>
    <x v="252"/>
  </r>
  <r>
    <n v="253"/>
    <s v="Leon Claxton's HARLEM IN HAVANA"/>
    <x v="252"/>
    <n v="1500"/>
    <n v="1511"/>
    <x v="0"/>
    <x v="0"/>
    <s v="USD"/>
    <n v="1329320235"/>
    <x v="253"/>
    <b v="1"/>
    <x v="63"/>
    <b v="1"/>
    <s v="film &amp; video/documentary"/>
    <x v="194"/>
    <x v="196"/>
    <x v="0"/>
    <s v="documentary"/>
    <x v="253"/>
    <x v="253"/>
  </r>
  <r>
    <n v="254"/>
    <s v="&quot;I Clown You&quot; Documentary"/>
    <x v="253"/>
    <n v="24000"/>
    <n v="28067.34"/>
    <x v="0"/>
    <x v="0"/>
    <s v="USD"/>
    <n v="1445047200"/>
    <x v="254"/>
    <b v="1"/>
    <x v="100"/>
    <b v="1"/>
    <s v="film &amp; video/documentary"/>
    <x v="195"/>
    <x v="197"/>
    <x v="0"/>
    <s v="documentary"/>
    <x v="254"/>
    <x v="254"/>
  </r>
  <r>
    <n v="255"/>
    <s v="xoxosms: a documentary about love in the 21st century"/>
    <x v="254"/>
    <n v="8000"/>
    <n v="8538.66"/>
    <x v="0"/>
    <x v="0"/>
    <s v="USD"/>
    <n v="1300275482"/>
    <x v="255"/>
    <b v="1"/>
    <x v="101"/>
    <b v="1"/>
    <s v="film &amp; video/documentary"/>
    <x v="196"/>
    <x v="198"/>
    <x v="0"/>
    <s v="documentary"/>
    <x v="255"/>
    <x v="255"/>
  </r>
  <r>
    <n v="256"/>
    <s v="POW WOW: Share the arts community of Hawaii"/>
    <x v="255"/>
    <n v="13000"/>
    <n v="18083"/>
    <x v="0"/>
    <x v="0"/>
    <s v="USD"/>
    <n v="1363458467"/>
    <x v="256"/>
    <b v="1"/>
    <x v="102"/>
    <b v="1"/>
    <s v="film &amp; video/documentary"/>
    <x v="197"/>
    <x v="199"/>
    <x v="0"/>
    <s v="documentary"/>
    <x v="256"/>
    <x v="256"/>
  </r>
  <r>
    <n v="257"/>
    <s v="Mother to Earth - A Documentary about Earthbound Beginnings"/>
    <x v="256"/>
    <n v="35000"/>
    <n v="37354.269999999997"/>
    <x v="0"/>
    <x v="0"/>
    <s v="USD"/>
    <n v="1463670162"/>
    <x v="257"/>
    <b v="1"/>
    <x v="103"/>
    <b v="1"/>
    <s v="film &amp; video/documentary"/>
    <x v="198"/>
    <x v="200"/>
    <x v="0"/>
    <s v="documentary"/>
    <x v="257"/>
    <x v="257"/>
  </r>
  <r>
    <n v="258"/>
    <s v="HOW TO START A REVOLUTION a new documentary film"/>
    <x v="257"/>
    <n v="30000"/>
    <n v="57342"/>
    <x v="0"/>
    <x v="0"/>
    <s v="USD"/>
    <n v="1308359666"/>
    <x v="258"/>
    <b v="1"/>
    <x v="104"/>
    <b v="1"/>
    <s v="film &amp; video/documentary"/>
    <x v="199"/>
    <x v="201"/>
    <x v="0"/>
    <s v="documentary"/>
    <x v="258"/>
    <x v="258"/>
  </r>
  <r>
    <n v="259"/>
    <s v="The Colossus Of Destiny - A Melvins Tale"/>
    <x v="258"/>
    <n v="75000"/>
    <n v="98953.42"/>
    <x v="0"/>
    <x v="0"/>
    <s v="USD"/>
    <n v="1428514969"/>
    <x v="259"/>
    <b v="1"/>
    <x v="105"/>
    <b v="1"/>
    <s v="film &amp; video/documentary"/>
    <x v="200"/>
    <x v="202"/>
    <x v="0"/>
    <s v="documentary"/>
    <x v="259"/>
    <x v="259"/>
  </r>
  <r>
    <n v="260"/>
    <s v="Escaramuza: Riding from the Heart (a feature documentary)"/>
    <x v="259"/>
    <n v="10000"/>
    <n v="10640"/>
    <x v="0"/>
    <x v="0"/>
    <s v="USD"/>
    <n v="1279360740"/>
    <x v="260"/>
    <b v="1"/>
    <x v="106"/>
    <b v="1"/>
    <s v="film &amp; video/documentary"/>
    <x v="201"/>
    <x v="203"/>
    <x v="0"/>
    <s v="documentary"/>
    <x v="260"/>
    <x v="260"/>
  </r>
  <r>
    <n v="261"/>
    <s v="Empires: The Film"/>
    <x v="260"/>
    <n v="20000"/>
    <n v="21480"/>
    <x v="0"/>
    <x v="0"/>
    <s v="USD"/>
    <n v="1339080900"/>
    <x v="261"/>
    <b v="1"/>
    <x v="107"/>
    <b v="1"/>
    <s v="film &amp; video/documentary"/>
    <x v="202"/>
    <x v="204"/>
    <x v="0"/>
    <s v="documentary"/>
    <x v="261"/>
    <x v="261"/>
  </r>
  <r>
    <n v="262"/>
    <s v="The Last Cosmonaut"/>
    <x v="261"/>
    <n v="2500"/>
    <n v="6000"/>
    <x v="0"/>
    <x v="0"/>
    <s v="USD"/>
    <n v="1298699828"/>
    <x v="262"/>
    <b v="1"/>
    <x v="108"/>
    <b v="1"/>
    <s v="film &amp; video/documentary"/>
    <x v="203"/>
    <x v="205"/>
    <x v="0"/>
    <s v="documentary"/>
    <x v="262"/>
    <x v="262"/>
  </r>
  <r>
    <n v="263"/>
    <s v="AMERICAN WINTER: A Documentary Film"/>
    <x v="262"/>
    <n v="25000"/>
    <n v="29520.27"/>
    <x v="0"/>
    <x v="0"/>
    <s v="USD"/>
    <n v="1348786494"/>
    <x v="263"/>
    <b v="1"/>
    <x v="109"/>
    <b v="1"/>
    <s v="film &amp; video/documentary"/>
    <x v="204"/>
    <x v="206"/>
    <x v="0"/>
    <s v="documentary"/>
    <x v="263"/>
    <x v="263"/>
  </r>
  <r>
    <n v="264"/>
    <s v="A Moment in Her Story,  1970s Boston Women's Movement"/>
    <x v="263"/>
    <n v="5000"/>
    <n v="5910"/>
    <x v="0"/>
    <x v="0"/>
    <s v="USD"/>
    <n v="1336747995"/>
    <x v="264"/>
    <b v="1"/>
    <x v="110"/>
    <b v="1"/>
    <s v="film &amp; video/documentary"/>
    <x v="205"/>
    <x v="207"/>
    <x v="0"/>
    <s v="documentary"/>
    <x v="264"/>
    <x v="264"/>
  </r>
  <r>
    <n v="265"/>
    <s v="The Garden Summer"/>
    <x v="264"/>
    <n v="5000"/>
    <n v="5555"/>
    <x v="0"/>
    <x v="0"/>
    <s v="USD"/>
    <n v="1273522560"/>
    <x v="265"/>
    <b v="1"/>
    <x v="6"/>
    <b v="1"/>
    <s v="film &amp; video/documentary"/>
    <x v="206"/>
    <x v="208"/>
    <x v="0"/>
    <s v="documentary"/>
    <x v="265"/>
    <x v="265"/>
  </r>
  <r>
    <n v="266"/>
    <s v="The Eventful Life of Al Hawkes"/>
    <x v="265"/>
    <n v="1000"/>
    <n v="1455"/>
    <x v="0"/>
    <x v="0"/>
    <s v="USD"/>
    <n v="1271994660"/>
    <x v="266"/>
    <b v="1"/>
    <x v="17"/>
    <b v="1"/>
    <s v="film &amp; video/documentary"/>
    <x v="207"/>
    <x v="209"/>
    <x v="0"/>
    <s v="documentary"/>
    <x v="266"/>
    <x v="266"/>
  </r>
  <r>
    <n v="267"/>
    <s v="Uncharted Amazon"/>
    <x v="266"/>
    <n v="9850"/>
    <n v="12965.44"/>
    <x v="0"/>
    <x v="1"/>
    <s v="GBP"/>
    <n v="1403693499"/>
    <x v="267"/>
    <b v="1"/>
    <x v="111"/>
    <b v="1"/>
    <s v="film &amp; video/documentary"/>
    <x v="208"/>
    <x v="210"/>
    <x v="0"/>
    <s v="documentary"/>
    <x v="267"/>
    <x v="267"/>
  </r>
  <r>
    <n v="268"/>
    <s v="La Tierra de los Adioses"/>
    <x v="267"/>
    <n v="5000"/>
    <n v="5570"/>
    <x v="0"/>
    <x v="0"/>
    <s v="USD"/>
    <n v="1320640778"/>
    <x v="268"/>
    <b v="1"/>
    <x v="112"/>
    <b v="1"/>
    <s v="film &amp; video/documentary"/>
    <x v="209"/>
    <x v="211"/>
    <x v="0"/>
    <s v="documentary"/>
    <x v="268"/>
    <x v="268"/>
  </r>
  <r>
    <n v="269"/>
    <s v="Islam and the Future of Tolerance: The Movie"/>
    <x v="268"/>
    <n v="100000"/>
    <n v="147233.76999999999"/>
    <x v="0"/>
    <x v="2"/>
    <s v="AUD"/>
    <n v="1487738622"/>
    <x v="269"/>
    <b v="1"/>
    <x v="113"/>
    <b v="1"/>
    <s v="film &amp; video/documentary"/>
    <x v="210"/>
    <x v="212"/>
    <x v="0"/>
    <s v="documentary"/>
    <x v="269"/>
    <x v="269"/>
  </r>
  <r>
    <n v="270"/>
    <s v="rock on: inside the archive of an unlikely rock photographer"/>
    <x v="269"/>
    <n v="2300"/>
    <n v="3510"/>
    <x v="0"/>
    <x v="0"/>
    <s v="USD"/>
    <n v="1306296000"/>
    <x v="270"/>
    <b v="1"/>
    <x v="42"/>
    <b v="1"/>
    <s v="film &amp; video/documentary"/>
    <x v="211"/>
    <x v="213"/>
    <x v="0"/>
    <s v="documentary"/>
    <x v="270"/>
    <x v="270"/>
  </r>
  <r>
    <n v="271"/>
    <s v="The Mathare Project"/>
    <x v="270"/>
    <n v="30000"/>
    <n v="31404"/>
    <x v="0"/>
    <x v="0"/>
    <s v="USD"/>
    <n v="1388649600"/>
    <x v="271"/>
    <b v="1"/>
    <x v="114"/>
    <b v="1"/>
    <s v="film &amp; video/documentary"/>
    <x v="212"/>
    <x v="214"/>
    <x v="0"/>
    <s v="documentary"/>
    <x v="271"/>
    <x v="271"/>
  </r>
  <r>
    <n v="272"/>
    <s v="Do It Again... Promoting the Film About My Irrational Quest to Reunite the Kinks"/>
    <x v="271"/>
    <n v="3000"/>
    <n v="5323.01"/>
    <x v="0"/>
    <x v="0"/>
    <s v="USD"/>
    <n v="1272480540"/>
    <x v="272"/>
    <b v="1"/>
    <x v="71"/>
    <b v="1"/>
    <s v="film &amp; video/documentary"/>
    <x v="213"/>
    <x v="215"/>
    <x v="0"/>
    <s v="documentary"/>
    <x v="272"/>
    <x v="272"/>
  </r>
  <r>
    <n v="273"/>
    <s v="The Man Who Ate New Orleans (and rebuilt it too!)"/>
    <x v="272"/>
    <n v="5000"/>
    <n v="5388.79"/>
    <x v="0"/>
    <x v="0"/>
    <s v="USD"/>
    <n v="1309694266"/>
    <x v="273"/>
    <b v="1"/>
    <x v="115"/>
    <b v="1"/>
    <s v="film &amp; video/documentary"/>
    <x v="214"/>
    <x v="216"/>
    <x v="0"/>
    <s v="documentary"/>
    <x v="273"/>
    <x v="273"/>
  </r>
  <r>
    <n v="274"/>
    <s v="In Search of Nabad (Documentary Film)"/>
    <x v="273"/>
    <n v="4000"/>
    <n v="6240"/>
    <x v="0"/>
    <x v="0"/>
    <s v="USD"/>
    <n v="1333609140"/>
    <x v="274"/>
    <b v="1"/>
    <x v="116"/>
    <b v="1"/>
    <s v="film &amp; video/documentary"/>
    <x v="215"/>
    <x v="217"/>
    <x v="0"/>
    <s v="documentary"/>
    <x v="274"/>
    <x v="274"/>
  </r>
  <r>
    <n v="275"/>
    <s v="Finding the Funk"/>
    <x v="274"/>
    <n v="20000"/>
    <n v="21679"/>
    <x v="0"/>
    <x v="0"/>
    <s v="USD"/>
    <n v="1352511966"/>
    <x v="275"/>
    <b v="1"/>
    <x v="117"/>
    <b v="1"/>
    <s v="film &amp; video/documentary"/>
    <x v="216"/>
    <x v="218"/>
    <x v="0"/>
    <s v="documentary"/>
    <x v="275"/>
    <x v="275"/>
  </r>
  <r>
    <n v="276"/>
    <s v="Abalimi"/>
    <x v="275"/>
    <n v="4000"/>
    <n v="5904"/>
    <x v="0"/>
    <x v="0"/>
    <s v="USD"/>
    <n v="1335574674"/>
    <x v="276"/>
    <b v="1"/>
    <x v="95"/>
    <b v="1"/>
    <s v="film &amp; video/documentary"/>
    <x v="217"/>
    <x v="219"/>
    <x v="0"/>
    <s v="documentary"/>
    <x v="276"/>
    <x v="276"/>
  </r>
  <r>
    <n v="277"/>
    <s v="Pressing On: The Letterpress Film"/>
    <x v="276"/>
    <n v="65000"/>
    <n v="71748"/>
    <x v="0"/>
    <x v="0"/>
    <s v="USD"/>
    <n v="1432416219"/>
    <x v="277"/>
    <b v="1"/>
    <x v="118"/>
    <b v="1"/>
    <s v="film &amp; video/documentary"/>
    <x v="218"/>
    <x v="220"/>
    <x v="0"/>
    <s v="documentary"/>
    <x v="277"/>
    <x v="277"/>
  </r>
  <r>
    <n v="278"/>
    <s v="The Babushkas of Chernobyl"/>
    <x v="277"/>
    <n v="27000"/>
    <n v="40594"/>
    <x v="0"/>
    <x v="0"/>
    <s v="USD"/>
    <n v="1350003539"/>
    <x v="278"/>
    <b v="1"/>
    <x v="119"/>
    <b v="1"/>
    <s v="film &amp; video/documentary"/>
    <x v="219"/>
    <x v="221"/>
    <x v="0"/>
    <s v="documentary"/>
    <x v="278"/>
    <x v="278"/>
  </r>
  <r>
    <n v="279"/>
    <s v="Instructions on Parting"/>
    <x v="278"/>
    <n v="17000"/>
    <n v="26744.11"/>
    <x v="0"/>
    <x v="0"/>
    <s v="USD"/>
    <n v="1488160860"/>
    <x v="279"/>
    <b v="1"/>
    <x v="120"/>
    <b v="1"/>
    <s v="film &amp; video/documentary"/>
    <x v="220"/>
    <x v="222"/>
    <x v="0"/>
    <s v="documentary"/>
    <x v="279"/>
    <x v="279"/>
  </r>
  <r>
    <n v="280"/>
    <s v="Korengal Theatrical Release"/>
    <x v="279"/>
    <n v="75000"/>
    <n v="117108"/>
    <x v="0"/>
    <x v="0"/>
    <s v="USD"/>
    <n v="1401459035"/>
    <x v="280"/>
    <b v="1"/>
    <x v="121"/>
    <b v="1"/>
    <s v="film &amp; video/documentary"/>
    <x v="221"/>
    <x v="223"/>
    <x v="0"/>
    <s v="documentary"/>
    <x v="280"/>
    <x v="280"/>
  </r>
  <r>
    <n v="281"/>
    <s v="Do It Again: One Man's Quest to Reunite the Kinks"/>
    <x v="280"/>
    <n v="5500"/>
    <n v="6632.32"/>
    <x v="0"/>
    <x v="0"/>
    <s v="USD"/>
    <n v="1249932360"/>
    <x v="281"/>
    <b v="1"/>
    <x v="1"/>
    <b v="1"/>
    <s v="film &amp; video/documentary"/>
    <x v="222"/>
    <x v="224"/>
    <x v="0"/>
    <s v="documentary"/>
    <x v="281"/>
    <x v="281"/>
  </r>
  <r>
    <n v="282"/>
    <s v="Greenlight the PATROL BASE JAKER Movie"/>
    <x v="281"/>
    <n v="45000"/>
    <n v="45535"/>
    <x v="0"/>
    <x v="0"/>
    <s v="USD"/>
    <n v="1266876000"/>
    <x v="282"/>
    <b v="1"/>
    <x v="122"/>
    <b v="1"/>
    <s v="film &amp; video/documentary"/>
    <x v="223"/>
    <x v="225"/>
    <x v="0"/>
    <s v="documentary"/>
    <x v="282"/>
    <x v="282"/>
  </r>
  <r>
    <n v="283"/>
    <s v="SOLE SURVIVOR"/>
    <x v="282"/>
    <n v="18000"/>
    <n v="20569.05"/>
    <x v="0"/>
    <x v="0"/>
    <s v="USD"/>
    <n v="1306904340"/>
    <x v="283"/>
    <b v="1"/>
    <x v="91"/>
    <b v="1"/>
    <s v="film &amp; video/documentary"/>
    <x v="224"/>
    <x v="226"/>
    <x v="0"/>
    <s v="documentary"/>
    <x v="283"/>
    <x v="283"/>
  </r>
  <r>
    <n v="284"/>
    <s v="Wisconsin Rising"/>
    <x v="283"/>
    <n v="40000"/>
    <n v="41850.46"/>
    <x v="0"/>
    <x v="0"/>
    <s v="USD"/>
    <n v="1327167780"/>
    <x v="284"/>
    <b v="1"/>
    <x v="123"/>
    <b v="1"/>
    <s v="film &amp; video/documentary"/>
    <x v="225"/>
    <x v="227"/>
    <x v="0"/>
    <s v="documentary"/>
    <x v="284"/>
    <x v="284"/>
  </r>
  <r>
    <n v="285"/>
    <s v="The Phantom Tollbooth: Beyond Expectations - Final Push"/>
    <x v="284"/>
    <n v="14000"/>
    <n v="32035.51"/>
    <x v="0"/>
    <x v="0"/>
    <s v="USD"/>
    <n v="1379614128"/>
    <x v="285"/>
    <b v="1"/>
    <x v="124"/>
    <b v="1"/>
    <s v="film &amp; video/documentary"/>
    <x v="226"/>
    <x v="228"/>
    <x v="0"/>
    <s v="documentary"/>
    <x v="285"/>
    <x v="285"/>
  </r>
  <r>
    <n v="286"/>
    <s v="George Tice: Seeing Beyond the Moment"/>
    <x v="285"/>
    <n v="15000"/>
    <n v="16373"/>
    <x v="0"/>
    <x v="0"/>
    <s v="USD"/>
    <n v="1364236524"/>
    <x v="286"/>
    <b v="1"/>
    <x v="125"/>
    <b v="1"/>
    <s v="film &amp; video/documentary"/>
    <x v="227"/>
    <x v="229"/>
    <x v="0"/>
    <s v="documentary"/>
    <x v="286"/>
    <x v="286"/>
  </r>
  <r>
    <n v="287"/>
    <s v="In Country: A Documentary Film (POSTPRODUCTION)"/>
    <x v="286"/>
    <n v="15000"/>
    <n v="26445"/>
    <x v="0"/>
    <x v="0"/>
    <s v="USD"/>
    <n v="1351828800"/>
    <x v="287"/>
    <b v="1"/>
    <x v="126"/>
    <b v="1"/>
    <s v="film &amp; video/documentary"/>
    <x v="228"/>
    <x v="230"/>
    <x v="0"/>
    <s v="documentary"/>
    <x v="287"/>
    <x v="287"/>
  </r>
  <r>
    <n v="288"/>
    <s v="Oxyana - A Feature Documentary Directed by Sean Dunne"/>
    <x v="287"/>
    <n v="50000"/>
    <n v="51605.31"/>
    <x v="0"/>
    <x v="0"/>
    <s v="USD"/>
    <n v="1340683393"/>
    <x v="288"/>
    <b v="1"/>
    <x v="127"/>
    <b v="1"/>
    <s v="film &amp; video/documentary"/>
    <x v="229"/>
    <x v="231"/>
    <x v="0"/>
    <s v="documentary"/>
    <x v="288"/>
    <x v="288"/>
  </r>
  <r>
    <n v="289"/>
    <s v="Audience Unlock: &quot;The UK Gold&quot;"/>
    <x v="288"/>
    <n v="15000"/>
    <n v="15723"/>
    <x v="0"/>
    <x v="1"/>
    <s v="GBP"/>
    <n v="1383389834"/>
    <x v="289"/>
    <b v="1"/>
    <x v="128"/>
    <b v="1"/>
    <s v="film &amp; video/documentary"/>
    <x v="230"/>
    <x v="232"/>
    <x v="0"/>
    <s v="documentary"/>
    <x v="289"/>
    <x v="289"/>
  </r>
  <r>
    <n v="290"/>
    <s v="INTOTHEWOODS.TV â€“ Music Media from the Pacific Northwest"/>
    <x v="289"/>
    <n v="4500"/>
    <n v="4800.8"/>
    <x v="0"/>
    <x v="0"/>
    <s v="USD"/>
    <n v="1296633540"/>
    <x v="290"/>
    <b v="1"/>
    <x v="129"/>
    <b v="1"/>
    <s v="film &amp; video/documentary"/>
    <x v="231"/>
    <x v="233"/>
    <x v="0"/>
    <s v="documentary"/>
    <x v="290"/>
    <x v="290"/>
  </r>
  <r>
    <n v="291"/>
    <s v="Zoe Goes Running - The Film: Running The Tour De France"/>
    <x v="290"/>
    <n v="5000"/>
    <n v="6001"/>
    <x v="0"/>
    <x v="0"/>
    <s v="USD"/>
    <n v="1367366460"/>
    <x v="291"/>
    <b v="1"/>
    <x v="130"/>
    <b v="1"/>
    <s v="film &amp; video/documentary"/>
    <x v="232"/>
    <x v="234"/>
    <x v="0"/>
    <s v="documentary"/>
    <x v="291"/>
    <x v="291"/>
  </r>
  <r>
    <n v="292"/>
    <s v="The Undocumented"/>
    <x v="291"/>
    <n v="75000"/>
    <n v="76130.2"/>
    <x v="0"/>
    <x v="0"/>
    <s v="USD"/>
    <n v="1319860740"/>
    <x v="292"/>
    <b v="1"/>
    <x v="131"/>
    <b v="1"/>
    <s v="film &amp; video/documentary"/>
    <x v="233"/>
    <x v="235"/>
    <x v="0"/>
    <s v="documentary"/>
    <x v="292"/>
    <x v="292"/>
  </r>
  <r>
    <n v="293"/>
    <s v="NELL SHIPMAN:GIRL FROM GOD'S COUNTRY FILM"/>
    <x v="292"/>
    <n v="26000"/>
    <n v="26360"/>
    <x v="0"/>
    <x v="0"/>
    <s v="USD"/>
    <n v="1398009714"/>
    <x v="293"/>
    <b v="1"/>
    <x v="132"/>
    <b v="1"/>
    <s v="film &amp; video/documentary"/>
    <x v="234"/>
    <x v="236"/>
    <x v="0"/>
    <s v="documentary"/>
    <x v="293"/>
    <x v="293"/>
  </r>
  <r>
    <n v="294"/>
    <s v="Spectacular Movements documentary film"/>
    <x v="293"/>
    <n v="5000"/>
    <n v="5000"/>
    <x v="0"/>
    <x v="0"/>
    <s v="USD"/>
    <n v="1279555200"/>
    <x v="294"/>
    <b v="1"/>
    <x v="133"/>
    <b v="1"/>
    <s v="film &amp; video/documentary"/>
    <x v="31"/>
    <x v="101"/>
    <x v="0"/>
    <s v="documentary"/>
    <x v="294"/>
    <x v="294"/>
  </r>
  <r>
    <n v="295"/>
    <s v="Rocky Horror Saved My Life - A Fan Documentary"/>
    <x v="294"/>
    <n v="50000"/>
    <n v="66554.559999999998"/>
    <x v="0"/>
    <x v="0"/>
    <s v="USD"/>
    <n v="1383264000"/>
    <x v="295"/>
    <b v="1"/>
    <x v="134"/>
    <b v="1"/>
    <s v="film &amp; video/documentary"/>
    <x v="235"/>
    <x v="237"/>
    <x v="0"/>
    <s v="documentary"/>
    <x v="295"/>
    <x v="295"/>
  </r>
  <r>
    <n v="296"/>
    <s v="Bel Borba Is Here!"/>
    <x v="295"/>
    <n v="25000"/>
    <n v="29681.55"/>
    <x v="0"/>
    <x v="0"/>
    <s v="USD"/>
    <n v="1347017083"/>
    <x v="296"/>
    <b v="1"/>
    <x v="135"/>
    <b v="1"/>
    <s v="film &amp; video/documentary"/>
    <x v="236"/>
    <x v="238"/>
    <x v="0"/>
    <s v="documentary"/>
    <x v="296"/>
    <x v="296"/>
  </r>
  <r>
    <n v="297"/>
    <s v="Who Owns Yoga?"/>
    <x v="296"/>
    <n v="20000"/>
    <n v="20128"/>
    <x v="0"/>
    <x v="0"/>
    <s v="USD"/>
    <n v="1430452740"/>
    <x v="297"/>
    <b v="1"/>
    <x v="136"/>
    <b v="1"/>
    <s v="film &amp; video/documentary"/>
    <x v="237"/>
    <x v="239"/>
    <x v="0"/>
    <s v="documentary"/>
    <x v="297"/>
    <x v="297"/>
  </r>
  <r>
    <n v="298"/>
    <s v="DisHonesty - A Documentary Feature Film"/>
    <x v="297"/>
    <n v="126000"/>
    <n v="137254.84"/>
    <x v="0"/>
    <x v="0"/>
    <s v="USD"/>
    <n v="1399669200"/>
    <x v="298"/>
    <b v="1"/>
    <x v="137"/>
    <b v="1"/>
    <s v="film &amp; video/documentary"/>
    <x v="238"/>
    <x v="240"/>
    <x v="0"/>
    <s v="documentary"/>
    <x v="298"/>
    <x v="298"/>
  </r>
  <r>
    <n v="299"/>
    <s v="ReMade: The Rebirth of the Maker Movement"/>
    <x v="298"/>
    <n v="10000"/>
    <n v="17895.25"/>
    <x v="0"/>
    <x v="0"/>
    <s v="USD"/>
    <n v="1289975060"/>
    <x v="299"/>
    <b v="1"/>
    <x v="138"/>
    <b v="1"/>
    <s v="film &amp; video/documentary"/>
    <x v="239"/>
    <x v="241"/>
    <x v="0"/>
    <s v="documentary"/>
    <x v="299"/>
    <x v="299"/>
  </r>
  <r>
    <n v="300"/>
    <s v="The Bus "/>
    <x v="299"/>
    <n v="25000"/>
    <n v="25430.66"/>
    <x v="0"/>
    <x v="0"/>
    <s v="USD"/>
    <n v="1303686138"/>
    <x v="300"/>
    <b v="1"/>
    <x v="139"/>
    <b v="1"/>
    <s v="film &amp; video/documentary"/>
    <x v="240"/>
    <x v="242"/>
    <x v="0"/>
    <s v="documentary"/>
    <x v="300"/>
    <x v="300"/>
  </r>
  <r>
    <n v="301"/>
    <s v="WORLD FAIR"/>
    <x v="300"/>
    <n v="13000"/>
    <n v="15435.55"/>
    <x v="0"/>
    <x v="0"/>
    <s v="USD"/>
    <n v="1363711335"/>
    <x v="301"/>
    <b v="1"/>
    <x v="140"/>
    <b v="1"/>
    <s v="film &amp; video/documentary"/>
    <x v="241"/>
    <x v="243"/>
    <x v="0"/>
    <s v="documentary"/>
    <x v="301"/>
    <x v="301"/>
  </r>
  <r>
    <n v="302"/>
    <s v="(UN)CUT"/>
    <x v="301"/>
    <n v="10000"/>
    <n v="10046"/>
    <x v="0"/>
    <x v="0"/>
    <s v="USD"/>
    <n v="1330115638"/>
    <x v="302"/>
    <b v="1"/>
    <x v="52"/>
    <b v="1"/>
    <s v="film &amp; video/documentary"/>
    <x v="242"/>
    <x v="244"/>
    <x v="0"/>
    <s v="documentary"/>
    <x v="302"/>
    <x v="302"/>
  </r>
  <r>
    <n v="303"/>
    <s v="The Forest for the Trees"/>
    <x v="302"/>
    <n v="3000"/>
    <n v="4124"/>
    <x v="0"/>
    <x v="0"/>
    <s v="USD"/>
    <n v="1338601346"/>
    <x v="303"/>
    <b v="1"/>
    <x v="141"/>
    <b v="1"/>
    <s v="film &amp; video/documentary"/>
    <x v="243"/>
    <x v="245"/>
    <x v="0"/>
    <s v="documentary"/>
    <x v="303"/>
    <x v="303"/>
  </r>
  <r>
    <n v="304"/>
    <s v="Beyond Iconic: Distribution for film on Dennis Stock"/>
    <x v="303"/>
    <n v="3400"/>
    <n v="7876"/>
    <x v="0"/>
    <x v="0"/>
    <s v="USD"/>
    <n v="1346464800"/>
    <x v="304"/>
    <b v="1"/>
    <x v="142"/>
    <b v="1"/>
    <s v="film &amp; video/documentary"/>
    <x v="244"/>
    <x v="246"/>
    <x v="0"/>
    <s v="documentary"/>
    <x v="304"/>
    <x v="304"/>
  </r>
  <r>
    <n v="305"/>
    <s v="My Friend Mott-ly"/>
    <x v="304"/>
    <n v="7500"/>
    <n v="9775"/>
    <x v="0"/>
    <x v="0"/>
    <s v="USD"/>
    <n v="1331392049"/>
    <x v="305"/>
    <b v="1"/>
    <x v="143"/>
    <b v="1"/>
    <s v="film &amp; video/documentary"/>
    <x v="245"/>
    <x v="247"/>
    <x v="0"/>
    <s v="documentary"/>
    <x v="305"/>
    <x v="305"/>
  </r>
  <r>
    <n v="306"/>
    <s v="Escape/Artist: The Jason Escape Documentary"/>
    <x v="305"/>
    <n v="1000"/>
    <n v="2929"/>
    <x v="0"/>
    <x v="0"/>
    <s v="USD"/>
    <n v="1363806333"/>
    <x v="306"/>
    <b v="1"/>
    <x v="144"/>
    <b v="1"/>
    <s v="film &amp; video/documentary"/>
    <x v="246"/>
    <x v="248"/>
    <x v="0"/>
    <s v="documentary"/>
    <x v="306"/>
    <x v="306"/>
  </r>
  <r>
    <n v="307"/>
    <s v="Grammar Revolution"/>
    <x v="306"/>
    <n v="22000"/>
    <n v="24490"/>
    <x v="0"/>
    <x v="0"/>
    <s v="USD"/>
    <n v="1360276801"/>
    <x v="307"/>
    <b v="1"/>
    <x v="145"/>
    <b v="1"/>
    <s v="film &amp; video/documentary"/>
    <x v="247"/>
    <x v="249"/>
    <x v="0"/>
    <s v="documentary"/>
    <x v="307"/>
    <x v="307"/>
  </r>
  <r>
    <n v="308"/>
    <s v="Before Us - a Feature Length Documentary about Adoption"/>
    <x v="307"/>
    <n v="12000"/>
    <n v="12668"/>
    <x v="0"/>
    <x v="0"/>
    <s v="USD"/>
    <n v="1299775210"/>
    <x v="308"/>
    <b v="1"/>
    <x v="91"/>
    <b v="1"/>
    <s v="film &amp; video/documentary"/>
    <x v="248"/>
    <x v="250"/>
    <x v="0"/>
    <s v="documentary"/>
    <x v="308"/>
    <x v="308"/>
  </r>
  <r>
    <n v="309"/>
    <s v="SOLE SURVIVOR FILM - Finishing Funds"/>
    <x v="308"/>
    <n v="18000"/>
    <n v="21410"/>
    <x v="0"/>
    <x v="0"/>
    <s v="USD"/>
    <n v="1346695334"/>
    <x v="309"/>
    <b v="1"/>
    <x v="146"/>
    <b v="1"/>
    <s v="film &amp; video/documentary"/>
    <x v="249"/>
    <x v="251"/>
    <x v="0"/>
    <s v="documentary"/>
    <x v="309"/>
    <x v="309"/>
  </r>
  <r>
    <n v="310"/>
    <s v="Feels Like Coming Home Tour"/>
    <x v="309"/>
    <n v="1000"/>
    <n v="1041.29"/>
    <x v="0"/>
    <x v="0"/>
    <s v="USD"/>
    <n v="1319076000"/>
    <x v="310"/>
    <b v="1"/>
    <x v="17"/>
    <b v="1"/>
    <s v="film &amp; video/documentary"/>
    <x v="250"/>
    <x v="252"/>
    <x v="0"/>
    <s v="documentary"/>
    <x v="310"/>
    <x v="310"/>
  </r>
  <r>
    <n v="311"/>
    <s v="The Sticking Place Interactive Documentary"/>
    <x v="310"/>
    <n v="20000"/>
    <n v="20820.330000000002"/>
    <x v="0"/>
    <x v="0"/>
    <s v="USD"/>
    <n v="1325404740"/>
    <x v="311"/>
    <b v="1"/>
    <x v="3"/>
    <b v="1"/>
    <s v="film &amp; video/documentary"/>
    <x v="251"/>
    <x v="253"/>
    <x v="0"/>
    <s v="documentary"/>
    <x v="311"/>
    <x v="311"/>
  </r>
  <r>
    <n v="312"/>
    <s v="SparkTruck: stories from a cross-country maker journey"/>
    <x v="311"/>
    <n v="8000"/>
    <n v="8950"/>
    <x v="0"/>
    <x v="0"/>
    <s v="USD"/>
    <n v="1365973432"/>
    <x v="312"/>
    <b v="1"/>
    <x v="96"/>
    <b v="1"/>
    <s v="film &amp; video/documentary"/>
    <x v="252"/>
    <x v="254"/>
    <x v="0"/>
    <s v="documentary"/>
    <x v="312"/>
    <x v="312"/>
  </r>
  <r>
    <n v="313"/>
    <s v="DEVIL MAY CARE"/>
    <x v="312"/>
    <n v="17000"/>
    <n v="17805"/>
    <x v="0"/>
    <x v="0"/>
    <s v="USD"/>
    <n v="1281542340"/>
    <x v="313"/>
    <b v="1"/>
    <x v="147"/>
    <b v="1"/>
    <s v="film &amp; video/documentary"/>
    <x v="253"/>
    <x v="255"/>
    <x v="0"/>
    <s v="documentary"/>
    <x v="313"/>
    <x v="313"/>
  </r>
  <r>
    <n v="314"/>
    <s v="Making Mail: A Documentary"/>
    <x v="313"/>
    <n v="1000"/>
    <n v="3851.5"/>
    <x v="0"/>
    <x v="0"/>
    <s v="USD"/>
    <n v="1362167988"/>
    <x v="314"/>
    <b v="1"/>
    <x v="148"/>
    <b v="1"/>
    <s v="film &amp; video/documentary"/>
    <x v="254"/>
    <x v="256"/>
    <x v="0"/>
    <s v="documentary"/>
    <x v="314"/>
    <x v="314"/>
  </r>
  <r>
    <n v="315"/>
    <s v="Arias With A Twist: The Docufantasy"/>
    <x v="314"/>
    <n v="25000"/>
    <n v="25312"/>
    <x v="0"/>
    <x v="0"/>
    <s v="USD"/>
    <n v="1345660334"/>
    <x v="315"/>
    <b v="1"/>
    <x v="149"/>
    <b v="1"/>
    <s v="film &amp; video/documentary"/>
    <x v="255"/>
    <x v="257"/>
    <x v="0"/>
    <s v="documentary"/>
    <x v="315"/>
    <x v="315"/>
  </r>
  <r>
    <n v="316"/>
    <s v="THE SECRET TRIAL 5 - GRASSROOTS CROSS-CANADA TOUR"/>
    <x v="315"/>
    <n v="15000"/>
    <n v="17066"/>
    <x v="0"/>
    <x v="5"/>
    <s v="CAD"/>
    <n v="1418273940"/>
    <x v="316"/>
    <b v="1"/>
    <x v="150"/>
    <b v="1"/>
    <s v="film &amp; video/documentary"/>
    <x v="256"/>
    <x v="258"/>
    <x v="0"/>
    <s v="documentary"/>
    <x v="316"/>
    <x v="316"/>
  </r>
  <r>
    <n v="317"/>
    <s v="Good Men, Bad Men, and a Few Rowdy Ladies"/>
    <x v="316"/>
    <n v="30000"/>
    <n v="30241"/>
    <x v="0"/>
    <x v="0"/>
    <s v="USD"/>
    <n v="1386778483"/>
    <x v="317"/>
    <b v="1"/>
    <x v="151"/>
    <b v="1"/>
    <s v="film &amp; video/documentary"/>
    <x v="257"/>
    <x v="259"/>
    <x v="0"/>
    <s v="documentary"/>
    <x v="317"/>
    <x v="317"/>
  </r>
  <r>
    <n v="318"/>
    <s v="Friend Request: Accepted"/>
    <x v="317"/>
    <n v="5000"/>
    <n v="14166"/>
    <x v="0"/>
    <x v="0"/>
    <s v="USD"/>
    <n v="1364342151"/>
    <x v="318"/>
    <b v="1"/>
    <x v="4"/>
    <b v="1"/>
    <s v="film &amp; video/documentary"/>
    <x v="258"/>
    <x v="260"/>
    <x v="0"/>
    <s v="documentary"/>
    <x v="318"/>
    <x v="318"/>
  </r>
  <r>
    <n v="319"/>
    <s v="EDIBLE CITY - a movie in the making"/>
    <x v="318"/>
    <n v="5000"/>
    <n v="5634"/>
    <x v="0"/>
    <x v="0"/>
    <s v="USD"/>
    <n v="1265097540"/>
    <x v="319"/>
    <b v="1"/>
    <x v="13"/>
    <b v="1"/>
    <s v="film &amp; video/documentary"/>
    <x v="259"/>
    <x v="261"/>
    <x v="0"/>
    <s v="documentary"/>
    <x v="319"/>
    <x v="319"/>
  </r>
  <r>
    <n v="320"/>
    <s v="FOREVER PURE: A team spiralling out of control. DOCUMENTARY"/>
    <x v="319"/>
    <n v="20000"/>
    <n v="21316"/>
    <x v="0"/>
    <x v="1"/>
    <s v="GBP"/>
    <n v="1450825200"/>
    <x v="320"/>
    <b v="1"/>
    <x v="150"/>
    <b v="1"/>
    <s v="film &amp; video/documentary"/>
    <x v="260"/>
    <x v="262"/>
    <x v="0"/>
    <s v="documentary"/>
    <x v="320"/>
    <x v="320"/>
  </r>
  <r>
    <n v="321"/>
    <s v="An Impossible Project"/>
    <x v="320"/>
    <n v="35000"/>
    <n v="35932"/>
    <x v="0"/>
    <x v="12"/>
    <s v="EUR"/>
    <n v="1478605386"/>
    <x v="321"/>
    <b v="1"/>
    <x v="152"/>
    <b v="1"/>
    <s v="film &amp; video/documentary"/>
    <x v="261"/>
    <x v="263"/>
    <x v="0"/>
    <s v="documentary"/>
    <x v="321"/>
    <x v="321"/>
  </r>
  <r>
    <n v="322"/>
    <s v="Last of the Big Tuskers"/>
    <x v="321"/>
    <n v="25000"/>
    <n v="26978"/>
    <x v="0"/>
    <x v="0"/>
    <s v="USD"/>
    <n v="1463146848"/>
    <x v="322"/>
    <b v="1"/>
    <x v="153"/>
    <b v="1"/>
    <s v="film &amp; video/documentary"/>
    <x v="262"/>
    <x v="264"/>
    <x v="0"/>
    <s v="documentary"/>
    <x v="322"/>
    <x v="322"/>
  </r>
  <r>
    <n v="323"/>
    <s v="White Ravens: A feature-length documentary film"/>
    <x v="322"/>
    <n v="5400"/>
    <n v="6646"/>
    <x v="0"/>
    <x v="0"/>
    <s v="USD"/>
    <n v="1482307140"/>
    <x v="323"/>
    <b v="1"/>
    <x v="6"/>
    <b v="1"/>
    <s v="film &amp; video/documentary"/>
    <x v="263"/>
    <x v="265"/>
    <x v="0"/>
    <s v="documentary"/>
    <x v="323"/>
    <x v="323"/>
  </r>
  <r>
    <n v="324"/>
    <s v="KEEP MOVING FORWARD - Documentary Film"/>
    <x v="323"/>
    <n v="8500"/>
    <n v="8636"/>
    <x v="0"/>
    <x v="0"/>
    <s v="USD"/>
    <n v="1438441308"/>
    <x v="324"/>
    <b v="1"/>
    <x v="141"/>
    <b v="1"/>
    <s v="film &amp; video/documentary"/>
    <x v="264"/>
    <x v="266"/>
    <x v="0"/>
    <s v="documentary"/>
    <x v="324"/>
    <x v="324"/>
  </r>
  <r>
    <n v="325"/>
    <s v="NETIZENS - a documentary about women and online harassment"/>
    <x v="324"/>
    <n v="50000"/>
    <n v="52198"/>
    <x v="0"/>
    <x v="0"/>
    <s v="USD"/>
    <n v="1482208233"/>
    <x v="325"/>
    <b v="1"/>
    <x v="154"/>
    <b v="1"/>
    <s v="film &amp; video/documentary"/>
    <x v="265"/>
    <x v="267"/>
    <x v="0"/>
    <s v="documentary"/>
    <x v="325"/>
    <x v="325"/>
  </r>
  <r>
    <n v="326"/>
    <s v="Love Letters for My Children - The Maggie Doyne Documentary."/>
    <x v="325"/>
    <n v="150000"/>
    <n v="169394.6"/>
    <x v="0"/>
    <x v="0"/>
    <s v="USD"/>
    <n v="1489532220"/>
    <x v="326"/>
    <b v="1"/>
    <x v="155"/>
    <b v="1"/>
    <s v="film &amp; video/documentary"/>
    <x v="266"/>
    <x v="268"/>
    <x v="0"/>
    <s v="documentary"/>
    <x v="326"/>
    <x v="326"/>
  </r>
  <r>
    <n v="327"/>
    <s v="Finding Beauty In the Rubble"/>
    <x v="326"/>
    <n v="4000"/>
    <n v="5456"/>
    <x v="0"/>
    <x v="0"/>
    <s v="USD"/>
    <n v="1427011200"/>
    <x v="327"/>
    <b v="1"/>
    <x v="69"/>
    <b v="1"/>
    <s v="film &amp; video/documentary"/>
    <x v="267"/>
    <x v="269"/>
    <x v="0"/>
    <s v="documentary"/>
    <x v="327"/>
    <x v="327"/>
  </r>
  <r>
    <n v="328"/>
    <s v="Edgar Allan Poe: Buried Alive"/>
    <x v="327"/>
    <n v="75000"/>
    <n v="77710.8"/>
    <x v="0"/>
    <x v="0"/>
    <s v="USD"/>
    <n v="1446350400"/>
    <x v="328"/>
    <b v="1"/>
    <x v="156"/>
    <b v="1"/>
    <s v="film &amp; video/documentary"/>
    <x v="268"/>
    <x v="270"/>
    <x v="0"/>
    <s v="documentary"/>
    <x v="328"/>
    <x v="328"/>
  </r>
  <r>
    <n v="329"/>
    <s v="Struggle &amp; Hope - Documentary Film Music Soundtrack"/>
    <x v="328"/>
    <n v="10000"/>
    <n v="10550"/>
    <x v="0"/>
    <x v="0"/>
    <s v="USD"/>
    <n v="1446868800"/>
    <x v="329"/>
    <b v="1"/>
    <x v="157"/>
    <b v="1"/>
    <s v="film &amp; video/documentary"/>
    <x v="269"/>
    <x v="271"/>
    <x v="0"/>
    <s v="documentary"/>
    <x v="329"/>
    <x v="329"/>
  </r>
  <r>
    <n v="330"/>
    <s v="The Power of Place"/>
    <x v="329"/>
    <n v="35000"/>
    <n v="35640"/>
    <x v="0"/>
    <x v="0"/>
    <s v="USD"/>
    <n v="1368763140"/>
    <x v="330"/>
    <b v="1"/>
    <x v="158"/>
    <b v="1"/>
    <s v="film &amp; video/documentary"/>
    <x v="270"/>
    <x v="272"/>
    <x v="0"/>
    <s v="documentary"/>
    <x v="330"/>
    <x v="330"/>
  </r>
  <r>
    <n v="331"/>
    <s v="Living On Soul: The Family Daptone"/>
    <x v="330"/>
    <n v="40000"/>
    <n v="42642"/>
    <x v="0"/>
    <x v="0"/>
    <s v="USD"/>
    <n v="1466171834"/>
    <x v="331"/>
    <b v="1"/>
    <x v="159"/>
    <b v="1"/>
    <s v="film &amp; video/documentary"/>
    <x v="271"/>
    <x v="273"/>
    <x v="0"/>
    <s v="documentary"/>
    <x v="331"/>
    <x v="331"/>
  </r>
  <r>
    <n v="332"/>
    <s v="Changing of the Gods"/>
    <x v="331"/>
    <n v="100000"/>
    <n v="113015"/>
    <x v="0"/>
    <x v="0"/>
    <s v="USD"/>
    <n v="1446019200"/>
    <x v="332"/>
    <b v="1"/>
    <x v="160"/>
    <b v="1"/>
    <s v="film &amp; video/documentary"/>
    <x v="272"/>
    <x v="274"/>
    <x v="0"/>
    <s v="documentary"/>
    <x v="332"/>
    <x v="332"/>
  </r>
  <r>
    <n v="333"/>
    <s v="CUBAN FOOD STORIES - A Feature Documentary"/>
    <x v="332"/>
    <n v="40000"/>
    <n v="50091"/>
    <x v="0"/>
    <x v="0"/>
    <s v="USD"/>
    <n v="1460038591"/>
    <x v="333"/>
    <b v="1"/>
    <x v="161"/>
    <b v="1"/>
    <s v="film &amp; video/documentary"/>
    <x v="273"/>
    <x v="275"/>
    <x v="0"/>
    <s v="documentary"/>
    <x v="333"/>
    <x v="333"/>
  </r>
  <r>
    <n v="334"/>
    <s v="The Little Girl with the Big Voice"/>
    <x v="333"/>
    <n v="10000"/>
    <n v="10119"/>
    <x v="0"/>
    <x v="0"/>
    <s v="USD"/>
    <n v="1431716400"/>
    <x v="334"/>
    <b v="1"/>
    <x v="50"/>
    <b v="1"/>
    <s v="film &amp; video/documentary"/>
    <x v="274"/>
    <x v="276"/>
    <x v="0"/>
    <s v="documentary"/>
    <x v="334"/>
    <x v="334"/>
  </r>
  <r>
    <n v="335"/>
    <s v="New Mo' Cut: David Peoples' lost film of Moe's Books"/>
    <x v="334"/>
    <n v="8500"/>
    <n v="8735"/>
    <x v="0"/>
    <x v="0"/>
    <s v="USD"/>
    <n v="1431122400"/>
    <x v="335"/>
    <b v="1"/>
    <x v="144"/>
    <b v="1"/>
    <s v="film &amp; video/documentary"/>
    <x v="275"/>
    <x v="277"/>
    <x v="0"/>
    <s v="documentary"/>
    <x v="335"/>
    <x v="335"/>
  </r>
  <r>
    <n v="336"/>
    <s v="Celluloid Wizards in the Video Wasteland"/>
    <x v="335"/>
    <n v="25000"/>
    <n v="29209.78"/>
    <x v="0"/>
    <x v="0"/>
    <s v="USD"/>
    <n v="1447427918"/>
    <x v="336"/>
    <b v="1"/>
    <x v="131"/>
    <b v="1"/>
    <s v="film &amp; video/documentary"/>
    <x v="276"/>
    <x v="278"/>
    <x v="0"/>
    <s v="documentary"/>
    <x v="336"/>
    <x v="336"/>
  </r>
  <r>
    <n v="337"/>
    <s v="Slingers - A Documentary about Small Town Beekeepers."/>
    <x v="336"/>
    <n v="3000"/>
    <n v="3035.05"/>
    <x v="0"/>
    <x v="0"/>
    <s v="USD"/>
    <n v="1426298708"/>
    <x v="337"/>
    <b v="1"/>
    <x v="162"/>
    <b v="1"/>
    <s v="film &amp; video/documentary"/>
    <x v="277"/>
    <x v="279"/>
    <x v="0"/>
    <s v="documentary"/>
    <x v="337"/>
    <x v="337"/>
  </r>
  <r>
    <n v="338"/>
    <s v="Queer Genius"/>
    <x v="337"/>
    <n v="15000"/>
    <n v="16520.04"/>
    <x v="0"/>
    <x v="0"/>
    <s v="USD"/>
    <n v="1472864400"/>
    <x v="338"/>
    <b v="1"/>
    <x v="163"/>
    <b v="1"/>
    <s v="film &amp; video/documentary"/>
    <x v="278"/>
    <x v="280"/>
    <x v="0"/>
    <s v="documentary"/>
    <x v="338"/>
    <x v="338"/>
  </r>
  <r>
    <n v="339"/>
    <s v="A Man, A Plan, A Palindrome (Feature)"/>
    <x v="338"/>
    <n v="6000"/>
    <n v="6485"/>
    <x v="0"/>
    <x v="0"/>
    <s v="USD"/>
    <n v="1430331268"/>
    <x v="339"/>
    <b v="1"/>
    <x v="30"/>
    <b v="1"/>
    <s v="film &amp; video/documentary"/>
    <x v="279"/>
    <x v="281"/>
    <x v="0"/>
    <s v="documentary"/>
    <x v="339"/>
    <x v="339"/>
  </r>
  <r>
    <n v="340"/>
    <s v="Somaliland: The Abaarso Story"/>
    <x v="339"/>
    <n v="35000"/>
    <n v="43758"/>
    <x v="0"/>
    <x v="0"/>
    <s v="USD"/>
    <n v="1489006800"/>
    <x v="340"/>
    <b v="1"/>
    <x v="164"/>
    <b v="1"/>
    <s v="film &amp; video/documentary"/>
    <x v="280"/>
    <x v="282"/>
    <x v="0"/>
    <s v="documentary"/>
    <x v="340"/>
    <x v="340"/>
  </r>
  <r>
    <n v="341"/>
    <s v="Video of Connections: A Mural"/>
    <x v="340"/>
    <n v="3500"/>
    <n v="3735"/>
    <x v="0"/>
    <x v="0"/>
    <s v="USD"/>
    <n v="1412135940"/>
    <x v="341"/>
    <b v="1"/>
    <x v="165"/>
    <b v="1"/>
    <s v="film &amp; video/documentary"/>
    <x v="281"/>
    <x v="283"/>
    <x v="0"/>
    <s v="documentary"/>
    <x v="341"/>
    <x v="341"/>
  </r>
  <r>
    <n v="342"/>
    <s v="BREAKING A MONSTER a film about the band Unlocking The Truth"/>
    <x v="341"/>
    <n v="55000"/>
    <n v="55201.52"/>
    <x v="0"/>
    <x v="0"/>
    <s v="USD"/>
    <n v="1461955465"/>
    <x v="342"/>
    <b v="1"/>
    <x v="166"/>
    <b v="1"/>
    <s v="film &amp; video/documentary"/>
    <x v="282"/>
    <x v="284"/>
    <x v="0"/>
    <s v="documentary"/>
    <x v="342"/>
    <x v="342"/>
  </r>
  <r>
    <n v="343"/>
    <s v="Royalty Free: The Music of Kevin MacLeod"/>
    <x v="342"/>
    <n v="30000"/>
    <n v="30608.59"/>
    <x v="0"/>
    <x v="0"/>
    <s v="USD"/>
    <n v="1415934000"/>
    <x v="343"/>
    <b v="1"/>
    <x v="167"/>
    <b v="1"/>
    <s v="film &amp; video/documentary"/>
    <x v="283"/>
    <x v="285"/>
    <x v="0"/>
    <s v="documentary"/>
    <x v="343"/>
    <x v="343"/>
  </r>
  <r>
    <n v="344"/>
    <s v="AMONG WOLVES â€¢ Doc film about wild horses &amp; bikers"/>
    <x v="343"/>
    <n v="33500"/>
    <n v="34198"/>
    <x v="0"/>
    <x v="0"/>
    <s v="USD"/>
    <n v="1433125200"/>
    <x v="344"/>
    <b v="1"/>
    <x v="168"/>
    <b v="1"/>
    <s v="film &amp; video/documentary"/>
    <x v="284"/>
    <x v="286"/>
    <x v="0"/>
    <s v="documentary"/>
    <x v="344"/>
    <x v="344"/>
  </r>
  <r>
    <n v="345"/>
    <s v="Red Wolf Revival: An Uncertain Tomorrow"/>
    <x v="344"/>
    <n v="14500"/>
    <n v="17875"/>
    <x v="0"/>
    <x v="0"/>
    <s v="USD"/>
    <n v="1432161590"/>
    <x v="345"/>
    <b v="1"/>
    <x v="122"/>
    <b v="1"/>
    <s v="film &amp; video/documentary"/>
    <x v="285"/>
    <x v="287"/>
    <x v="0"/>
    <s v="documentary"/>
    <x v="345"/>
    <x v="345"/>
  </r>
  <r>
    <n v="346"/>
    <s v="THE ABILITY EXCHANGE - a documentary"/>
    <x v="345"/>
    <n v="10000"/>
    <n v="17028.88"/>
    <x v="0"/>
    <x v="0"/>
    <s v="USD"/>
    <n v="1444824021"/>
    <x v="346"/>
    <b v="1"/>
    <x v="101"/>
    <b v="1"/>
    <s v="film &amp; video/documentary"/>
    <x v="286"/>
    <x v="288"/>
    <x v="0"/>
    <s v="documentary"/>
    <x v="346"/>
    <x v="346"/>
  </r>
  <r>
    <n v="347"/>
    <s v="&quot;Getting Naked: A Burlesque Story&quot;"/>
    <x v="346"/>
    <n v="40000"/>
    <n v="44636.2"/>
    <x v="0"/>
    <x v="0"/>
    <s v="USD"/>
    <n v="1447505609"/>
    <x v="347"/>
    <b v="1"/>
    <x v="169"/>
    <b v="1"/>
    <s v="film &amp; video/documentary"/>
    <x v="287"/>
    <x v="289"/>
    <x v="0"/>
    <s v="documentary"/>
    <x v="347"/>
    <x v="347"/>
  </r>
  <r>
    <n v="348"/>
    <s v="Priced Out: Gentrification beyond black and white"/>
    <x v="347"/>
    <n v="10000"/>
    <n v="10300"/>
    <x v="0"/>
    <x v="0"/>
    <s v="USD"/>
    <n v="1440165916"/>
    <x v="348"/>
    <b v="1"/>
    <x v="46"/>
    <b v="1"/>
    <s v="film &amp; video/documentary"/>
    <x v="288"/>
    <x v="290"/>
    <x v="0"/>
    <s v="documentary"/>
    <x v="348"/>
    <x v="348"/>
  </r>
  <r>
    <n v="349"/>
    <s v="Strangers To Peace: A Documentary"/>
    <x v="348"/>
    <n v="11260"/>
    <n v="12007.18"/>
    <x v="0"/>
    <x v="0"/>
    <s v="USD"/>
    <n v="1487937508"/>
    <x v="349"/>
    <b v="1"/>
    <x v="157"/>
    <b v="1"/>
    <s v="film &amp; video/documentary"/>
    <x v="289"/>
    <x v="291"/>
    <x v="0"/>
    <s v="documentary"/>
    <x v="349"/>
    <x v="349"/>
  </r>
  <r>
    <n v="350"/>
    <s v="Mr. Chibbs (Documentary about NBA great Kenny Anderson)"/>
    <x v="349"/>
    <n v="25000"/>
    <n v="28690"/>
    <x v="0"/>
    <x v="0"/>
    <s v="USD"/>
    <n v="1473566340"/>
    <x v="350"/>
    <b v="1"/>
    <x v="170"/>
    <b v="1"/>
    <s v="film &amp; video/documentary"/>
    <x v="290"/>
    <x v="292"/>
    <x v="0"/>
    <s v="documentary"/>
    <x v="350"/>
    <x v="350"/>
  </r>
  <r>
    <n v="351"/>
    <s v="YO GALGO â€œA documentary film about the Spanish sighthoundâ€"/>
    <x v="350"/>
    <n v="34000"/>
    <n v="43296"/>
    <x v="0"/>
    <x v="3"/>
    <s v="EUR"/>
    <n v="1460066954"/>
    <x v="351"/>
    <b v="1"/>
    <x v="171"/>
    <b v="1"/>
    <s v="film &amp; video/documentary"/>
    <x v="291"/>
    <x v="293"/>
    <x v="0"/>
    <s v="documentary"/>
    <x v="351"/>
    <x v="351"/>
  </r>
  <r>
    <n v="352"/>
    <s v="Art Therapy: The Movie - The Final Push"/>
    <x v="351"/>
    <n v="10000"/>
    <n v="11656"/>
    <x v="0"/>
    <x v="0"/>
    <s v="USD"/>
    <n v="1412740868"/>
    <x v="352"/>
    <b v="1"/>
    <x v="172"/>
    <b v="1"/>
    <s v="film &amp; video/documentary"/>
    <x v="292"/>
    <x v="294"/>
    <x v="0"/>
    <s v="documentary"/>
    <x v="352"/>
    <x v="352"/>
  </r>
  <r>
    <n v="353"/>
    <s v="The S Word - a film that changes how we talk about suicide"/>
    <x v="352"/>
    <n v="58425"/>
    <n v="63460.18"/>
    <x v="0"/>
    <x v="0"/>
    <s v="USD"/>
    <n v="1447963219"/>
    <x v="353"/>
    <b v="1"/>
    <x v="173"/>
    <b v="1"/>
    <s v="film &amp; video/documentary"/>
    <x v="293"/>
    <x v="295"/>
    <x v="0"/>
    <s v="documentary"/>
    <x v="353"/>
    <x v="353"/>
  </r>
  <r>
    <n v="354"/>
    <s v="The Carousel - 2016 Tribeca Film Festival Official Selection"/>
    <x v="353"/>
    <n v="3500"/>
    <n v="3638"/>
    <x v="0"/>
    <x v="0"/>
    <s v="USD"/>
    <n v="1460141521"/>
    <x v="354"/>
    <b v="1"/>
    <x v="60"/>
    <b v="1"/>
    <s v="film &amp; video/documentary"/>
    <x v="294"/>
    <x v="296"/>
    <x v="0"/>
    <s v="documentary"/>
    <x v="354"/>
    <x v="354"/>
  </r>
  <r>
    <n v="355"/>
    <s v="REZA ABDOH -Theatre Visionary"/>
    <x v="354"/>
    <n v="35000"/>
    <n v="40690"/>
    <x v="0"/>
    <x v="0"/>
    <s v="USD"/>
    <n v="1417420994"/>
    <x v="355"/>
    <b v="1"/>
    <x v="111"/>
    <b v="1"/>
    <s v="film &amp; video/documentary"/>
    <x v="295"/>
    <x v="297"/>
    <x v="0"/>
    <s v="documentary"/>
    <x v="355"/>
    <x v="355"/>
  </r>
  <r>
    <n v="356"/>
    <s v="43 and 80"/>
    <x v="355"/>
    <n v="7500"/>
    <n v="7701.93"/>
    <x v="0"/>
    <x v="0"/>
    <s v="USD"/>
    <n v="1458152193"/>
    <x v="356"/>
    <b v="1"/>
    <x v="174"/>
    <b v="1"/>
    <s v="film &amp; video/documentary"/>
    <x v="296"/>
    <x v="298"/>
    <x v="0"/>
    <s v="documentary"/>
    <x v="356"/>
    <x v="356"/>
  </r>
  <r>
    <n v="357"/>
    <s v="JOURNEY OM: Into the Heart of India â€¢ A Cinematic Pilgrimage"/>
    <x v="356"/>
    <n v="15000"/>
    <n v="26100"/>
    <x v="0"/>
    <x v="0"/>
    <s v="USD"/>
    <n v="1429852797"/>
    <x v="357"/>
    <b v="1"/>
    <x v="175"/>
    <b v="1"/>
    <s v="film &amp; video/documentary"/>
    <x v="297"/>
    <x v="299"/>
    <x v="0"/>
    <s v="documentary"/>
    <x v="357"/>
    <x v="357"/>
  </r>
  <r>
    <n v="358"/>
    <s v="Nobody Knows Anything (except William Goldman)"/>
    <x v="357"/>
    <n v="50000"/>
    <n v="51544"/>
    <x v="0"/>
    <x v="0"/>
    <s v="USD"/>
    <n v="1466002800"/>
    <x v="358"/>
    <b v="1"/>
    <x v="176"/>
    <b v="1"/>
    <s v="film &amp; video/documentary"/>
    <x v="298"/>
    <x v="300"/>
    <x v="0"/>
    <s v="documentary"/>
    <x v="358"/>
    <x v="358"/>
  </r>
  <r>
    <n v="359"/>
    <s v="Us, Naked: Trixie &amp; Monkey â€” World Premiere"/>
    <x v="358"/>
    <n v="24200"/>
    <n v="25375"/>
    <x v="0"/>
    <x v="0"/>
    <s v="USD"/>
    <n v="1415941920"/>
    <x v="359"/>
    <b v="1"/>
    <x v="177"/>
    <b v="1"/>
    <s v="film &amp; video/documentary"/>
    <x v="299"/>
    <x v="301"/>
    <x v="0"/>
    <s v="documentary"/>
    <x v="359"/>
    <x v="359"/>
  </r>
  <r>
    <n v="360"/>
    <s v="Faith: A Documentary"/>
    <x v="359"/>
    <n v="12000"/>
    <n v="12165"/>
    <x v="0"/>
    <x v="0"/>
    <s v="USD"/>
    <n v="1437621060"/>
    <x v="360"/>
    <b v="0"/>
    <x v="45"/>
    <b v="1"/>
    <s v="film &amp; video/documentary"/>
    <x v="300"/>
    <x v="302"/>
    <x v="0"/>
    <s v="documentary"/>
    <x v="360"/>
    <x v="360"/>
  </r>
  <r>
    <n v="361"/>
    <s v="Bleeding Audio: A Doc About The Matches &amp; The Music Industry"/>
    <x v="360"/>
    <n v="35000"/>
    <n v="38876.949999999997"/>
    <x v="0"/>
    <x v="0"/>
    <s v="USD"/>
    <n v="1416704506"/>
    <x v="361"/>
    <b v="0"/>
    <x v="178"/>
    <b v="1"/>
    <s v="film &amp; video/documentary"/>
    <x v="301"/>
    <x v="303"/>
    <x v="0"/>
    <s v="documentary"/>
    <x v="361"/>
    <x v="361"/>
  </r>
  <r>
    <n v="362"/>
    <s v="THE RIDGE: TEN FOR THIRTY"/>
    <x v="361"/>
    <n v="9665"/>
    <n v="12000"/>
    <x v="0"/>
    <x v="0"/>
    <s v="USD"/>
    <n v="1407456000"/>
    <x v="362"/>
    <b v="0"/>
    <x v="48"/>
    <b v="1"/>
    <s v="film &amp; video/documentary"/>
    <x v="302"/>
    <x v="304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x v="0"/>
    <s v="USD"/>
    <n v="1272828120"/>
    <x v="363"/>
    <b v="0"/>
    <x v="55"/>
    <b v="1"/>
    <s v="film &amp; video/documentary"/>
    <x v="303"/>
    <x v="305"/>
    <x v="0"/>
    <s v="documentary"/>
    <x v="363"/>
    <x v="363"/>
  </r>
  <r>
    <n v="364"/>
    <s v="Wild Familyâ€”Connecting to Your Calling in Your Family Life."/>
    <x v="363"/>
    <n v="7000"/>
    <n v="7711.3"/>
    <x v="0"/>
    <x v="0"/>
    <s v="USD"/>
    <n v="1403323140"/>
    <x v="364"/>
    <b v="0"/>
    <x v="116"/>
    <b v="1"/>
    <s v="film &amp; video/documentary"/>
    <x v="304"/>
    <x v="306"/>
    <x v="0"/>
    <s v="documentary"/>
    <x v="364"/>
    <x v="364"/>
  </r>
  <r>
    <n v="365"/>
    <s v="A QUEER COUNTRY"/>
    <x v="364"/>
    <n v="15000"/>
    <n v="15596"/>
    <x v="0"/>
    <x v="1"/>
    <s v="GBP"/>
    <n v="1393597999"/>
    <x v="365"/>
    <b v="0"/>
    <x v="71"/>
    <b v="1"/>
    <s v="film &amp; video/documentary"/>
    <x v="305"/>
    <x v="307"/>
    <x v="0"/>
    <s v="documentary"/>
    <x v="365"/>
    <x v="365"/>
  </r>
  <r>
    <n v="366"/>
    <s v="A BUSHMAN ODYSSEY"/>
    <x v="365"/>
    <n v="38000"/>
    <n v="38500"/>
    <x v="0"/>
    <x v="0"/>
    <s v="USD"/>
    <n v="1337540518"/>
    <x v="366"/>
    <b v="0"/>
    <x v="179"/>
    <b v="1"/>
    <s v="film &amp; video/documentary"/>
    <x v="306"/>
    <x v="308"/>
    <x v="0"/>
    <s v="documentary"/>
    <x v="366"/>
    <x v="366"/>
  </r>
  <r>
    <n v="367"/>
    <s v="Game Changer: Lithuania's Nonviolent Revolution"/>
    <x v="366"/>
    <n v="10000"/>
    <n v="10335.01"/>
    <x v="0"/>
    <x v="0"/>
    <s v="USD"/>
    <n v="1367384340"/>
    <x v="367"/>
    <b v="0"/>
    <x v="46"/>
    <b v="1"/>
    <s v="film &amp; video/documentary"/>
    <x v="307"/>
    <x v="309"/>
    <x v="0"/>
    <s v="documentary"/>
    <x v="367"/>
    <x v="367"/>
  </r>
  <r>
    <n v="368"/>
    <s v="Swimming with Byron: A Documentary Film"/>
    <x v="367"/>
    <n v="12500"/>
    <n v="13014"/>
    <x v="0"/>
    <x v="0"/>
    <s v="USD"/>
    <n v="1426426322"/>
    <x v="368"/>
    <b v="0"/>
    <x v="180"/>
    <b v="1"/>
    <s v="film &amp; video/documentary"/>
    <x v="308"/>
    <x v="310"/>
    <x v="0"/>
    <s v="documentary"/>
    <x v="368"/>
    <x v="368"/>
  </r>
  <r>
    <n v="369"/>
    <s v="Alpine Zone"/>
    <x v="368"/>
    <n v="6500"/>
    <n v="7160.12"/>
    <x v="0"/>
    <x v="0"/>
    <s v="USD"/>
    <n v="1326633269"/>
    <x v="369"/>
    <b v="0"/>
    <x v="157"/>
    <b v="1"/>
    <s v="film &amp; video/documentary"/>
    <x v="309"/>
    <x v="311"/>
    <x v="0"/>
    <s v="documentary"/>
    <x v="369"/>
    <x v="369"/>
  </r>
  <r>
    <n v="370"/>
    <s v="Hola Mohalla: Festival of Soldier Saints"/>
    <x v="369"/>
    <n v="25000"/>
    <n v="30505"/>
    <x v="0"/>
    <x v="0"/>
    <s v="USD"/>
    <n v="1483729500"/>
    <x v="370"/>
    <b v="0"/>
    <x v="68"/>
    <b v="1"/>
    <s v="film &amp; video/documentary"/>
    <x v="310"/>
    <x v="312"/>
    <x v="0"/>
    <s v="documentary"/>
    <x v="370"/>
    <x v="370"/>
  </r>
  <r>
    <n v="371"/>
    <s v="Unbranded"/>
    <x v="370"/>
    <n v="150000"/>
    <n v="171253"/>
    <x v="0"/>
    <x v="0"/>
    <s v="USD"/>
    <n v="1359743139"/>
    <x v="371"/>
    <b v="0"/>
    <x v="181"/>
    <b v="1"/>
    <s v="film &amp; video/documentary"/>
    <x v="311"/>
    <x v="313"/>
    <x v="0"/>
    <s v="documentary"/>
    <x v="371"/>
    <x v="371"/>
  </r>
  <r>
    <n v="372"/>
    <s v="Wild Equus"/>
    <x v="371"/>
    <n v="300"/>
    <n v="376"/>
    <x v="0"/>
    <x v="1"/>
    <s v="GBP"/>
    <n v="1459872000"/>
    <x v="372"/>
    <b v="0"/>
    <x v="82"/>
    <b v="1"/>
    <s v="film &amp; video/documentary"/>
    <x v="312"/>
    <x v="314"/>
    <x v="0"/>
    <s v="documentary"/>
    <x v="372"/>
    <x v="372"/>
  </r>
  <r>
    <n v="373"/>
    <s v="The Boing Heard 'Round the World"/>
    <x v="372"/>
    <n v="7500"/>
    <n v="8000"/>
    <x v="0"/>
    <x v="0"/>
    <s v="USD"/>
    <n v="1342648398"/>
    <x v="373"/>
    <b v="0"/>
    <x v="30"/>
    <b v="1"/>
    <s v="film &amp; video/documentary"/>
    <x v="313"/>
    <x v="315"/>
    <x v="0"/>
    <s v="documentary"/>
    <x v="373"/>
    <x v="373"/>
  </r>
  <r>
    <n v="374"/>
    <s v="Bird Language with Jon Young; an instructional video"/>
    <x v="373"/>
    <n v="6000"/>
    <n v="7839"/>
    <x v="0"/>
    <x v="0"/>
    <s v="USD"/>
    <n v="1316208031"/>
    <x v="374"/>
    <b v="0"/>
    <x v="49"/>
    <b v="1"/>
    <s v="film &amp; video/documentary"/>
    <x v="314"/>
    <x v="316"/>
    <x v="0"/>
    <s v="documentary"/>
    <x v="374"/>
    <x v="374"/>
  </r>
  <r>
    <n v="375"/>
    <s v="Project Reconnect: WHERE WE ARE NOW"/>
    <x v="374"/>
    <n v="500"/>
    <n v="600"/>
    <x v="0"/>
    <x v="0"/>
    <s v="USD"/>
    <n v="1393694280"/>
    <x v="375"/>
    <b v="0"/>
    <x v="25"/>
    <b v="1"/>
    <s v="film &amp; video/documentary"/>
    <x v="43"/>
    <x v="317"/>
    <x v="0"/>
    <s v="documentary"/>
    <x v="375"/>
    <x v="375"/>
  </r>
  <r>
    <n v="376"/>
    <s v="Quintessential: The Journey"/>
    <x v="375"/>
    <n v="2450"/>
    <n v="2596"/>
    <x v="0"/>
    <x v="1"/>
    <s v="GBP"/>
    <n v="1472122316"/>
    <x v="376"/>
    <b v="0"/>
    <x v="53"/>
    <b v="1"/>
    <s v="film &amp; video/documentary"/>
    <x v="315"/>
    <x v="318"/>
    <x v="0"/>
    <s v="documentary"/>
    <x v="376"/>
    <x v="376"/>
  </r>
  <r>
    <n v="377"/>
    <s v="PIN UP! THE MOVIE The documentary with vintage style"/>
    <x v="376"/>
    <n v="12000"/>
    <n v="13728"/>
    <x v="0"/>
    <x v="0"/>
    <s v="USD"/>
    <n v="1447484460"/>
    <x v="377"/>
    <b v="0"/>
    <x v="182"/>
    <b v="1"/>
    <s v="film &amp; video/documentary"/>
    <x v="316"/>
    <x v="319"/>
    <x v="0"/>
    <s v="documentary"/>
    <x v="377"/>
    <x v="377"/>
  </r>
  <r>
    <n v="378"/>
    <s v="Where is Home?"/>
    <x v="377"/>
    <n v="3000"/>
    <n v="3353"/>
    <x v="0"/>
    <x v="5"/>
    <s v="CAD"/>
    <n v="1453765920"/>
    <x v="378"/>
    <b v="0"/>
    <x v="183"/>
    <b v="1"/>
    <s v="film &amp; video/documentary"/>
    <x v="317"/>
    <x v="320"/>
    <x v="0"/>
    <s v="documentary"/>
    <x v="378"/>
    <x v="378"/>
  </r>
  <r>
    <n v="379"/>
    <s v="The Unknowns"/>
    <x v="378"/>
    <n v="15000"/>
    <n v="17412"/>
    <x v="0"/>
    <x v="0"/>
    <s v="USD"/>
    <n v="1336062672"/>
    <x v="379"/>
    <b v="0"/>
    <x v="184"/>
    <b v="1"/>
    <s v="film &amp; video/documentary"/>
    <x v="318"/>
    <x v="321"/>
    <x v="0"/>
    <s v="documentary"/>
    <x v="379"/>
    <x v="379"/>
  </r>
  <r>
    <n v="380"/>
    <s v="Steamboat Springs Van Clan"/>
    <x v="379"/>
    <n v="4000"/>
    <n v="5660"/>
    <x v="0"/>
    <x v="0"/>
    <s v="USD"/>
    <n v="1453569392"/>
    <x v="380"/>
    <b v="0"/>
    <x v="72"/>
    <b v="1"/>
    <s v="film &amp; video/documentary"/>
    <x v="319"/>
    <x v="322"/>
    <x v="0"/>
    <s v="documentary"/>
    <x v="380"/>
    <x v="380"/>
  </r>
  <r>
    <n v="381"/>
    <s v="Clearwater"/>
    <x v="380"/>
    <n v="25000"/>
    <n v="26182.5"/>
    <x v="0"/>
    <x v="0"/>
    <s v="USD"/>
    <n v="1343624400"/>
    <x v="381"/>
    <b v="0"/>
    <x v="140"/>
    <b v="1"/>
    <s v="film &amp; video/documentary"/>
    <x v="320"/>
    <x v="323"/>
    <x v="0"/>
    <s v="documentary"/>
    <x v="381"/>
    <x v="381"/>
  </r>
  <r>
    <n v="382"/>
    <s v="99% Declaration Mini-Doc"/>
    <x v="381"/>
    <n v="600"/>
    <n v="1535"/>
    <x v="0"/>
    <x v="0"/>
    <s v="USD"/>
    <n v="1346950900"/>
    <x v="382"/>
    <b v="0"/>
    <x v="19"/>
    <b v="1"/>
    <s v="film &amp; video/documentary"/>
    <x v="321"/>
    <x v="324"/>
    <x v="0"/>
    <s v="documentary"/>
    <x v="382"/>
    <x v="382"/>
  </r>
  <r>
    <n v="383"/>
    <s v="Tornado Pursuit: 2014 Storm Chasing Web Series"/>
    <x v="382"/>
    <n v="999"/>
    <n v="2065"/>
    <x v="0"/>
    <x v="0"/>
    <s v="USD"/>
    <n v="1400467759"/>
    <x v="383"/>
    <b v="0"/>
    <x v="53"/>
    <b v="1"/>
    <s v="film &amp; video/documentary"/>
    <x v="322"/>
    <x v="325"/>
    <x v="0"/>
    <s v="documentary"/>
    <x v="383"/>
    <x v="383"/>
  </r>
  <r>
    <n v="384"/>
    <s v="Nurse Mare Foals: Born to Die"/>
    <x v="383"/>
    <n v="20000"/>
    <n v="22421"/>
    <x v="0"/>
    <x v="0"/>
    <s v="USD"/>
    <n v="1420569947"/>
    <x v="384"/>
    <b v="0"/>
    <x v="185"/>
    <b v="1"/>
    <s v="film &amp; video/documentary"/>
    <x v="323"/>
    <x v="326"/>
    <x v="0"/>
    <s v="documentary"/>
    <x v="384"/>
    <x v="384"/>
  </r>
  <r>
    <n v="385"/>
    <s v="Luke and Jedi"/>
    <x v="384"/>
    <n v="25000"/>
    <n v="26495.5"/>
    <x v="0"/>
    <x v="0"/>
    <s v="USD"/>
    <n v="1416582101"/>
    <x v="385"/>
    <b v="0"/>
    <x v="186"/>
    <b v="1"/>
    <s v="film &amp; video/documentary"/>
    <x v="324"/>
    <x v="327"/>
    <x v="0"/>
    <s v="documentary"/>
    <x v="385"/>
    <x v="385"/>
  </r>
  <r>
    <n v="386"/>
    <s v="Submarine: Diving Away From Adulthood"/>
    <x v="385"/>
    <n v="600"/>
    <n v="601"/>
    <x v="0"/>
    <x v="0"/>
    <s v="USD"/>
    <n v="1439246991"/>
    <x v="386"/>
    <b v="0"/>
    <x v="62"/>
    <b v="1"/>
    <s v="film &amp; video/documentary"/>
    <x v="325"/>
    <x v="328"/>
    <x v="0"/>
    <s v="documentary"/>
    <x v="386"/>
    <x v="386"/>
  </r>
  <r>
    <n v="387"/>
    <s v="On the Back of a Tiger"/>
    <x v="386"/>
    <n v="38000"/>
    <n v="81316"/>
    <x v="0"/>
    <x v="0"/>
    <s v="USD"/>
    <n v="1439618400"/>
    <x v="387"/>
    <b v="0"/>
    <x v="187"/>
    <b v="1"/>
    <s v="film &amp; video/documentary"/>
    <x v="326"/>
    <x v="329"/>
    <x v="0"/>
    <s v="documentary"/>
    <x v="387"/>
    <x v="387"/>
  </r>
  <r>
    <n v="388"/>
    <s v="Another Man's Treasure documentary"/>
    <x v="387"/>
    <n v="5000"/>
    <n v="6308"/>
    <x v="0"/>
    <x v="0"/>
    <s v="USD"/>
    <n v="1469670580"/>
    <x v="388"/>
    <b v="0"/>
    <x v="26"/>
    <b v="1"/>
    <s v="film &amp; video/documentary"/>
    <x v="327"/>
    <x v="330"/>
    <x v="0"/>
    <s v="documentary"/>
    <x v="388"/>
    <x v="388"/>
  </r>
  <r>
    <n v="389"/>
    <s v="The Food Cure"/>
    <x v="388"/>
    <n v="68000"/>
    <n v="123444.12"/>
    <x v="0"/>
    <x v="0"/>
    <s v="USD"/>
    <n v="1394233140"/>
    <x v="389"/>
    <b v="0"/>
    <x v="188"/>
    <b v="1"/>
    <s v="film &amp; video/documentary"/>
    <x v="328"/>
    <x v="331"/>
    <x v="0"/>
    <s v="documentary"/>
    <x v="389"/>
    <x v="389"/>
  </r>
  <r>
    <n v="390"/>
    <s v="Built by UCF: St. Vincent and the Grenadines Chapter"/>
    <x v="389"/>
    <n v="1000"/>
    <n v="1000"/>
    <x v="0"/>
    <x v="0"/>
    <s v="USD"/>
    <n v="1431046372"/>
    <x v="390"/>
    <b v="0"/>
    <x v="25"/>
    <b v="1"/>
    <s v="film &amp; video/documentary"/>
    <x v="31"/>
    <x v="84"/>
    <x v="0"/>
    <s v="documentary"/>
    <x v="390"/>
    <x v="390"/>
  </r>
  <r>
    <n v="391"/>
    <s v="Science, Sex and the Ladies"/>
    <x v="390"/>
    <n v="20000"/>
    <n v="20122"/>
    <x v="0"/>
    <x v="0"/>
    <s v="USD"/>
    <n v="1324169940"/>
    <x v="391"/>
    <b v="0"/>
    <x v="189"/>
    <b v="1"/>
    <s v="film &amp; video/documentary"/>
    <x v="329"/>
    <x v="332"/>
    <x v="0"/>
    <s v="documentary"/>
    <x v="391"/>
    <x v="391"/>
  </r>
  <r>
    <n v="392"/>
    <s v="More than Gold: The Rhino Rescue Project"/>
    <x v="391"/>
    <n v="18500"/>
    <n v="18667"/>
    <x v="0"/>
    <x v="0"/>
    <s v="USD"/>
    <n v="1315450800"/>
    <x v="392"/>
    <b v="0"/>
    <x v="190"/>
    <b v="1"/>
    <s v="film &amp; video/documentary"/>
    <x v="330"/>
    <x v="333"/>
    <x v="0"/>
    <s v="documentary"/>
    <x v="392"/>
    <x v="392"/>
  </r>
  <r>
    <n v="393"/>
    <s v="THE PENGUIN COUNTERS Documentary Film"/>
    <x v="392"/>
    <n v="50000"/>
    <n v="55223"/>
    <x v="0"/>
    <x v="0"/>
    <s v="USD"/>
    <n v="1381424452"/>
    <x v="393"/>
    <b v="0"/>
    <x v="191"/>
    <b v="1"/>
    <s v="film &amp; video/documentary"/>
    <x v="331"/>
    <x v="334"/>
    <x v="0"/>
    <s v="documentary"/>
    <x v="393"/>
    <x v="393"/>
  </r>
  <r>
    <n v="394"/>
    <s v="Light in Taranto (Luce di Taranto) feature-length film"/>
    <x v="393"/>
    <n v="4700"/>
    <n v="5259"/>
    <x v="0"/>
    <x v="3"/>
    <s v="EUR"/>
    <n v="1460918282"/>
    <x v="394"/>
    <b v="0"/>
    <x v="133"/>
    <b v="1"/>
    <s v="film &amp; video/documentary"/>
    <x v="332"/>
    <x v="335"/>
    <x v="0"/>
    <s v="documentary"/>
    <x v="394"/>
    <x v="394"/>
  </r>
  <r>
    <n v="395"/>
    <s v="The Peace Agency Documentary Kickstarter Campaign!"/>
    <x v="394"/>
    <n v="10000"/>
    <n v="10804.45"/>
    <x v="0"/>
    <x v="0"/>
    <s v="USD"/>
    <n v="1335562320"/>
    <x v="395"/>
    <b v="0"/>
    <x v="192"/>
    <b v="1"/>
    <s v="film &amp; video/documentary"/>
    <x v="333"/>
    <x v="336"/>
    <x v="0"/>
    <s v="documentary"/>
    <x v="395"/>
    <x v="395"/>
  </r>
  <r>
    <n v="396"/>
    <s v="No Act of Ours Film"/>
    <x v="395"/>
    <n v="15000"/>
    <n v="16000"/>
    <x v="0"/>
    <x v="0"/>
    <s v="USD"/>
    <n v="1341668006"/>
    <x v="396"/>
    <b v="0"/>
    <x v="193"/>
    <b v="1"/>
    <s v="film &amp; video/documentary"/>
    <x v="313"/>
    <x v="337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x v="0"/>
    <s v="USD"/>
    <n v="1283312640"/>
    <x v="397"/>
    <b v="0"/>
    <x v="194"/>
    <b v="1"/>
    <s v="film &amp; video/documentary"/>
    <x v="334"/>
    <x v="338"/>
    <x v="0"/>
    <s v="documentary"/>
    <x v="397"/>
    <x v="397"/>
  </r>
  <r>
    <n v="398"/>
    <s v="Picking Up the Pieces: Child Holocaust Survivors Rebuild"/>
    <x v="397"/>
    <n v="7500"/>
    <n v="9387"/>
    <x v="0"/>
    <x v="0"/>
    <s v="USD"/>
    <n v="1430334126"/>
    <x v="398"/>
    <b v="0"/>
    <x v="85"/>
    <b v="1"/>
    <s v="film &amp; video/documentary"/>
    <x v="335"/>
    <x v="339"/>
    <x v="0"/>
    <s v="documentary"/>
    <x v="398"/>
    <x v="398"/>
  </r>
  <r>
    <n v="399"/>
    <s v="Green School Stories: a film to inspire change in education"/>
    <x v="398"/>
    <n v="20000"/>
    <n v="21361"/>
    <x v="0"/>
    <x v="1"/>
    <s v="GBP"/>
    <n v="1481716800"/>
    <x v="399"/>
    <b v="0"/>
    <x v="195"/>
    <b v="1"/>
    <s v="film &amp; video/documentary"/>
    <x v="336"/>
    <x v="340"/>
    <x v="0"/>
    <s v="documentary"/>
    <x v="399"/>
    <x v="399"/>
  </r>
  <r>
    <n v="400"/>
    <s v="From Two Sticks - the fight against hunger and malnutrition"/>
    <x v="399"/>
    <n v="10000"/>
    <n v="11230.25"/>
    <x v="0"/>
    <x v="0"/>
    <s v="USD"/>
    <n v="1400297400"/>
    <x v="400"/>
    <b v="0"/>
    <x v="95"/>
    <b v="1"/>
    <s v="film &amp; video/documentary"/>
    <x v="337"/>
    <x v="341"/>
    <x v="0"/>
    <s v="documentary"/>
    <x v="400"/>
    <x v="400"/>
  </r>
  <r>
    <n v="401"/>
    <s v="Present and Unaccounted For: Black Women in Medicine"/>
    <x v="400"/>
    <n v="50000"/>
    <n v="51906"/>
    <x v="0"/>
    <x v="0"/>
    <s v="USD"/>
    <n v="1312747970"/>
    <x v="401"/>
    <b v="0"/>
    <x v="196"/>
    <b v="1"/>
    <s v="film &amp; video/documentary"/>
    <x v="338"/>
    <x v="342"/>
    <x v="0"/>
    <s v="documentary"/>
    <x v="401"/>
    <x v="401"/>
  </r>
  <r>
    <n v="402"/>
    <s v="DVD Jesus Alive Again: From the Last Supper to the Ascension"/>
    <x v="401"/>
    <n v="2000"/>
    <n v="2833"/>
    <x v="0"/>
    <x v="0"/>
    <s v="USD"/>
    <n v="1446731817"/>
    <x v="402"/>
    <b v="0"/>
    <x v="68"/>
    <b v="1"/>
    <s v="film &amp; video/documentary"/>
    <x v="339"/>
    <x v="343"/>
    <x v="0"/>
    <s v="documentary"/>
    <x v="402"/>
    <x v="402"/>
  </r>
  <r>
    <n v="403"/>
    <s v="MONDO BANANA"/>
    <x v="402"/>
    <n v="5000"/>
    <n v="5263"/>
    <x v="0"/>
    <x v="0"/>
    <s v="USD"/>
    <n v="1312960080"/>
    <x v="403"/>
    <b v="0"/>
    <x v="16"/>
    <b v="1"/>
    <s v="film &amp; video/documentary"/>
    <x v="340"/>
    <x v="344"/>
    <x v="0"/>
    <s v="documentary"/>
    <x v="403"/>
    <x v="403"/>
  </r>
  <r>
    <n v="404"/>
    <s v="The Last One: Unfolding the AIDS MEMORIAL QUILT"/>
    <x v="403"/>
    <n v="35000"/>
    <n v="36082"/>
    <x v="0"/>
    <x v="0"/>
    <s v="USD"/>
    <n v="1391641440"/>
    <x v="404"/>
    <b v="0"/>
    <x v="197"/>
    <b v="1"/>
    <s v="film &amp; video/documentary"/>
    <x v="341"/>
    <x v="345"/>
    <x v="0"/>
    <s v="documentary"/>
    <x v="404"/>
    <x v="404"/>
  </r>
  <r>
    <n v="405"/>
    <s v="The Healing Effect Movie"/>
    <x v="404"/>
    <n v="2820"/>
    <n v="3036"/>
    <x v="0"/>
    <x v="0"/>
    <s v="USD"/>
    <n v="1394071339"/>
    <x v="405"/>
    <b v="0"/>
    <x v="165"/>
    <b v="1"/>
    <s v="film &amp; video/documentary"/>
    <x v="342"/>
    <x v="346"/>
    <x v="0"/>
    <s v="documentary"/>
    <x v="405"/>
    <x v="405"/>
  </r>
  <r>
    <n v="406"/>
    <s v="The Desert River Bends"/>
    <x v="405"/>
    <n v="2800"/>
    <n v="3015.73"/>
    <x v="0"/>
    <x v="0"/>
    <s v="USD"/>
    <n v="1304920740"/>
    <x v="406"/>
    <b v="0"/>
    <x v="2"/>
    <b v="1"/>
    <s v="film &amp; video/documentary"/>
    <x v="343"/>
    <x v="347"/>
    <x v="0"/>
    <s v="documentary"/>
    <x v="406"/>
    <x v="406"/>
  </r>
  <r>
    <n v="407"/>
    <s v="Haymarket Documentary"/>
    <x v="406"/>
    <n v="2000"/>
    <n v="2031"/>
    <x v="0"/>
    <x v="0"/>
    <s v="USD"/>
    <n v="1321739650"/>
    <x v="407"/>
    <b v="0"/>
    <x v="19"/>
    <b v="1"/>
    <s v="film &amp; video/documentary"/>
    <x v="344"/>
    <x v="348"/>
    <x v="0"/>
    <s v="documentary"/>
    <x v="407"/>
    <x v="407"/>
  </r>
  <r>
    <n v="408"/>
    <s v="Reverence: A Documentary Short on Branded Yarmulkes"/>
    <x v="407"/>
    <n v="6000"/>
    <n v="6086.26"/>
    <x v="0"/>
    <x v="0"/>
    <s v="USD"/>
    <n v="1383676790"/>
    <x v="408"/>
    <b v="0"/>
    <x v="44"/>
    <b v="1"/>
    <s v="film &amp; video/documentary"/>
    <x v="345"/>
    <x v="349"/>
    <x v="0"/>
    <s v="documentary"/>
    <x v="408"/>
    <x v="408"/>
  </r>
  <r>
    <n v="409"/>
    <s v="The Lost Generation"/>
    <x v="408"/>
    <n v="500"/>
    <n v="684"/>
    <x v="0"/>
    <x v="1"/>
    <s v="GBP"/>
    <n v="1469220144"/>
    <x v="409"/>
    <b v="0"/>
    <x v="41"/>
    <b v="1"/>
    <s v="film &amp; video/documentary"/>
    <x v="346"/>
    <x v="350"/>
    <x v="0"/>
    <s v="documentary"/>
    <x v="409"/>
    <x v="409"/>
  </r>
  <r>
    <n v="410"/>
    <s v="January's Story - A One Of A Kind Transgender Woman"/>
    <x v="409"/>
    <n v="1000"/>
    <n v="1283"/>
    <x v="0"/>
    <x v="5"/>
    <s v="CAD"/>
    <n v="1434670397"/>
    <x v="410"/>
    <b v="0"/>
    <x v="63"/>
    <b v="1"/>
    <s v="film &amp; video/documentary"/>
    <x v="347"/>
    <x v="351"/>
    <x v="0"/>
    <s v="documentary"/>
    <x v="410"/>
    <x v="410"/>
  </r>
  <r>
    <n v="411"/>
    <s v="GO FAR: The Christopher Rush Story (4)"/>
    <x v="410"/>
    <n v="30000"/>
    <n v="30315"/>
    <x v="0"/>
    <x v="0"/>
    <s v="USD"/>
    <n v="1387688400"/>
    <x v="411"/>
    <b v="0"/>
    <x v="198"/>
    <b v="1"/>
    <s v="film &amp; video/documentary"/>
    <x v="348"/>
    <x v="352"/>
    <x v="0"/>
    <s v="documentary"/>
    <x v="411"/>
    <x v="411"/>
  </r>
  <r>
    <n v="412"/>
    <s v="Southern Oregon VS. LNG"/>
    <x v="411"/>
    <n v="2500"/>
    <n v="3171"/>
    <x v="0"/>
    <x v="0"/>
    <s v="USD"/>
    <n v="1343238578"/>
    <x v="412"/>
    <b v="0"/>
    <x v="165"/>
    <b v="1"/>
    <s v="film &amp; video/documentary"/>
    <x v="349"/>
    <x v="353"/>
    <x v="0"/>
    <s v="documentary"/>
    <x v="412"/>
    <x v="412"/>
  </r>
  <r>
    <n v="413"/>
    <s v="Through the Fire: Rebuilding Somalia"/>
    <x v="412"/>
    <n v="12800"/>
    <n v="13451"/>
    <x v="0"/>
    <x v="0"/>
    <s v="USD"/>
    <n v="1342731811"/>
    <x v="413"/>
    <b v="0"/>
    <x v="199"/>
    <b v="1"/>
    <s v="film &amp; video/documentary"/>
    <x v="350"/>
    <x v="354"/>
    <x v="0"/>
    <s v="documentary"/>
    <x v="413"/>
    <x v="413"/>
  </r>
  <r>
    <n v="414"/>
    <s v="thisisstuttering: A Documentary"/>
    <x v="413"/>
    <n v="18500"/>
    <n v="19028"/>
    <x v="0"/>
    <x v="0"/>
    <s v="USD"/>
    <n v="1381541465"/>
    <x v="414"/>
    <b v="0"/>
    <x v="200"/>
    <b v="1"/>
    <s v="film &amp; video/documentary"/>
    <x v="351"/>
    <x v="355"/>
    <x v="0"/>
    <s v="documentary"/>
    <x v="414"/>
    <x v="414"/>
  </r>
  <r>
    <n v="415"/>
    <s v="Ben &amp; Bill Down Under: 2 Canadians Tour America"/>
    <x v="414"/>
    <n v="1400"/>
    <n v="1430.06"/>
    <x v="0"/>
    <x v="5"/>
    <s v="CAD"/>
    <n v="1413547200"/>
    <x v="415"/>
    <b v="0"/>
    <x v="64"/>
    <b v="1"/>
    <s v="film &amp; video/documentary"/>
    <x v="352"/>
    <x v="356"/>
    <x v="0"/>
    <s v="documentary"/>
    <x v="415"/>
    <x v="415"/>
  </r>
  <r>
    <n v="416"/>
    <s v="Fire in the Heart of the City"/>
    <x v="415"/>
    <n v="1000"/>
    <n v="1202.17"/>
    <x v="0"/>
    <x v="0"/>
    <s v="USD"/>
    <n v="1391851831"/>
    <x v="416"/>
    <b v="0"/>
    <x v="20"/>
    <b v="1"/>
    <s v="film &amp; video/documentary"/>
    <x v="353"/>
    <x v="357"/>
    <x v="0"/>
    <s v="documentary"/>
    <x v="416"/>
    <x v="416"/>
  </r>
  <r>
    <n v="417"/>
    <s v="Cycle of Life"/>
    <x v="416"/>
    <n v="10500"/>
    <n v="10526"/>
    <x v="0"/>
    <x v="0"/>
    <s v="USD"/>
    <n v="1365395580"/>
    <x v="417"/>
    <b v="0"/>
    <x v="47"/>
    <b v="1"/>
    <s v="film &amp; video/documentary"/>
    <x v="354"/>
    <x v="358"/>
    <x v="0"/>
    <s v="documentary"/>
    <x v="417"/>
    <x v="417"/>
  </r>
  <r>
    <n v="418"/>
    <s v="Swim for the Reef"/>
    <x v="417"/>
    <n v="22400"/>
    <n v="22542"/>
    <x v="0"/>
    <x v="0"/>
    <s v="USD"/>
    <n v="1437633997"/>
    <x v="418"/>
    <b v="0"/>
    <x v="201"/>
    <b v="1"/>
    <s v="film &amp; video/documentary"/>
    <x v="355"/>
    <x v="359"/>
    <x v="0"/>
    <s v="documentary"/>
    <x v="418"/>
    <x v="418"/>
  </r>
  <r>
    <n v="419"/>
    <s v="BEYOND LOCAL"/>
    <x v="418"/>
    <n v="8000"/>
    <n v="8035"/>
    <x v="0"/>
    <x v="0"/>
    <s v="USD"/>
    <n v="1372536787"/>
    <x v="419"/>
    <b v="0"/>
    <x v="196"/>
    <b v="1"/>
    <s v="film &amp; video/documentary"/>
    <x v="356"/>
    <x v="360"/>
    <x v="0"/>
    <s v="documentary"/>
    <x v="419"/>
    <x v="419"/>
  </r>
  <r>
    <n v="420"/>
    <s v="PROJECT OLIVE OYL:  10 VOICE-OVER &quot;POPEYE&quot; Demo Series"/>
    <x v="419"/>
    <n v="3300"/>
    <n v="14.5"/>
    <x v="2"/>
    <x v="0"/>
    <s v="USD"/>
    <n v="1394772031"/>
    <x v="420"/>
    <b v="0"/>
    <x v="83"/>
    <b v="0"/>
    <s v="film &amp; video/animation"/>
    <x v="357"/>
    <x v="361"/>
    <x v="0"/>
    <s v="animation"/>
    <x v="420"/>
    <x v="420"/>
  </r>
  <r>
    <n v="421"/>
    <s v="The monster Inside"/>
    <x v="420"/>
    <n v="15000"/>
    <n v="301"/>
    <x v="2"/>
    <x v="0"/>
    <s v="USD"/>
    <n v="1440157656"/>
    <x v="421"/>
    <b v="0"/>
    <x v="79"/>
    <b v="0"/>
    <s v="film &amp; video/animation"/>
    <x v="358"/>
    <x v="362"/>
    <x v="0"/>
    <s v="animation"/>
    <x v="421"/>
    <x v="421"/>
  </r>
  <r>
    <n v="422"/>
    <s v="Catsville High the Movie (Anti-Bullying) Teaser Trailer"/>
    <x v="421"/>
    <n v="40000"/>
    <n v="430"/>
    <x v="2"/>
    <x v="0"/>
    <s v="USD"/>
    <n v="1410416097"/>
    <x v="422"/>
    <b v="0"/>
    <x v="8"/>
    <b v="0"/>
    <s v="film &amp; video/animation"/>
    <x v="359"/>
    <x v="363"/>
    <x v="0"/>
    <s v="animation"/>
    <x v="422"/>
    <x v="422"/>
  </r>
  <r>
    <n v="423"/>
    <s v="The Dark Brotherhood  (from the makers of COPS: Skyrim)"/>
    <x v="422"/>
    <n v="20000"/>
    <n v="153"/>
    <x v="2"/>
    <x v="0"/>
    <s v="USD"/>
    <n v="1370470430"/>
    <x v="423"/>
    <b v="0"/>
    <x v="62"/>
    <b v="0"/>
    <s v="film &amp; video/animation"/>
    <x v="360"/>
    <x v="364"/>
    <x v="0"/>
    <s v="animation"/>
    <x v="423"/>
    <x v="423"/>
  </r>
  <r>
    <n v="424"/>
    <s v="Drowning -Short animated Film"/>
    <x v="423"/>
    <n v="3000"/>
    <n v="203.9"/>
    <x v="2"/>
    <x v="0"/>
    <s v="USD"/>
    <n v="1332748899"/>
    <x v="424"/>
    <b v="0"/>
    <x v="81"/>
    <b v="0"/>
    <s v="film &amp; video/animation"/>
    <x v="361"/>
    <x v="365"/>
    <x v="0"/>
    <s v="animation"/>
    <x v="424"/>
    <x v="424"/>
  </r>
  <r>
    <n v="425"/>
    <s v="Patch Bo - Organic toons"/>
    <x v="424"/>
    <n v="50000"/>
    <n v="6"/>
    <x v="2"/>
    <x v="0"/>
    <s v="USD"/>
    <n v="1448660404"/>
    <x v="425"/>
    <b v="0"/>
    <x v="84"/>
    <b v="0"/>
    <s v="film &amp; video/animation"/>
    <x v="362"/>
    <x v="366"/>
    <x v="0"/>
    <s v="animation"/>
    <x v="425"/>
    <x v="425"/>
  </r>
  <r>
    <n v="426"/>
    <s v="Dewey Does 110 Animation"/>
    <x v="425"/>
    <n v="10000"/>
    <n v="133"/>
    <x v="2"/>
    <x v="0"/>
    <s v="USD"/>
    <n v="1456851914"/>
    <x v="426"/>
    <b v="0"/>
    <x v="22"/>
    <b v="0"/>
    <s v="film &amp; video/animation"/>
    <x v="363"/>
    <x v="367"/>
    <x v="0"/>
    <s v="animation"/>
    <x v="426"/>
    <x v="426"/>
  </r>
  <r>
    <n v="427"/>
    <s v="Hard Times Charles Video Book"/>
    <x v="426"/>
    <n v="6500"/>
    <n v="0"/>
    <x v="2"/>
    <x v="0"/>
    <s v="USD"/>
    <n v="1445540340"/>
    <x v="427"/>
    <b v="0"/>
    <x v="78"/>
    <b v="0"/>
    <s v="film &amp; video/animation"/>
    <x v="109"/>
    <x v="121"/>
    <x v="0"/>
    <s v="animation"/>
    <x v="427"/>
    <x v="427"/>
  </r>
  <r>
    <n v="428"/>
    <s v="Little Clay Bible - Zacchaeus"/>
    <x v="427"/>
    <n v="12000"/>
    <n v="676"/>
    <x v="2"/>
    <x v="0"/>
    <s v="USD"/>
    <n v="1402956000"/>
    <x v="428"/>
    <b v="0"/>
    <x v="62"/>
    <b v="0"/>
    <s v="film &amp; video/animation"/>
    <x v="364"/>
    <x v="368"/>
    <x v="0"/>
    <s v="animation"/>
    <x v="428"/>
    <x v="428"/>
  </r>
  <r>
    <n v="429"/>
    <s v="THE FUTURE"/>
    <x v="428"/>
    <n v="5000"/>
    <n v="0"/>
    <x v="2"/>
    <x v="0"/>
    <s v="USD"/>
    <n v="1259297940"/>
    <x v="429"/>
    <b v="0"/>
    <x v="78"/>
    <b v="0"/>
    <s v="film &amp; video/animation"/>
    <x v="109"/>
    <x v="121"/>
    <x v="0"/>
    <s v="animation"/>
    <x v="429"/>
    <x v="429"/>
  </r>
  <r>
    <n v="430"/>
    <s v="&quot;I'll Take You Back&quot; Animated Music Video"/>
    <x v="429"/>
    <n v="1000"/>
    <n v="24"/>
    <x v="2"/>
    <x v="0"/>
    <s v="USD"/>
    <n v="1378866867"/>
    <x v="430"/>
    <b v="0"/>
    <x v="81"/>
    <b v="0"/>
    <s v="film &amp; video/animation"/>
    <x v="365"/>
    <x v="369"/>
    <x v="0"/>
    <s v="animation"/>
    <x v="430"/>
    <x v="430"/>
  </r>
  <r>
    <n v="431"/>
    <s v="Bump in the road short stop motion animation"/>
    <x v="430"/>
    <n v="3000"/>
    <n v="415"/>
    <x v="2"/>
    <x v="1"/>
    <s v="GBP"/>
    <n v="1467752083"/>
    <x v="431"/>
    <b v="0"/>
    <x v="22"/>
    <b v="0"/>
    <s v="film &amp; video/animation"/>
    <x v="366"/>
    <x v="370"/>
    <x v="0"/>
    <s v="animation"/>
    <x v="431"/>
    <x v="431"/>
  </r>
  <r>
    <n v="432"/>
    <s v="The Zombie Next Door"/>
    <x v="431"/>
    <n v="6000"/>
    <n v="570"/>
    <x v="2"/>
    <x v="0"/>
    <s v="USD"/>
    <n v="1445448381"/>
    <x v="432"/>
    <b v="0"/>
    <x v="22"/>
    <b v="0"/>
    <s v="film &amp; video/animation"/>
    <x v="367"/>
    <x v="371"/>
    <x v="0"/>
    <s v="animation"/>
    <x v="432"/>
    <x v="432"/>
  </r>
  <r>
    <n v="433"/>
    <s v="Le Legend of le Dragon Slayers"/>
    <x v="432"/>
    <n v="3000"/>
    <n v="0"/>
    <x v="2"/>
    <x v="0"/>
    <s v="USD"/>
    <n v="1444576022"/>
    <x v="433"/>
    <b v="0"/>
    <x v="78"/>
    <b v="0"/>
    <s v="film &amp; video/animation"/>
    <x v="109"/>
    <x v="121"/>
    <x v="0"/>
    <s v="animation"/>
    <x v="433"/>
    <x v="433"/>
  </r>
  <r>
    <n v="434"/>
    <s v="Trumpy and Viola take to the Big Apple"/>
    <x v="433"/>
    <n v="2500"/>
    <n v="125"/>
    <x v="2"/>
    <x v="0"/>
    <s v="USD"/>
    <n v="1385931702"/>
    <x v="434"/>
    <b v="0"/>
    <x v="84"/>
    <b v="0"/>
    <s v="film &amp; video/animation"/>
    <x v="152"/>
    <x v="372"/>
    <x v="0"/>
    <s v="animation"/>
    <x v="434"/>
    <x v="434"/>
  </r>
  <r>
    <n v="435"/>
    <s v="Planet Earth Superheroes"/>
    <x v="434"/>
    <n v="110000"/>
    <n v="3"/>
    <x v="2"/>
    <x v="0"/>
    <s v="USD"/>
    <n v="1379094980"/>
    <x v="435"/>
    <b v="0"/>
    <x v="83"/>
    <b v="0"/>
    <s v="film &amp; video/animation"/>
    <x v="368"/>
    <x v="120"/>
    <x v="0"/>
    <s v="animation"/>
    <x v="435"/>
    <x v="435"/>
  </r>
  <r>
    <n v="436"/>
    <s v="Blinky"/>
    <x v="435"/>
    <n v="1000"/>
    <n v="0"/>
    <x v="2"/>
    <x v="0"/>
    <s v="USD"/>
    <n v="1375260113"/>
    <x v="436"/>
    <b v="0"/>
    <x v="78"/>
    <b v="0"/>
    <s v="film &amp; video/animation"/>
    <x v="109"/>
    <x v="121"/>
    <x v="0"/>
    <s v="animation"/>
    <x v="436"/>
    <x v="436"/>
  </r>
  <r>
    <n v="437"/>
    <s v="&quot;Johny and Jasper&quot; educational series"/>
    <x v="436"/>
    <n v="7000"/>
    <n v="0"/>
    <x v="2"/>
    <x v="5"/>
    <s v="CAD"/>
    <n v="1475912326"/>
    <x v="437"/>
    <b v="0"/>
    <x v="78"/>
    <b v="0"/>
    <s v="film &amp; video/animation"/>
    <x v="109"/>
    <x v="121"/>
    <x v="0"/>
    <s v="animation"/>
    <x v="437"/>
    <x v="437"/>
  </r>
  <r>
    <n v="438"/>
    <s v="In Game: The Animated Series"/>
    <x v="437"/>
    <n v="20000"/>
    <n v="1876"/>
    <x v="2"/>
    <x v="0"/>
    <s v="USD"/>
    <n v="1447830958"/>
    <x v="438"/>
    <b v="0"/>
    <x v="202"/>
    <b v="0"/>
    <s v="film &amp; video/animation"/>
    <x v="369"/>
    <x v="373"/>
    <x v="0"/>
    <s v="animation"/>
    <x v="438"/>
    <x v="438"/>
  </r>
  <r>
    <n v="439"/>
    <s v="Starting a cartoon series"/>
    <x v="438"/>
    <n v="450"/>
    <n v="0"/>
    <x v="2"/>
    <x v="0"/>
    <s v="USD"/>
    <n v="1413569818"/>
    <x v="439"/>
    <b v="0"/>
    <x v="78"/>
    <b v="0"/>
    <s v="film &amp; video/animation"/>
    <x v="109"/>
    <x v="121"/>
    <x v="0"/>
    <s v="animation"/>
    <x v="439"/>
    <x v="439"/>
  </r>
  <r>
    <n v="440"/>
    <s v="Consumed"/>
    <x v="439"/>
    <n v="5000"/>
    <n v="5"/>
    <x v="2"/>
    <x v="0"/>
    <s v="USD"/>
    <n v="1458859153"/>
    <x v="440"/>
    <b v="0"/>
    <x v="29"/>
    <b v="0"/>
    <s v="film &amp; video/animation"/>
    <x v="370"/>
    <x v="144"/>
    <x v="0"/>
    <s v="animation"/>
    <x v="440"/>
    <x v="440"/>
  </r>
  <r>
    <n v="441"/>
    <s v="Wolf Squad Lego Stop Motion"/>
    <x v="440"/>
    <n v="400"/>
    <n v="0"/>
    <x v="2"/>
    <x v="1"/>
    <s v="GBP"/>
    <n v="1383418996"/>
    <x v="441"/>
    <b v="0"/>
    <x v="78"/>
    <b v="0"/>
    <s v="film &amp; video/animation"/>
    <x v="109"/>
    <x v="121"/>
    <x v="0"/>
    <s v="animation"/>
    <x v="441"/>
    <x v="441"/>
  </r>
  <r>
    <n v="442"/>
    <s v="The Paranormal Idiot"/>
    <x v="441"/>
    <n v="17000"/>
    <n v="6691"/>
    <x v="2"/>
    <x v="0"/>
    <s v="USD"/>
    <n v="1424380783"/>
    <x v="442"/>
    <b v="0"/>
    <x v="57"/>
    <b v="0"/>
    <s v="film &amp; video/animation"/>
    <x v="371"/>
    <x v="374"/>
    <x v="0"/>
    <s v="animation"/>
    <x v="442"/>
    <x v="442"/>
  </r>
  <r>
    <n v="443"/>
    <s v="Bad Teddy Studios"/>
    <x v="442"/>
    <n v="10000"/>
    <n v="10"/>
    <x v="2"/>
    <x v="5"/>
    <s v="CAD"/>
    <n v="1391991701"/>
    <x v="443"/>
    <b v="0"/>
    <x v="84"/>
    <b v="0"/>
    <s v="film &amp; video/animation"/>
    <x v="370"/>
    <x v="144"/>
    <x v="0"/>
    <s v="animation"/>
    <x v="443"/>
    <x v="443"/>
  </r>
  <r>
    <n v="444"/>
    <s v="Discovering the Other Woman"/>
    <x v="443"/>
    <n v="1000"/>
    <n v="50"/>
    <x v="2"/>
    <x v="0"/>
    <s v="USD"/>
    <n v="1329342361"/>
    <x v="444"/>
    <b v="0"/>
    <x v="29"/>
    <b v="0"/>
    <s v="film &amp; video/animation"/>
    <x v="152"/>
    <x v="73"/>
    <x v="0"/>
    <s v="animation"/>
    <x v="444"/>
    <x v="444"/>
  </r>
  <r>
    <n v="445"/>
    <s v="Shutupsystems.com Innapropriate Cartoon and Comics Dvd set"/>
    <x v="444"/>
    <n v="60000"/>
    <n v="2"/>
    <x v="2"/>
    <x v="0"/>
    <s v="USD"/>
    <n v="1432195375"/>
    <x v="445"/>
    <b v="0"/>
    <x v="84"/>
    <b v="0"/>
    <s v="film &amp; video/animation"/>
    <x v="372"/>
    <x v="120"/>
    <x v="0"/>
    <s v="animation"/>
    <x v="445"/>
    <x v="445"/>
  </r>
  <r>
    <n v="446"/>
    <s v="DisChord"/>
    <x v="445"/>
    <n v="10500"/>
    <n v="766"/>
    <x v="2"/>
    <x v="0"/>
    <s v="USD"/>
    <n v="1425434420"/>
    <x v="446"/>
    <b v="0"/>
    <x v="38"/>
    <b v="0"/>
    <s v="film &amp; video/animation"/>
    <x v="373"/>
    <x v="375"/>
    <x v="0"/>
    <s v="animation"/>
    <x v="446"/>
    <x v="446"/>
  </r>
  <r>
    <n v="447"/>
    <s v="Fat Rich Bastards Animated videos"/>
    <x v="446"/>
    <n v="30000"/>
    <n v="5"/>
    <x v="2"/>
    <x v="1"/>
    <s v="GBP"/>
    <n v="1364041163"/>
    <x v="447"/>
    <b v="0"/>
    <x v="29"/>
    <b v="0"/>
    <s v="film &amp; video/animation"/>
    <x v="374"/>
    <x v="144"/>
    <x v="0"/>
    <s v="animation"/>
    <x v="447"/>
    <x v="447"/>
  </r>
  <r>
    <n v="448"/>
    <s v="The Last Mice"/>
    <x v="447"/>
    <n v="2500"/>
    <n v="82.01"/>
    <x v="2"/>
    <x v="0"/>
    <s v="USD"/>
    <n v="1400091095"/>
    <x v="448"/>
    <b v="0"/>
    <x v="80"/>
    <b v="0"/>
    <s v="film &amp; video/animation"/>
    <x v="375"/>
    <x v="376"/>
    <x v="0"/>
    <s v="animation"/>
    <x v="448"/>
    <x v="448"/>
  </r>
  <r>
    <n v="449"/>
    <s v="Shell &amp; Paddy"/>
    <x v="448"/>
    <n v="2000"/>
    <n v="45"/>
    <x v="2"/>
    <x v="1"/>
    <s v="GBP"/>
    <n v="1382017085"/>
    <x v="449"/>
    <b v="0"/>
    <x v="81"/>
    <b v="0"/>
    <s v="film &amp; video/animation"/>
    <x v="376"/>
    <x v="377"/>
    <x v="0"/>
    <s v="animation"/>
    <x v="449"/>
    <x v="449"/>
  </r>
  <r>
    <n v="450"/>
    <s v="DreamAfrica"/>
    <x v="449"/>
    <n v="50000"/>
    <n v="396"/>
    <x v="2"/>
    <x v="0"/>
    <s v="USD"/>
    <n v="1392417800"/>
    <x v="450"/>
    <b v="0"/>
    <x v="63"/>
    <b v="0"/>
    <s v="film &amp; video/animation"/>
    <x v="377"/>
    <x v="378"/>
    <x v="0"/>
    <s v="animation"/>
    <x v="450"/>
    <x v="450"/>
  </r>
  <r>
    <n v="451"/>
    <s v="The Gangbangers"/>
    <x v="450"/>
    <n v="20000"/>
    <n v="0"/>
    <x v="2"/>
    <x v="0"/>
    <s v="USD"/>
    <n v="1390669791"/>
    <x v="451"/>
    <b v="0"/>
    <x v="78"/>
    <b v="0"/>
    <s v="film &amp; video/animation"/>
    <x v="109"/>
    <x v="121"/>
    <x v="0"/>
    <s v="animation"/>
    <x v="451"/>
    <x v="451"/>
  </r>
  <r>
    <n v="452"/>
    <s v="Lost in the Shadows"/>
    <x v="451"/>
    <n v="750"/>
    <n v="480"/>
    <x v="2"/>
    <x v="0"/>
    <s v="USD"/>
    <n v="1431536015"/>
    <x v="452"/>
    <b v="0"/>
    <x v="8"/>
    <b v="0"/>
    <s v="film &amp; video/animation"/>
    <x v="378"/>
    <x v="379"/>
    <x v="0"/>
    <s v="animation"/>
    <x v="452"/>
    <x v="452"/>
  </r>
  <r>
    <n v="453"/>
    <s v="Jamboni Brothers Pizza Pilot"/>
    <x v="452"/>
    <n v="94875"/>
    <n v="26"/>
    <x v="2"/>
    <x v="0"/>
    <s v="USD"/>
    <n v="1424375279"/>
    <x v="453"/>
    <b v="0"/>
    <x v="84"/>
    <b v="0"/>
    <s v="film &amp; video/animation"/>
    <x v="379"/>
    <x v="31"/>
    <x v="0"/>
    <s v="animation"/>
    <x v="453"/>
    <x v="453"/>
  </r>
  <r>
    <n v="454"/>
    <s v="Super Hi-Speed Road Strikers"/>
    <x v="453"/>
    <n v="10000"/>
    <n v="82"/>
    <x v="2"/>
    <x v="0"/>
    <s v="USD"/>
    <n v="1417007640"/>
    <x v="454"/>
    <b v="0"/>
    <x v="81"/>
    <b v="0"/>
    <s v="film &amp; video/animation"/>
    <x v="380"/>
    <x v="380"/>
    <x v="0"/>
    <s v="animation"/>
    <x v="454"/>
    <x v="454"/>
  </r>
  <r>
    <n v="455"/>
    <s v="The FunBunch Cartoon!!!"/>
    <x v="454"/>
    <n v="65000"/>
    <n v="45"/>
    <x v="2"/>
    <x v="0"/>
    <s v="USD"/>
    <n v="1334622660"/>
    <x v="455"/>
    <b v="0"/>
    <x v="84"/>
    <b v="0"/>
    <s v="film &amp; video/animation"/>
    <x v="381"/>
    <x v="381"/>
    <x v="0"/>
    <s v="animation"/>
    <x v="455"/>
    <x v="455"/>
  </r>
  <r>
    <n v="456"/>
    <s v="Sideways Mohawk vs This Guy ( Comic eBook &amp; Cartoon Movie )"/>
    <x v="455"/>
    <n v="8888"/>
    <n v="61"/>
    <x v="2"/>
    <x v="0"/>
    <s v="USD"/>
    <n v="1382414340"/>
    <x v="456"/>
    <b v="0"/>
    <x v="83"/>
    <b v="0"/>
    <s v="film &amp; video/animation"/>
    <x v="382"/>
    <x v="382"/>
    <x v="0"/>
    <s v="animation"/>
    <x v="456"/>
    <x v="456"/>
  </r>
  <r>
    <n v="457"/>
    <s v="phenix heart 3D animation"/>
    <x v="456"/>
    <n v="20000"/>
    <n v="0"/>
    <x v="2"/>
    <x v="5"/>
    <s v="CAD"/>
    <n v="1408213512"/>
    <x v="457"/>
    <b v="0"/>
    <x v="78"/>
    <b v="0"/>
    <s v="film &amp; video/animation"/>
    <x v="109"/>
    <x v="121"/>
    <x v="0"/>
    <s v="animation"/>
    <x v="457"/>
    <x v="457"/>
  </r>
  <r>
    <n v="458"/>
    <s v="DE_dust2: Hacker's Wrath"/>
    <x v="457"/>
    <n v="10000"/>
    <n v="821"/>
    <x v="2"/>
    <x v="1"/>
    <s v="GBP"/>
    <n v="1368550060"/>
    <x v="458"/>
    <b v="0"/>
    <x v="72"/>
    <b v="0"/>
    <s v="film &amp; video/animation"/>
    <x v="383"/>
    <x v="383"/>
    <x v="0"/>
    <s v="animation"/>
    <x v="458"/>
    <x v="458"/>
  </r>
  <r>
    <n v="459"/>
    <s v="Little Lamb Kidz - multi-faith characters in their 1st DVD"/>
    <x v="458"/>
    <n v="39000"/>
    <n v="25"/>
    <x v="2"/>
    <x v="0"/>
    <s v="USD"/>
    <n v="1321201327"/>
    <x v="459"/>
    <b v="0"/>
    <x v="29"/>
    <b v="0"/>
    <s v="film &amp; video/animation"/>
    <x v="384"/>
    <x v="384"/>
    <x v="0"/>
    <s v="animation"/>
    <x v="459"/>
    <x v="459"/>
  </r>
  <r>
    <n v="460"/>
    <s v="Darwin's Kiss"/>
    <x v="459"/>
    <n v="8500"/>
    <n v="25"/>
    <x v="2"/>
    <x v="0"/>
    <s v="USD"/>
    <n v="1401595200"/>
    <x v="460"/>
    <b v="0"/>
    <x v="84"/>
    <b v="0"/>
    <s v="film &amp; video/animation"/>
    <x v="385"/>
    <x v="385"/>
    <x v="0"/>
    <s v="animation"/>
    <x v="460"/>
    <x v="460"/>
  </r>
  <r>
    <n v="461"/>
    <s v="Machinima film project : Open 24/7"/>
    <x v="460"/>
    <n v="550"/>
    <n v="0"/>
    <x v="2"/>
    <x v="1"/>
    <s v="GBP"/>
    <n v="1370204367"/>
    <x v="461"/>
    <b v="0"/>
    <x v="78"/>
    <b v="0"/>
    <s v="film &amp; video/animation"/>
    <x v="109"/>
    <x v="121"/>
    <x v="0"/>
    <s v="animation"/>
    <x v="461"/>
    <x v="461"/>
  </r>
  <r>
    <n v="462"/>
    <s v="THE FORGOTTEN LAND"/>
    <x v="461"/>
    <n v="100000"/>
    <n v="0"/>
    <x v="2"/>
    <x v="0"/>
    <s v="USD"/>
    <n v="1312945341"/>
    <x v="462"/>
    <b v="0"/>
    <x v="78"/>
    <b v="0"/>
    <s v="film &amp; video/animation"/>
    <x v="109"/>
    <x v="121"/>
    <x v="0"/>
    <s v="animation"/>
    <x v="462"/>
    <x v="462"/>
  </r>
  <r>
    <n v="463"/>
    <s v="Tuskegee Redtails"/>
    <x v="462"/>
    <n v="55000"/>
    <n v="1250"/>
    <x v="2"/>
    <x v="0"/>
    <s v="USD"/>
    <n v="1316883753"/>
    <x v="463"/>
    <b v="0"/>
    <x v="202"/>
    <b v="0"/>
    <s v="film &amp; video/animation"/>
    <x v="386"/>
    <x v="386"/>
    <x v="0"/>
    <s v="animation"/>
    <x v="463"/>
    <x v="463"/>
  </r>
  <r>
    <n v="464"/>
    <s v="PokÃ©Movie - A PokÃ©monâ„¢ school project"/>
    <x v="463"/>
    <n v="1010"/>
    <n v="1"/>
    <x v="2"/>
    <x v="12"/>
    <s v="EUR"/>
    <n v="1463602935"/>
    <x v="464"/>
    <b v="0"/>
    <x v="29"/>
    <b v="0"/>
    <s v="film &amp; video/animation"/>
    <x v="387"/>
    <x v="120"/>
    <x v="0"/>
    <s v="animation"/>
    <x v="464"/>
    <x v="464"/>
  </r>
  <r>
    <n v="465"/>
    <s v="&quot;Amp&quot; A Story About a Robot"/>
    <x v="464"/>
    <n v="512"/>
    <n v="138"/>
    <x v="2"/>
    <x v="0"/>
    <s v="USD"/>
    <n v="1403837574"/>
    <x v="465"/>
    <b v="0"/>
    <x v="22"/>
    <b v="0"/>
    <s v="film &amp; video/animation"/>
    <x v="388"/>
    <x v="387"/>
    <x v="0"/>
    <s v="animation"/>
    <x v="465"/>
    <x v="465"/>
  </r>
  <r>
    <n v="466"/>
    <s v="The Legend Of The Crimson Knight"/>
    <x v="465"/>
    <n v="10000"/>
    <n v="76"/>
    <x v="2"/>
    <x v="0"/>
    <s v="USD"/>
    <n v="1347057464"/>
    <x v="466"/>
    <b v="0"/>
    <x v="81"/>
    <b v="0"/>
    <s v="film &amp; video/animation"/>
    <x v="389"/>
    <x v="388"/>
    <x v="0"/>
    <s v="animation"/>
    <x v="466"/>
    <x v="466"/>
  </r>
  <r>
    <n v="467"/>
    <s v="&quot;The Kris and Berman Show&quot; Adult Animated Series Pilot"/>
    <x v="466"/>
    <n v="20000"/>
    <n v="4315"/>
    <x v="2"/>
    <x v="0"/>
    <s v="USD"/>
    <n v="1348849134"/>
    <x v="467"/>
    <b v="0"/>
    <x v="70"/>
    <b v="0"/>
    <s v="film &amp; video/animation"/>
    <x v="390"/>
    <x v="389"/>
    <x v="0"/>
    <s v="animation"/>
    <x v="467"/>
    <x v="467"/>
  </r>
  <r>
    <n v="468"/>
    <s v="Storyville: Return of the Vodou Queen"/>
    <x v="467"/>
    <n v="7500"/>
    <n v="0"/>
    <x v="2"/>
    <x v="0"/>
    <s v="USD"/>
    <n v="1341978665"/>
    <x v="468"/>
    <b v="0"/>
    <x v="78"/>
    <b v="0"/>
    <s v="film &amp; video/animation"/>
    <x v="109"/>
    <x v="121"/>
    <x v="0"/>
    <s v="animation"/>
    <x v="468"/>
    <x v="468"/>
  </r>
  <r>
    <n v="469"/>
    <s v="Dreamland PERSONALISED Animated Shorts Film"/>
    <x v="468"/>
    <n v="6000"/>
    <n v="0"/>
    <x v="2"/>
    <x v="1"/>
    <s v="GBP"/>
    <n v="1409960724"/>
    <x v="469"/>
    <b v="0"/>
    <x v="78"/>
    <b v="0"/>
    <s v="film &amp; video/animation"/>
    <x v="109"/>
    <x v="121"/>
    <x v="0"/>
    <s v="animation"/>
    <x v="469"/>
    <x v="469"/>
  </r>
  <r>
    <n v="470"/>
    <s v="Glippets: The Aliens next door -  Animation from Comic Strip"/>
    <x v="469"/>
    <n v="5000"/>
    <n v="51"/>
    <x v="2"/>
    <x v="0"/>
    <s v="USD"/>
    <n v="1389844800"/>
    <x v="470"/>
    <b v="0"/>
    <x v="84"/>
    <b v="0"/>
    <s v="film &amp; video/animation"/>
    <x v="391"/>
    <x v="157"/>
    <x v="0"/>
    <s v="animation"/>
    <x v="470"/>
    <x v="470"/>
  </r>
  <r>
    <n v="471"/>
    <s v="Red Origins"/>
    <x v="470"/>
    <n v="55000"/>
    <n v="6541"/>
    <x v="2"/>
    <x v="0"/>
    <s v="USD"/>
    <n v="1397924379"/>
    <x v="471"/>
    <b v="0"/>
    <x v="203"/>
    <b v="0"/>
    <s v="film &amp; video/animation"/>
    <x v="392"/>
    <x v="390"/>
    <x v="0"/>
    <s v="animation"/>
    <x v="471"/>
    <x v="471"/>
  </r>
  <r>
    <n v="472"/>
    <s v="3D Animation Story of an Ancient Hero: Fly Forward"/>
    <x v="471"/>
    <n v="800"/>
    <n v="141"/>
    <x v="2"/>
    <x v="0"/>
    <s v="USD"/>
    <n v="1408831718"/>
    <x v="472"/>
    <b v="0"/>
    <x v="81"/>
    <b v="0"/>
    <s v="film &amp; video/animation"/>
    <x v="393"/>
    <x v="391"/>
    <x v="0"/>
    <s v="animation"/>
    <x v="472"/>
    <x v="472"/>
  </r>
  <r>
    <n v="473"/>
    <s v="QUANTUM KIDZ - 3D animated pilot - THE ULTIMATE GOAL"/>
    <x v="472"/>
    <n v="30000"/>
    <n v="861"/>
    <x v="2"/>
    <x v="0"/>
    <s v="USD"/>
    <n v="1410972319"/>
    <x v="473"/>
    <b v="0"/>
    <x v="25"/>
    <b v="0"/>
    <s v="film &amp; video/animation"/>
    <x v="394"/>
    <x v="392"/>
    <x v="0"/>
    <s v="animation"/>
    <x v="473"/>
    <x v="473"/>
  </r>
  <r>
    <n v="474"/>
    <s v="TAO Mr. Fantastic!!"/>
    <x v="473"/>
    <n v="3300"/>
    <n v="1"/>
    <x v="2"/>
    <x v="0"/>
    <s v="USD"/>
    <n v="1487318029"/>
    <x v="474"/>
    <b v="0"/>
    <x v="29"/>
    <b v="0"/>
    <s v="film &amp; video/animation"/>
    <x v="395"/>
    <x v="120"/>
    <x v="0"/>
    <s v="animation"/>
    <x v="474"/>
    <x v="474"/>
  </r>
  <r>
    <n v="475"/>
    <s v="Tropiki-Meet the Tikis animated/cartoon series-Monkey Tiki"/>
    <x v="474"/>
    <n v="2000"/>
    <n v="0"/>
    <x v="2"/>
    <x v="0"/>
    <s v="USD"/>
    <n v="1430877843"/>
    <x v="475"/>
    <b v="0"/>
    <x v="78"/>
    <b v="0"/>
    <s v="film &amp; video/animation"/>
    <x v="109"/>
    <x v="121"/>
    <x v="0"/>
    <s v="animation"/>
    <x v="475"/>
    <x v="475"/>
  </r>
  <r>
    <n v="476"/>
    <s v="Sight Word Music Videos"/>
    <x v="475"/>
    <n v="220000"/>
    <n v="4906.59"/>
    <x v="2"/>
    <x v="0"/>
    <s v="USD"/>
    <n v="1401767940"/>
    <x v="476"/>
    <b v="0"/>
    <x v="204"/>
    <b v="0"/>
    <s v="film &amp; video/animation"/>
    <x v="396"/>
    <x v="393"/>
    <x v="0"/>
    <s v="animation"/>
    <x v="476"/>
    <x v="476"/>
  </r>
  <r>
    <n v="477"/>
    <s v="Hymn of Unity"/>
    <x v="476"/>
    <n v="1500"/>
    <n v="0"/>
    <x v="2"/>
    <x v="0"/>
    <s v="USD"/>
    <n v="1337371334"/>
    <x v="477"/>
    <b v="0"/>
    <x v="78"/>
    <b v="0"/>
    <s v="film &amp; video/animation"/>
    <x v="109"/>
    <x v="121"/>
    <x v="0"/>
    <s v="animation"/>
    <x v="477"/>
    <x v="477"/>
  </r>
  <r>
    <n v="478"/>
    <s v="BABY HUEY IN A FEATURE FILM /  &quot;LUCKY DUCK&quot;"/>
    <x v="477"/>
    <n v="10000"/>
    <n v="0"/>
    <x v="2"/>
    <x v="0"/>
    <s v="USD"/>
    <n v="1427921509"/>
    <x v="478"/>
    <b v="0"/>
    <x v="78"/>
    <b v="0"/>
    <s v="film &amp; video/animation"/>
    <x v="109"/>
    <x v="121"/>
    <x v="0"/>
    <s v="animation"/>
    <x v="478"/>
    <x v="478"/>
  </r>
  <r>
    <n v="479"/>
    <s v="Harvard Math 55A and Stanford Math 51H Animated!"/>
    <x v="478"/>
    <n v="15000"/>
    <n v="4884"/>
    <x v="2"/>
    <x v="0"/>
    <s v="USD"/>
    <n v="1416566835"/>
    <x v="479"/>
    <b v="0"/>
    <x v="165"/>
    <b v="0"/>
    <s v="film &amp; video/animation"/>
    <x v="397"/>
    <x v="394"/>
    <x v="0"/>
    <s v="animation"/>
    <x v="479"/>
    <x v="479"/>
  </r>
  <r>
    <n v="480"/>
    <s v="The CafÃ©"/>
    <x v="479"/>
    <n v="40000"/>
    <n v="7764"/>
    <x v="2"/>
    <x v="0"/>
    <s v="USD"/>
    <n v="1376049615"/>
    <x v="480"/>
    <b v="0"/>
    <x v="205"/>
    <b v="0"/>
    <s v="film &amp; video/animation"/>
    <x v="398"/>
    <x v="395"/>
    <x v="0"/>
    <s v="animation"/>
    <x v="480"/>
    <x v="480"/>
  </r>
  <r>
    <n v="481"/>
    <s v="ERA"/>
    <x v="480"/>
    <n v="30000"/>
    <n v="1830"/>
    <x v="2"/>
    <x v="0"/>
    <s v="USD"/>
    <n v="1349885289"/>
    <x v="481"/>
    <b v="0"/>
    <x v="64"/>
    <b v="0"/>
    <s v="film &amp; video/animation"/>
    <x v="399"/>
    <x v="396"/>
    <x v="0"/>
    <s v="animation"/>
    <x v="481"/>
    <x v="481"/>
  </r>
  <r>
    <n v="482"/>
    <s v="Animated Stand-up Routines Shenanigans"/>
    <x v="481"/>
    <n v="10000"/>
    <n v="10"/>
    <x v="2"/>
    <x v="0"/>
    <s v="USD"/>
    <n v="1460644440"/>
    <x v="482"/>
    <b v="0"/>
    <x v="29"/>
    <b v="0"/>
    <s v="film &amp; video/animation"/>
    <x v="370"/>
    <x v="119"/>
    <x v="0"/>
    <s v="animation"/>
    <x v="482"/>
    <x v="482"/>
  </r>
  <r>
    <n v="483"/>
    <s v="Misri Bunch: Names of Allah series 2"/>
    <x v="482"/>
    <n v="15000"/>
    <n v="7530"/>
    <x v="2"/>
    <x v="1"/>
    <s v="GBP"/>
    <n v="1359434672"/>
    <x v="483"/>
    <b v="0"/>
    <x v="206"/>
    <b v="0"/>
    <s v="film &amp; video/animation"/>
    <x v="400"/>
    <x v="397"/>
    <x v="0"/>
    <s v="animation"/>
    <x v="483"/>
    <x v="483"/>
  </r>
  <r>
    <n v="484"/>
    <s v="The Diddlys &quot;Steam powered Superheroes&quot;"/>
    <x v="483"/>
    <n v="80000"/>
    <n v="149"/>
    <x v="2"/>
    <x v="1"/>
    <s v="GBP"/>
    <n v="1446766372"/>
    <x v="484"/>
    <b v="0"/>
    <x v="202"/>
    <b v="0"/>
    <s v="film &amp; video/animation"/>
    <x v="401"/>
    <x v="398"/>
    <x v="0"/>
    <s v="animation"/>
    <x v="484"/>
    <x v="484"/>
  </r>
  <r>
    <n v="485"/>
    <s v="The Lighthouse and the Lock cartoon - funny stuff for kids."/>
    <x v="484"/>
    <n v="37956"/>
    <n v="8315.01"/>
    <x v="2"/>
    <x v="1"/>
    <s v="GBP"/>
    <n v="1368792499"/>
    <x v="485"/>
    <b v="0"/>
    <x v="207"/>
    <b v="0"/>
    <s v="film &amp; video/animation"/>
    <x v="402"/>
    <x v="399"/>
    <x v="0"/>
    <s v="animation"/>
    <x v="485"/>
    <x v="485"/>
  </r>
  <r>
    <n v="486"/>
    <s v="'WORLD FRIENDS' - Changing the way children learn and play !"/>
    <x v="485"/>
    <n v="550000"/>
    <n v="50"/>
    <x v="2"/>
    <x v="2"/>
    <s v="AUD"/>
    <n v="1401662239"/>
    <x v="486"/>
    <b v="0"/>
    <x v="29"/>
    <b v="0"/>
    <s v="film &amp; video/animation"/>
    <x v="403"/>
    <x v="73"/>
    <x v="0"/>
    <s v="animation"/>
    <x v="486"/>
    <x v="486"/>
  </r>
  <r>
    <n v="487"/>
    <s v="The Adventures of Daryl and Straight Man"/>
    <x v="486"/>
    <n v="50000"/>
    <n v="0"/>
    <x v="2"/>
    <x v="5"/>
    <s v="CAD"/>
    <n v="1482678994"/>
    <x v="487"/>
    <b v="0"/>
    <x v="78"/>
    <b v="0"/>
    <s v="film &amp; video/animation"/>
    <x v="109"/>
    <x v="121"/>
    <x v="0"/>
    <s v="animation"/>
    <x v="487"/>
    <x v="487"/>
  </r>
  <r>
    <n v="488"/>
    <s v="City Animals independent cartoon series"/>
    <x v="487"/>
    <n v="12000"/>
    <n v="0"/>
    <x v="2"/>
    <x v="0"/>
    <s v="USD"/>
    <n v="1483924700"/>
    <x v="488"/>
    <b v="0"/>
    <x v="78"/>
    <b v="0"/>
    <s v="film &amp; video/animation"/>
    <x v="109"/>
    <x v="121"/>
    <x v="0"/>
    <s v="animation"/>
    <x v="488"/>
    <x v="488"/>
  </r>
  <r>
    <n v="489"/>
    <s v="THE GUINEAS SHOW"/>
    <x v="488"/>
    <n v="74997"/>
    <n v="215"/>
    <x v="2"/>
    <x v="0"/>
    <s v="USD"/>
    <n v="1325763180"/>
    <x v="489"/>
    <b v="0"/>
    <x v="83"/>
    <b v="0"/>
    <s v="film &amp; video/animation"/>
    <x v="404"/>
    <x v="400"/>
    <x v="0"/>
    <s v="animation"/>
    <x v="489"/>
    <x v="489"/>
  </r>
  <r>
    <n v="490"/>
    <s v="PROJECT IS CANCELLED"/>
    <x v="489"/>
    <n v="1000"/>
    <n v="0"/>
    <x v="2"/>
    <x v="0"/>
    <s v="USD"/>
    <n v="1345677285"/>
    <x v="490"/>
    <b v="0"/>
    <x v="78"/>
    <b v="0"/>
    <s v="film &amp; video/animation"/>
    <x v="109"/>
    <x v="121"/>
    <x v="0"/>
    <s v="animation"/>
    <x v="490"/>
    <x v="490"/>
  </r>
  <r>
    <n v="491"/>
    <s v="Guess What? Gus"/>
    <x v="490"/>
    <n v="10000"/>
    <n v="0"/>
    <x v="2"/>
    <x v="0"/>
    <s v="USD"/>
    <n v="1453937699"/>
    <x v="491"/>
    <b v="0"/>
    <x v="78"/>
    <b v="0"/>
    <s v="film &amp; video/animation"/>
    <x v="109"/>
    <x v="121"/>
    <x v="0"/>
    <s v="animation"/>
    <x v="491"/>
    <x v="491"/>
  </r>
  <r>
    <n v="492"/>
    <s v="Project: eXelcius - Next Generation Movie"/>
    <x v="491"/>
    <n v="10000000"/>
    <n v="0"/>
    <x v="2"/>
    <x v="11"/>
    <s v="SEK"/>
    <n v="1476319830"/>
    <x v="492"/>
    <b v="0"/>
    <x v="78"/>
    <b v="0"/>
    <s v="film &amp; video/animation"/>
    <x v="109"/>
    <x v="121"/>
    <x v="0"/>
    <s v="animation"/>
    <x v="492"/>
    <x v="492"/>
  </r>
  <r>
    <n v="493"/>
    <s v="Joc Barrera The Chupacabra Hunter"/>
    <x v="492"/>
    <n v="30000"/>
    <n v="0"/>
    <x v="2"/>
    <x v="1"/>
    <s v="GBP"/>
    <n v="1432142738"/>
    <x v="493"/>
    <b v="0"/>
    <x v="78"/>
    <b v="0"/>
    <s v="film &amp; video/animation"/>
    <x v="109"/>
    <x v="121"/>
    <x v="0"/>
    <s v="animation"/>
    <x v="493"/>
    <x v="493"/>
  </r>
  <r>
    <n v="494"/>
    <s v="The Grigori"/>
    <x v="493"/>
    <n v="20000"/>
    <n v="31"/>
    <x v="2"/>
    <x v="0"/>
    <s v="USD"/>
    <n v="1404356400"/>
    <x v="494"/>
    <b v="0"/>
    <x v="83"/>
    <b v="0"/>
    <s v="film &amp; video/animation"/>
    <x v="405"/>
    <x v="401"/>
    <x v="0"/>
    <s v="animation"/>
    <x v="494"/>
    <x v="494"/>
  </r>
  <r>
    <n v="495"/>
    <s v="Average Heroes pilot"/>
    <x v="494"/>
    <n v="7000"/>
    <n v="0"/>
    <x v="2"/>
    <x v="0"/>
    <s v="USD"/>
    <n v="1437076305"/>
    <x v="495"/>
    <b v="0"/>
    <x v="78"/>
    <b v="0"/>
    <s v="film &amp; video/animation"/>
    <x v="109"/>
    <x v="121"/>
    <x v="0"/>
    <s v="animation"/>
    <x v="495"/>
    <x v="495"/>
  </r>
  <r>
    <n v="496"/>
    <s v="Airships and Anatasia: The Movie"/>
    <x v="495"/>
    <n v="60000"/>
    <n v="1"/>
    <x v="2"/>
    <x v="0"/>
    <s v="USD"/>
    <n v="1392070874"/>
    <x v="496"/>
    <b v="0"/>
    <x v="29"/>
    <b v="0"/>
    <s v="film &amp; video/animation"/>
    <x v="406"/>
    <x v="120"/>
    <x v="0"/>
    <s v="animation"/>
    <x v="496"/>
    <x v="496"/>
  </r>
  <r>
    <n v="497"/>
    <s v="Galaxy Probe Kids"/>
    <x v="496"/>
    <n v="4480"/>
    <n v="30"/>
    <x v="2"/>
    <x v="0"/>
    <s v="USD"/>
    <n v="1419483600"/>
    <x v="497"/>
    <b v="0"/>
    <x v="83"/>
    <b v="0"/>
    <s v="film &amp; video/animation"/>
    <x v="407"/>
    <x v="119"/>
    <x v="0"/>
    <s v="animation"/>
    <x v="497"/>
    <x v="497"/>
  </r>
  <r>
    <n v="498"/>
    <s v="ANGAL TENTARA and The Root of All Evil"/>
    <x v="497"/>
    <n v="65108"/>
    <n v="2994"/>
    <x v="2"/>
    <x v="0"/>
    <s v="USD"/>
    <n v="1324664249"/>
    <x v="498"/>
    <b v="0"/>
    <x v="19"/>
    <b v="0"/>
    <s v="film &amp; video/animation"/>
    <x v="408"/>
    <x v="402"/>
    <x v="0"/>
    <s v="animation"/>
    <x v="498"/>
    <x v="498"/>
  </r>
  <r>
    <n v="499"/>
    <s v="Broadway Melodies: A Rock &amp; Roll Mystery Musical - Animated Feature Film"/>
    <x v="498"/>
    <n v="20000"/>
    <n v="1910"/>
    <x v="2"/>
    <x v="0"/>
    <s v="USD"/>
    <n v="1255381140"/>
    <x v="499"/>
    <b v="0"/>
    <x v="55"/>
    <b v="0"/>
    <s v="film &amp; video/animation"/>
    <x v="409"/>
    <x v="403"/>
    <x v="0"/>
    <s v="animation"/>
    <x v="499"/>
    <x v="499"/>
  </r>
  <r>
    <n v="500"/>
    <s v="Stephen Colbert animated video"/>
    <x v="499"/>
    <n v="6500"/>
    <n v="215"/>
    <x v="2"/>
    <x v="0"/>
    <s v="USD"/>
    <n v="1273356960"/>
    <x v="500"/>
    <b v="0"/>
    <x v="80"/>
    <b v="0"/>
    <s v="film &amp; video/animation"/>
    <x v="410"/>
    <x v="404"/>
    <x v="0"/>
    <s v="animation"/>
    <x v="500"/>
    <x v="500"/>
  </r>
  <r>
    <n v="501"/>
    <s v="World War 4"/>
    <x v="500"/>
    <n v="10000"/>
    <n v="0"/>
    <x v="2"/>
    <x v="0"/>
    <s v="USD"/>
    <n v="1310189851"/>
    <x v="501"/>
    <b v="0"/>
    <x v="78"/>
    <b v="0"/>
    <s v="film &amp; video/animation"/>
    <x v="109"/>
    <x v="121"/>
    <x v="0"/>
    <s v="animation"/>
    <x v="501"/>
    <x v="501"/>
  </r>
  <r>
    <n v="502"/>
    <s v="Strawberry Bowl"/>
    <x v="501"/>
    <n v="20000"/>
    <n v="230"/>
    <x v="2"/>
    <x v="0"/>
    <s v="USD"/>
    <n v="1332073025"/>
    <x v="502"/>
    <b v="0"/>
    <x v="80"/>
    <b v="0"/>
    <s v="film &amp; video/animation"/>
    <x v="411"/>
    <x v="405"/>
    <x v="0"/>
    <s v="animation"/>
    <x v="502"/>
    <x v="502"/>
  </r>
  <r>
    <n v="503"/>
    <s v="Jimmy There and Back - Documentary Animation"/>
    <x v="502"/>
    <n v="6500"/>
    <n v="114"/>
    <x v="2"/>
    <x v="1"/>
    <s v="GBP"/>
    <n v="1421498303"/>
    <x v="503"/>
    <b v="0"/>
    <x v="82"/>
    <b v="0"/>
    <s v="film &amp; video/animation"/>
    <x v="412"/>
    <x v="406"/>
    <x v="0"/>
    <s v="animation"/>
    <x v="503"/>
    <x v="503"/>
  </r>
  <r>
    <n v="504"/>
    <s v="Woodsy Owl Animation: Cartoons That Give A Hoot!"/>
    <x v="503"/>
    <n v="24500"/>
    <n v="335"/>
    <x v="2"/>
    <x v="0"/>
    <s v="USD"/>
    <n v="1334097387"/>
    <x v="504"/>
    <b v="0"/>
    <x v="81"/>
    <b v="0"/>
    <s v="film &amp; video/animation"/>
    <x v="413"/>
    <x v="407"/>
    <x v="0"/>
    <s v="animation"/>
    <x v="504"/>
    <x v="504"/>
  </r>
  <r>
    <n v="505"/>
    <s v="MY4FACES THE ANIMATED MOVIE"/>
    <x v="504"/>
    <n v="12000"/>
    <n v="52"/>
    <x v="2"/>
    <x v="0"/>
    <s v="USD"/>
    <n v="1451010086"/>
    <x v="505"/>
    <b v="0"/>
    <x v="25"/>
    <b v="0"/>
    <s v="film &amp; video/animation"/>
    <x v="414"/>
    <x v="408"/>
    <x v="0"/>
    <s v="animation"/>
    <x v="505"/>
    <x v="505"/>
  </r>
  <r>
    <n v="506"/>
    <s v="Age of Spirit: The Battle in Heaven"/>
    <x v="505"/>
    <n v="200000"/>
    <n v="250"/>
    <x v="2"/>
    <x v="0"/>
    <s v="USD"/>
    <n v="1376140520"/>
    <x v="506"/>
    <b v="0"/>
    <x v="29"/>
    <b v="0"/>
    <s v="film &amp; video/animation"/>
    <x v="415"/>
    <x v="409"/>
    <x v="0"/>
    <s v="animation"/>
    <x v="506"/>
    <x v="506"/>
  </r>
  <r>
    <n v="507"/>
    <s v="Code Monkeys"/>
    <x v="506"/>
    <n v="20000"/>
    <n v="640"/>
    <x v="2"/>
    <x v="0"/>
    <s v="USD"/>
    <n v="1350687657"/>
    <x v="507"/>
    <b v="0"/>
    <x v="73"/>
    <b v="0"/>
    <s v="film &amp; video/animation"/>
    <x v="416"/>
    <x v="410"/>
    <x v="0"/>
    <s v="animation"/>
    <x v="507"/>
    <x v="507"/>
  </r>
  <r>
    <n v="508"/>
    <s v="Heroes Faith II (Superior Soldier)"/>
    <x v="507"/>
    <n v="50000"/>
    <n v="400"/>
    <x v="2"/>
    <x v="0"/>
    <s v="USD"/>
    <n v="1337955240"/>
    <x v="508"/>
    <b v="0"/>
    <x v="83"/>
    <b v="0"/>
    <s v="film &amp; video/animation"/>
    <x v="417"/>
    <x v="44"/>
    <x v="0"/>
    <s v="animation"/>
    <x v="508"/>
    <x v="508"/>
  </r>
  <r>
    <n v="509"/>
    <s v="Indian in Chelsea - Web Animated series"/>
    <x v="508"/>
    <n v="5000"/>
    <n v="10"/>
    <x v="2"/>
    <x v="1"/>
    <s v="GBP"/>
    <n v="1435504170"/>
    <x v="509"/>
    <b v="0"/>
    <x v="29"/>
    <b v="0"/>
    <s v="film &amp; video/animation"/>
    <x v="418"/>
    <x v="119"/>
    <x v="0"/>
    <s v="animation"/>
    <x v="509"/>
    <x v="509"/>
  </r>
  <r>
    <n v="510"/>
    <s v="TPI Episode 2: Doomsday Dean"/>
    <x v="509"/>
    <n v="14000"/>
    <n v="0"/>
    <x v="2"/>
    <x v="0"/>
    <s v="USD"/>
    <n v="1456805639"/>
    <x v="510"/>
    <b v="0"/>
    <x v="78"/>
    <b v="0"/>
    <s v="film &amp; video/animation"/>
    <x v="109"/>
    <x v="121"/>
    <x v="0"/>
    <s v="animation"/>
    <x v="510"/>
    <x v="510"/>
  </r>
  <r>
    <n v="511"/>
    <s v="Stuck On An Eyeland"/>
    <x v="510"/>
    <n v="5000"/>
    <n v="150"/>
    <x v="2"/>
    <x v="0"/>
    <s v="USD"/>
    <n v="1365228982"/>
    <x v="511"/>
    <b v="0"/>
    <x v="81"/>
    <b v="0"/>
    <s v="film &amp; video/animation"/>
    <x v="419"/>
    <x v="180"/>
    <x v="0"/>
    <s v="animation"/>
    <x v="511"/>
    <x v="511"/>
  </r>
  <r>
    <n v="512"/>
    <s v="Otherkin The Animated Series"/>
    <x v="511"/>
    <n v="8000"/>
    <n v="11"/>
    <x v="2"/>
    <x v="0"/>
    <s v="USD"/>
    <n v="1479667727"/>
    <x v="512"/>
    <b v="0"/>
    <x v="84"/>
    <b v="0"/>
    <s v="film &amp; video/animation"/>
    <x v="420"/>
    <x v="148"/>
    <x v="0"/>
    <s v="animation"/>
    <x v="512"/>
    <x v="512"/>
  </r>
  <r>
    <n v="513"/>
    <s v="Paradigm Spiral - The Animated Series"/>
    <x v="512"/>
    <n v="50000"/>
    <n v="6962"/>
    <x v="2"/>
    <x v="0"/>
    <s v="USD"/>
    <n v="1471244400"/>
    <x v="513"/>
    <b v="0"/>
    <x v="32"/>
    <b v="0"/>
    <s v="film &amp; video/animation"/>
    <x v="421"/>
    <x v="411"/>
    <x v="0"/>
    <s v="animation"/>
    <x v="513"/>
    <x v="513"/>
  </r>
  <r>
    <n v="514"/>
    <s v="I'm Sticking With You."/>
    <x v="513"/>
    <n v="1500"/>
    <n v="50"/>
    <x v="2"/>
    <x v="5"/>
    <s v="CAD"/>
    <n v="1407595447"/>
    <x v="514"/>
    <b v="0"/>
    <x v="83"/>
    <b v="0"/>
    <s v="film &amp; video/animation"/>
    <x v="422"/>
    <x v="412"/>
    <x v="0"/>
    <s v="animation"/>
    <x v="514"/>
    <x v="514"/>
  </r>
  <r>
    <n v="515"/>
    <s v="A Tale of Faith - An Animated Short Film"/>
    <x v="514"/>
    <n v="97000"/>
    <n v="24651"/>
    <x v="2"/>
    <x v="0"/>
    <s v="USD"/>
    <n v="1451389601"/>
    <x v="515"/>
    <b v="0"/>
    <x v="69"/>
    <b v="0"/>
    <s v="film &amp; video/animation"/>
    <x v="423"/>
    <x v="413"/>
    <x v="0"/>
    <s v="animation"/>
    <x v="515"/>
    <x v="515"/>
  </r>
  <r>
    <n v="516"/>
    <s v="Shipmates"/>
    <x v="515"/>
    <n v="5000"/>
    <n v="0"/>
    <x v="2"/>
    <x v="1"/>
    <s v="GBP"/>
    <n v="1432752080"/>
    <x v="516"/>
    <b v="0"/>
    <x v="78"/>
    <b v="0"/>
    <s v="film &amp; video/animation"/>
    <x v="109"/>
    <x v="121"/>
    <x v="0"/>
    <s v="animation"/>
    <x v="516"/>
    <x v="516"/>
  </r>
  <r>
    <n v="517"/>
    <s v="Honeybee: The Animated Series Trailer"/>
    <x v="516"/>
    <n v="15000"/>
    <n v="205"/>
    <x v="2"/>
    <x v="0"/>
    <s v="USD"/>
    <n v="1486046761"/>
    <x v="517"/>
    <b v="0"/>
    <x v="83"/>
    <b v="0"/>
    <s v="film &amp; video/animation"/>
    <x v="424"/>
    <x v="414"/>
    <x v="0"/>
    <s v="animation"/>
    <x v="517"/>
    <x v="517"/>
  </r>
  <r>
    <n v="518"/>
    <s v="Somorrah"/>
    <x v="517"/>
    <n v="7175"/>
    <n v="0"/>
    <x v="2"/>
    <x v="0"/>
    <s v="USD"/>
    <n v="1441550760"/>
    <x v="518"/>
    <b v="0"/>
    <x v="78"/>
    <b v="0"/>
    <s v="film &amp; video/animation"/>
    <x v="109"/>
    <x v="121"/>
    <x v="0"/>
    <s v="animation"/>
    <x v="518"/>
    <x v="518"/>
  </r>
  <r>
    <n v="519"/>
    <s v="M dot Strange's &quot;I am Nightmare&quot;"/>
    <x v="518"/>
    <n v="12001"/>
    <n v="2746"/>
    <x v="2"/>
    <x v="0"/>
    <s v="USD"/>
    <n v="1354699421"/>
    <x v="519"/>
    <b v="0"/>
    <x v="16"/>
    <b v="0"/>
    <s v="film &amp; video/animation"/>
    <x v="425"/>
    <x v="415"/>
    <x v="0"/>
    <s v="animation"/>
    <x v="519"/>
    <x v="519"/>
  </r>
  <r>
    <n v="520"/>
    <s v="Darktales The Play"/>
    <x v="519"/>
    <n v="5000"/>
    <n v="5105"/>
    <x v="0"/>
    <x v="1"/>
    <s v="GBP"/>
    <n v="1449766261"/>
    <x v="520"/>
    <b v="0"/>
    <x v="69"/>
    <b v="1"/>
    <s v="theater/plays"/>
    <x v="426"/>
    <x v="416"/>
    <x v="1"/>
    <s v="plays"/>
    <x v="520"/>
    <x v="520"/>
  </r>
  <r>
    <n v="521"/>
    <s v="U.S. Premiere of &quot;dirty butterfly&quot; by debbie tucker green"/>
    <x v="520"/>
    <n v="5000"/>
    <n v="5232"/>
    <x v="0"/>
    <x v="0"/>
    <s v="USD"/>
    <n v="1477976340"/>
    <x v="521"/>
    <b v="0"/>
    <x v="66"/>
    <b v="1"/>
    <s v="theater/plays"/>
    <x v="427"/>
    <x v="417"/>
    <x v="1"/>
    <s v="plays"/>
    <x v="521"/>
    <x v="521"/>
  </r>
  <r>
    <n v="522"/>
    <s v="COMPASS PLAYERS"/>
    <x v="521"/>
    <n v="3000"/>
    <n v="3440"/>
    <x v="0"/>
    <x v="0"/>
    <s v="USD"/>
    <n v="1458518325"/>
    <x v="522"/>
    <b v="0"/>
    <x v="162"/>
    <b v="1"/>
    <s v="theater/plays"/>
    <x v="89"/>
    <x v="418"/>
    <x v="1"/>
    <s v="plays"/>
    <x v="522"/>
    <x v="522"/>
  </r>
  <r>
    <n v="523"/>
    <s v="&quot;The Star on My Heart&quot; Original Play Project on Holocaust"/>
    <x v="522"/>
    <n v="5000"/>
    <n v="6030"/>
    <x v="0"/>
    <x v="0"/>
    <s v="USD"/>
    <n v="1442805076"/>
    <x v="523"/>
    <b v="0"/>
    <x v="87"/>
    <b v="1"/>
    <s v="theater/plays"/>
    <x v="428"/>
    <x v="419"/>
    <x v="1"/>
    <s v="plays"/>
    <x v="523"/>
    <x v="523"/>
  </r>
  <r>
    <n v="524"/>
    <s v="Zero Down"/>
    <x v="523"/>
    <n v="3500"/>
    <n v="3803.55"/>
    <x v="0"/>
    <x v="1"/>
    <s v="GBP"/>
    <n v="1464801169"/>
    <x v="524"/>
    <b v="0"/>
    <x v="208"/>
    <b v="1"/>
    <s v="theater/plays"/>
    <x v="429"/>
    <x v="420"/>
    <x v="1"/>
    <s v="plays"/>
    <x v="524"/>
    <x v="524"/>
  </r>
  <r>
    <n v="525"/>
    <s v="EUPHORIA! A New Play by John Corigliano"/>
    <x v="524"/>
    <n v="12000"/>
    <n v="12000"/>
    <x v="0"/>
    <x v="0"/>
    <s v="USD"/>
    <n v="1410601041"/>
    <x v="525"/>
    <b v="0"/>
    <x v="8"/>
    <b v="1"/>
    <s v="theater/plays"/>
    <x v="31"/>
    <x v="421"/>
    <x v="1"/>
    <s v="plays"/>
    <x v="525"/>
    <x v="525"/>
  </r>
  <r>
    <n v="526"/>
    <s v="Victory by Madicken Malm"/>
    <x v="525"/>
    <n v="1500"/>
    <n v="1710"/>
    <x v="0"/>
    <x v="1"/>
    <s v="GBP"/>
    <n v="1438966800"/>
    <x v="526"/>
    <b v="0"/>
    <x v="23"/>
    <b v="1"/>
    <s v="theater/plays"/>
    <x v="430"/>
    <x v="422"/>
    <x v="1"/>
    <s v="plays"/>
    <x v="526"/>
    <x v="526"/>
  </r>
  <r>
    <n v="527"/>
    <s v="Omega Kids - a new play"/>
    <x v="526"/>
    <n v="10000"/>
    <n v="10085"/>
    <x v="0"/>
    <x v="0"/>
    <s v="USD"/>
    <n v="1487347500"/>
    <x v="527"/>
    <b v="0"/>
    <x v="150"/>
    <b v="1"/>
    <s v="theater/plays"/>
    <x v="431"/>
    <x v="423"/>
    <x v="1"/>
    <s v="plays"/>
    <x v="527"/>
    <x v="527"/>
  </r>
  <r>
    <n v="528"/>
    <s v="Devastated No Matter What"/>
    <x v="527"/>
    <n v="1150"/>
    <n v="1330"/>
    <x v="0"/>
    <x v="0"/>
    <s v="USD"/>
    <n v="1434921600"/>
    <x v="528"/>
    <b v="0"/>
    <x v="209"/>
    <b v="1"/>
    <s v="theater/plays"/>
    <x v="432"/>
    <x v="424"/>
    <x v="1"/>
    <s v="plays"/>
    <x v="528"/>
    <x v="528"/>
  </r>
  <r>
    <n v="529"/>
    <s v="Snowglobe Theatre presents: &quot;Much Ado about Nothing&quot;"/>
    <x v="528"/>
    <n v="1200"/>
    <n v="1565"/>
    <x v="0"/>
    <x v="5"/>
    <s v="CAD"/>
    <n v="1484110800"/>
    <x v="529"/>
    <b v="0"/>
    <x v="59"/>
    <b v="1"/>
    <s v="theater/plays"/>
    <x v="433"/>
    <x v="425"/>
    <x v="1"/>
    <s v="plays"/>
    <x v="529"/>
    <x v="529"/>
  </r>
  <r>
    <n v="530"/>
    <s v="Corners Grove"/>
    <x v="529"/>
    <n v="3405"/>
    <n v="3670"/>
    <x v="0"/>
    <x v="0"/>
    <s v="USD"/>
    <n v="1435111200"/>
    <x v="530"/>
    <b v="0"/>
    <x v="60"/>
    <b v="1"/>
    <s v="theater/plays"/>
    <x v="434"/>
    <x v="426"/>
    <x v="1"/>
    <s v="plays"/>
    <x v="530"/>
    <x v="530"/>
  </r>
  <r>
    <n v="531"/>
    <s v="COMPASS PLAYERS presents SYLVIA by A. R. Gurney"/>
    <x v="530"/>
    <n v="4000"/>
    <n v="4000"/>
    <x v="0"/>
    <x v="0"/>
    <s v="USD"/>
    <n v="1481957940"/>
    <x v="531"/>
    <b v="0"/>
    <x v="162"/>
    <b v="1"/>
    <s v="theater/plays"/>
    <x v="31"/>
    <x v="427"/>
    <x v="1"/>
    <s v="plays"/>
    <x v="531"/>
    <x v="531"/>
  </r>
  <r>
    <n v="532"/>
    <s v="Walken On Sunshine"/>
    <x v="531"/>
    <n v="10000"/>
    <n v="12325"/>
    <x v="0"/>
    <x v="0"/>
    <s v="USD"/>
    <n v="1463098208"/>
    <x v="532"/>
    <b v="0"/>
    <x v="210"/>
    <b v="1"/>
    <s v="theater/plays"/>
    <x v="435"/>
    <x v="428"/>
    <x v="1"/>
    <s v="plays"/>
    <x v="532"/>
    <x v="532"/>
  </r>
  <r>
    <n v="533"/>
    <s v="Foresight"/>
    <x v="532"/>
    <n v="2000"/>
    <n v="2004"/>
    <x v="0"/>
    <x v="1"/>
    <s v="GBP"/>
    <n v="1463394365"/>
    <x v="533"/>
    <b v="0"/>
    <x v="57"/>
    <b v="1"/>
    <s v="theater/plays"/>
    <x v="20"/>
    <x v="429"/>
    <x v="1"/>
    <s v="plays"/>
    <x v="533"/>
    <x v="533"/>
  </r>
  <r>
    <n v="534"/>
    <s v="Theatre for restorative justice - help us get to Belgium!"/>
    <x v="533"/>
    <n v="15000"/>
    <n v="15700"/>
    <x v="0"/>
    <x v="10"/>
    <s v="NOK"/>
    <n v="1446418800"/>
    <x v="534"/>
    <b v="0"/>
    <x v="53"/>
    <b v="1"/>
    <s v="theater/plays"/>
    <x v="436"/>
    <x v="430"/>
    <x v="1"/>
    <s v="plays"/>
    <x v="534"/>
    <x v="534"/>
  </r>
  <r>
    <n v="535"/>
    <s v="Astronauts of Hartlepool: a Brexit sci-fi for VAULT 2017"/>
    <x v="534"/>
    <n v="2000"/>
    <n v="2050"/>
    <x v="0"/>
    <x v="1"/>
    <s v="GBP"/>
    <n v="1483707905"/>
    <x v="535"/>
    <b v="0"/>
    <x v="211"/>
    <b v="1"/>
    <s v="theater/plays"/>
    <x v="78"/>
    <x v="431"/>
    <x v="1"/>
    <s v="plays"/>
    <x v="535"/>
    <x v="535"/>
  </r>
  <r>
    <n v="536"/>
    <s v="Much Further Out Than You Thought @ Edinburgh Fringe 2015"/>
    <x v="535"/>
    <n v="3300"/>
    <n v="3902.5"/>
    <x v="0"/>
    <x v="1"/>
    <s v="GBP"/>
    <n v="1438624800"/>
    <x v="536"/>
    <b v="0"/>
    <x v="70"/>
    <b v="1"/>
    <s v="theater/plays"/>
    <x v="437"/>
    <x v="432"/>
    <x v="1"/>
    <s v="plays"/>
    <x v="536"/>
    <x v="536"/>
  </r>
  <r>
    <n v="537"/>
    <s v="Be A Buddy Not A Bully (Anti-Bullying Stage Play TOUR)"/>
    <x v="536"/>
    <n v="2000"/>
    <n v="2410"/>
    <x v="0"/>
    <x v="0"/>
    <s v="USD"/>
    <n v="1446665191"/>
    <x v="537"/>
    <b v="0"/>
    <x v="211"/>
    <b v="1"/>
    <s v="theater/plays"/>
    <x v="11"/>
    <x v="433"/>
    <x v="1"/>
    <s v="plays"/>
    <x v="537"/>
    <x v="537"/>
  </r>
  <r>
    <n v="538"/>
    <s v="Shakespeare Orange County's HAMLET: Match This!"/>
    <x v="537"/>
    <n v="5000"/>
    <n v="15121"/>
    <x v="0"/>
    <x v="0"/>
    <s v="USD"/>
    <n v="1463166263"/>
    <x v="538"/>
    <b v="0"/>
    <x v="65"/>
    <b v="1"/>
    <s v="theater/plays"/>
    <x v="438"/>
    <x v="434"/>
    <x v="1"/>
    <s v="plays"/>
    <x v="538"/>
    <x v="538"/>
  </r>
  <r>
    <n v="539"/>
    <s v="&quot;The Tale of The Cockatrice&quot; by Peafrog Puppetry"/>
    <x v="538"/>
    <n v="500"/>
    <n v="503.22"/>
    <x v="0"/>
    <x v="1"/>
    <s v="GBP"/>
    <n v="1467681107"/>
    <x v="539"/>
    <b v="0"/>
    <x v="9"/>
    <b v="1"/>
    <s v="theater/plays"/>
    <x v="439"/>
    <x v="435"/>
    <x v="1"/>
    <s v="plays"/>
    <x v="539"/>
    <x v="539"/>
  </r>
  <r>
    <n v="540"/>
    <s v="hap's- Whats the program?"/>
    <x v="539"/>
    <n v="15000"/>
    <n v="1"/>
    <x v="2"/>
    <x v="0"/>
    <s v="USD"/>
    <n v="1423078606"/>
    <x v="540"/>
    <b v="0"/>
    <x v="29"/>
    <b v="0"/>
    <s v="technology/web"/>
    <x v="440"/>
    <x v="120"/>
    <x v="2"/>
    <s v="web"/>
    <x v="540"/>
    <x v="540"/>
  </r>
  <r>
    <n v="541"/>
    <s v="Deviations"/>
    <x v="540"/>
    <n v="4500"/>
    <n v="25"/>
    <x v="2"/>
    <x v="0"/>
    <s v="USD"/>
    <n v="1446080834"/>
    <x v="541"/>
    <b v="0"/>
    <x v="29"/>
    <b v="0"/>
    <s v="technology/web"/>
    <x v="441"/>
    <x v="384"/>
    <x v="2"/>
    <s v="web"/>
    <x v="541"/>
    <x v="541"/>
  </r>
  <r>
    <n v="542"/>
    <s v="Chronicles - History by us, as we tell it, as we share it"/>
    <x v="541"/>
    <n v="250000"/>
    <n v="1"/>
    <x v="2"/>
    <x v="0"/>
    <s v="USD"/>
    <n v="1462293716"/>
    <x v="542"/>
    <b v="0"/>
    <x v="29"/>
    <b v="0"/>
    <s v="technology/web"/>
    <x v="442"/>
    <x v="120"/>
    <x v="2"/>
    <s v="web"/>
    <x v="542"/>
    <x v="542"/>
  </r>
  <r>
    <n v="543"/>
    <s v="Allergy Friendly Restaurant Finder and Review Site"/>
    <x v="542"/>
    <n v="22000"/>
    <n v="70"/>
    <x v="2"/>
    <x v="2"/>
    <s v="AUD"/>
    <n v="1414807962"/>
    <x v="543"/>
    <b v="0"/>
    <x v="84"/>
    <b v="0"/>
    <s v="technology/web"/>
    <x v="443"/>
    <x v="436"/>
    <x v="2"/>
    <s v="web"/>
    <x v="543"/>
    <x v="543"/>
  </r>
  <r>
    <n v="544"/>
    <s v="Favowear - Shopping for your favorite clothes made simple"/>
    <x v="543"/>
    <n v="500"/>
    <n v="6"/>
    <x v="2"/>
    <x v="0"/>
    <s v="USD"/>
    <n v="1467647160"/>
    <x v="544"/>
    <b v="0"/>
    <x v="84"/>
    <b v="0"/>
    <s v="technology/web"/>
    <x v="444"/>
    <x v="366"/>
    <x v="2"/>
    <s v="web"/>
    <x v="544"/>
    <x v="544"/>
  </r>
  <r>
    <n v="545"/>
    <s v="Speedwapp - The best webdesign tool for Wordpress, Bootstrap"/>
    <x v="544"/>
    <n v="50000"/>
    <n v="13692"/>
    <x v="2"/>
    <x v="6"/>
    <s v="EUR"/>
    <n v="1447600389"/>
    <x v="545"/>
    <b v="0"/>
    <x v="69"/>
    <b v="0"/>
    <s v="technology/web"/>
    <x v="445"/>
    <x v="437"/>
    <x v="2"/>
    <s v="web"/>
    <x v="545"/>
    <x v="545"/>
  </r>
  <r>
    <n v="546"/>
    <s v="Lift Up Missions a Global Christian Online Platform"/>
    <x v="545"/>
    <n v="60000"/>
    <n v="52"/>
    <x v="2"/>
    <x v="0"/>
    <s v="USD"/>
    <n v="1445097715"/>
    <x v="546"/>
    <b v="0"/>
    <x v="84"/>
    <b v="0"/>
    <s v="technology/web"/>
    <x v="446"/>
    <x v="438"/>
    <x v="2"/>
    <s v="web"/>
    <x v="546"/>
    <x v="546"/>
  </r>
  <r>
    <n v="547"/>
    <s v="Secure Email and Document sharing"/>
    <x v="546"/>
    <n v="7500"/>
    <n v="0"/>
    <x v="2"/>
    <x v="1"/>
    <s v="GBP"/>
    <n v="1455122564"/>
    <x v="547"/>
    <b v="0"/>
    <x v="78"/>
    <b v="0"/>
    <s v="technology/web"/>
    <x v="109"/>
    <x v="121"/>
    <x v="2"/>
    <s v="web"/>
    <x v="547"/>
    <x v="547"/>
  </r>
  <r>
    <n v="548"/>
    <s v="Langwiser - video lessons with native speaking teachers"/>
    <x v="547"/>
    <n v="10000"/>
    <n v="9"/>
    <x v="2"/>
    <x v="1"/>
    <s v="GBP"/>
    <n v="1446154848"/>
    <x v="548"/>
    <b v="0"/>
    <x v="29"/>
    <b v="0"/>
    <s v="technology/web"/>
    <x v="447"/>
    <x v="377"/>
    <x v="2"/>
    <s v="web"/>
    <x v="548"/>
    <x v="548"/>
  </r>
  <r>
    <n v="549"/>
    <s v="Keyup.in - The gaming community that gives back."/>
    <x v="548"/>
    <n v="2500"/>
    <n v="68"/>
    <x v="2"/>
    <x v="1"/>
    <s v="GBP"/>
    <n v="1436368622"/>
    <x v="549"/>
    <b v="0"/>
    <x v="22"/>
    <b v="0"/>
    <s v="technology/web"/>
    <x v="448"/>
    <x v="439"/>
    <x v="2"/>
    <s v="web"/>
    <x v="549"/>
    <x v="549"/>
  </r>
  <r>
    <n v="550"/>
    <s v="Business &amp; Event Directory in Kingston, Ontario"/>
    <x v="549"/>
    <n v="5000"/>
    <n v="35"/>
    <x v="2"/>
    <x v="5"/>
    <s v="CAD"/>
    <n v="1485838800"/>
    <x v="550"/>
    <b v="0"/>
    <x v="80"/>
    <b v="0"/>
    <s v="technology/web"/>
    <x v="449"/>
    <x v="440"/>
    <x v="2"/>
    <s v="web"/>
    <x v="550"/>
    <x v="550"/>
  </r>
  <r>
    <n v="551"/>
    <s v="ALIBI X Nation - The Digital Black Wall Street"/>
    <x v="550"/>
    <n v="75000"/>
    <n v="3781"/>
    <x v="2"/>
    <x v="0"/>
    <s v="USD"/>
    <n v="1438451580"/>
    <x v="551"/>
    <b v="0"/>
    <x v="33"/>
    <b v="0"/>
    <s v="technology/web"/>
    <x v="450"/>
    <x v="441"/>
    <x v="2"/>
    <s v="web"/>
    <x v="551"/>
    <x v="551"/>
  </r>
  <r>
    <n v="552"/>
    <s v="Spinnable Social Media"/>
    <x v="551"/>
    <n v="45000"/>
    <n v="0"/>
    <x v="2"/>
    <x v="5"/>
    <s v="CAD"/>
    <n v="1452350896"/>
    <x v="552"/>
    <b v="0"/>
    <x v="78"/>
    <b v="0"/>
    <s v="technology/web"/>
    <x v="109"/>
    <x v="121"/>
    <x v="2"/>
    <s v="web"/>
    <x v="552"/>
    <x v="552"/>
  </r>
  <r>
    <n v="553"/>
    <s v="sellorshopusa.com"/>
    <x v="552"/>
    <n v="25000"/>
    <n v="123"/>
    <x v="2"/>
    <x v="0"/>
    <s v="USD"/>
    <n v="1415988991"/>
    <x v="553"/>
    <b v="0"/>
    <x v="79"/>
    <b v="0"/>
    <s v="technology/web"/>
    <x v="451"/>
    <x v="442"/>
    <x v="2"/>
    <s v="web"/>
    <x v="553"/>
    <x v="553"/>
  </r>
  <r>
    <n v="554"/>
    <s v="grplife, private social network for non-profit organizations"/>
    <x v="553"/>
    <n v="3870"/>
    <n v="1416"/>
    <x v="2"/>
    <x v="0"/>
    <s v="USD"/>
    <n v="1413735972"/>
    <x v="554"/>
    <b v="0"/>
    <x v="19"/>
    <b v="0"/>
    <s v="technology/web"/>
    <x v="452"/>
    <x v="443"/>
    <x v="2"/>
    <s v="web"/>
    <x v="554"/>
    <x v="554"/>
  </r>
  <r>
    <n v="555"/>
    <s v="Marketing campaign for Show-Skill.net website"/>
    <x v="554"/>
    <n v="7500"/>
    <n v="0"/>
    <x v="2"/>
    <x v="1"/>
    <s v="GBP"/>
    <n v="1465720143"/>
    <x v="555"/>
    <b v="0"/>
    <x v="78"/>
    <b v="0"/>
    <s v="technology/web"/>
    <x v="109"/>
    <x v="121"/>
    <x v="2"/>
    <s v="web"/>
    <x v="555"/>
    <x v="555"/>
  </r>
  <r>
    <n v="556"/>
    <s v="Braille Academy"/>
    <x v="555"/>
    <n v="8000"/>
    <n v="200"/>
    <x v="2"/>
    <x v="0"/>
    <s v="USD"/>
    <n v="1452112717"/>
    <x v="556"/>
    <b v="0"/>
    <x v="29"/>
    <b v="0"/>
    <s v="technology/web"/>
    <x v="453"/>
    <x v="444"/>
    <x v="2"/>
    <s v="web"/>
    <x v="556"/>
    <x v="556"/>
  </r>
  <r>
    <n v="557"/>
    <s v="Interactive Global Domestic Violence Platform"/>
    <x v="556"/>
    <n v="150000"/>
    <n v="1366"/>
    <x v="2"/>
    <x v="12"/>
    <s v="EUR"/>
    <n v="1480721803"/>
    <x v="557"/>
    <b v="0"/>
    <x v="9"/>
    <b v="0"/>
    <s v="technology/web"/>
    <x v="454"/>
    <x v="445"/>
    <x v="2"/>
    <s v="web"/>
    <x v="557"/>
    <x v="557"/>
  </r>
  <r>
    <n v="558"/>
    <s v="Southwest Louisville Online A Local Social Network"/>
    <x v="557"/>
    <n v="750"/>
    <n v="0"/>
    <x v="2"/>
    <x v="0"/>
    <s v="USD"/>
    <n v="1427227905"/>
    <x v="558"/>
    <b v="0"/>
    <x v="78"/>
    <b v="0"/>
    <s v="technology/web"/>
    <x v="109"/>
    <x v="121"/>
    <x v="2"/>
    <s v="web"/>
    <x v="558"/>
    <x v="558"/>
  </r>
  <r>
    <n v="559"/>
    <s v="MADE online media platform for artists and creatives"/>
    <x v="558"/>
    <n v="240000"/>
    <n v="50"/>
    <x v="2"/>
    <x v="0"/>
    <s v="USD"/>
    <n v="1449989260"/>
    <x v="559"/>
    <b v="0"/>
    <x v="29"/>
    <b v="0"/>
    <s v="technology/web"/>
    <x v="455"/>
    <x v="73"/>
    <x v="2"/>
    <s v="web"/>
    <x v="559"/>
    <x v="559"/>
  </r>
  <r>
    <n v="560"/>
    <s v="DOWNLOAD THE INTERNET,...."/>
    <x v="559"/>
    <n v="100000"/>
    <n v="12"/>
    <x v="2"/>
    <x v="5"/>
    <s v="CAD"/>
    <n v="1418841045"/>
    <x v="560"/>
    <b v="0"/>
    <x v="83"/>
    <b v="0"/>
    <s v="technology/web"/>
    <x v="362"/>
    <x v="143"/>
    <x v="2"/>
    <s v="web"/>
    <x v="560"/>
    <x v="560"/>
  </r>
  <r>
    <n v="561"/>
    <s v="CheckMate Careers"/>
    <x v="560"/>
    <n v="15000"/>
    <n v="55"/>
    <x v="2"/>
    <x v="0"/>
    <s v="USD"/>
    <n v="1445874513"/>
    <x v="561"/>
    <b v="0"/>
    <x v="84"/>
    <b v="0"/>
    <s v="technology/web"/>
    <x v="456"/>
    <x v="446"/>
    <x v="2"/>
    <s v="web"/>
    <x v="561"/>
    <x v="561"/>
  </r>
  <r>
    <n v="562"/>
    <s v="International/Domestic Student room platform"/>
    <x v="561"/>
    <n v="50000"/>
    <n v="0"/>
    <x v="2"/>
    <x v="9"/>
    <s v="EUR"/>
    <n v="1482052815"/>
    <x v="562"/>
    <b v="0"/>
    <x v="78"/>
    <b v="0"/>
    <s v="technology/web"/>
    <x v="109"/>
    <x v="121"/>
    <x v="2"/>
    <s v="web"/>
    <x v="562"/>
    <x v="562"/>
  </r>
  <r>
    <n v="563"/>
    <s v="time-care.com - Helping People Remember The Simple Things"/>
    <x v="562"/>
    <n v="75000"/>
    <n v="68"/>
    <x v="2"/>
    <x v="2"/>
    <s v="AUD"/>
    <n v="1424137247"/>
    <x v="563"/>
    <b v="0"/>
    <x v="84"/>
    <b v="0"/>
    <s v="technology/web"/>
    <x v="457"/>
    <x v="447"/>
    <x v="2"/>
    <s v="web"/>
    <x v="563"/>
    <x v="563"/>
  </r>
  <r>
    <n v="564"/>
    <s v="TOC TOC TROC"/>
    <x v="563"/>
    <n v="18000"/>
    <n v="1"/>
    <x v="2"/>
    <x v="6"/>
    <s v="EUR"/>
    <n v="1457822275"/>
    <x v="564"/>
    <b v="0"/>
    <x v="29"/>
    <b v="0"/>
    <s v="technology/web"/>
    <x v="458"/>
    <x v="120"/>
    <x v="2"/>
    <s v="web"/>
    <x v="564"/>
    <x v="564"/>
  </r>
  <r>
    <n v="565"/>
    <s v="EasyLearnings"/>
    <x v="564"/>
    <n v="25000"/>
    <n v="0"/>
    <x v="2"/>
    <x v="1"/>
    <s v="GBP"/>
    <n v="1436554249"/>
    <x v="565"/>
    <b v="0"/>
    <x v="78"/>
    <b v="0"/>
    <s v="technology/web"/>
    <x v="109"/>
    <x v="121"/>
    <x v="2"/>
    <s v="web"/>
    <x v="565"/>
    <x v="565"/>
  </r>
  <r>
    <n v="566"/>
    <s v="RummageCity.com - Rummage sailing made easy!"/>
    <x v="565"/>
    <n v="5000"/>
    <n v="1"/>
    <x v="2"/>
    <x v="0"/>
    <s v="USD"/>
    <n v="1468513533"/>
    <x v="566"/>
    <b v="0"/>
    <x v="29"/>
    <b v="0"/>
    <s v="technology/web"/>
    <x v="459"/>
    <x v="120"/>
    <x v="2"/>
    <s v="web"/>
    <x v="566"/>
    <x v="566"/>
  </r>
  <r>
    <n v="567"/>
    <s v="UnimeTV - Revolutionizing Anime"/>
    <x v="566"/>
    <n v="10000"/>
    <n v="0"/>
    <x v="2"/>
    <x v="0"/>
    <s v="USD"/>
    <n v="1420143194"/>
    <x v="567"/>
    <b v="0"/>
    <x v="78"/>
    <b v="0"/>
    <s v="technology/web"/>
    <x v="109"/>
    <x v="121"/>
    <x v="2"/>
    <s v="web"/>
    <x v="567"/>
    <x v="567"/>
  </r>
  <r>
    <n v="568"/>
    <s v="Planet Snow Kids - an online global family of snow lovers."/>
    <x v="567"/>
    <n v="24500"/>
    <n v="245"/>
    <x v="2"/>
    <x v="4"/>
    <s v="NZD"/>
    <n v="1452942000"/>
    <x v="568"/>
    <b v="0"/>
    <x v="81"/>
    <b v="0"/>
    <s v="technology/web"/>
    <x v="460"/>
    <x v="448"/>
    <x v="2"/>
    <s v="web"/>
    <x v="568"/>
    <x v="568"/>
  </r>
  <r>
    <n v="569"/>
    <s v="Mioti"/>
    <x v="568"/>
    <n v="2500"/>
    <n v="20"/>
    <x v="2"/>
    <x v="5"/>
    <s v="CAD"/>
    <n v="1451679612"/>
    <x v="569"/>
    <b v="0"/>
    <x v="29"/>
    <b v="0"/>
    <s v="technology/web"/>
    <x v="417"/>
    <x v="135"/>
    <x v="2"/>
    <s v="web"/>
    <x v="569"/>
    <x v="569"/>
  </r>
  <r>
    <n v="570"/>
    <s v="Relaunching in May"/>
    <x v="569"/>
    <n v="85000"/>
    <n v="142"/>
    <x v="2"/>
    <x v="0"/>
    <s v="USD"/>
    <n v="1455822569"/>
    <x v="570"/>
    <b v="0"/>
    <x v="29"/>
    <b v="0"/>
    <s v="technology/web"/>
    <x v="461"/>
    <x v="449"/>
    <x v="2"/>
    <s v="web"/>
    <x v="570"/>
    <x v="570"/>
  </r>
  <r>
    <n v="571"/>
    <s v="Snag-A-Slip"/>
    <x v="570"/>
    <n v="25000"/>
    <n v="106"/>
    <x v="2"/>
    <x v="0"/>
    <s v="USD"/>
    <n v="1437969540"/>
    <x v="571"/>
    <b v="0"/>
    <x v="84"/>
    <b v="0"/>
    <s v="technology/web"/>
    <x v="462"/>
    <x v="450"/>
    <x v="2"/>
    <s v="web"/>
    <x v="571"/>
    <x v="571"/>
  </r>
  <r>
    <n v="572"/>
    <s v="FairwayJockey.com Custom Golf Equipment"/>
    <x v="571"/>
    <n v="2500"/>
    <n v="0"/>
    <x v="2"/>
    <x v="0"/>
    <s v="USD"/>
    <n v="1446660688"/>
    <x v="572"/>
    <b v="0"/>
    <x v="78"/>
    <b v="0"/>
    <s v="technology/web"/>
    <x v="109"/>
    <x v="121"/>
    <x v="2"/>
    <s v="web"/>
    <x v="572"/>
    <x v="572"/>
  </r>
  <r>
    <n v="573"/>
    <s v="Welcome to the Future! &quot;UMEOS&quot; the Internet's You, Me, O.S."/>
    <x v="572"/>
    <n v="88888"/>
    <n v="346"/>
    <x v="2"/>
    <x v="0"/>
    <s v="USD"/>
    <n v="1421543520"/>
    <x v="573"/>
    <b v="0"/>
    <x v="82"/>
    <b v="0"/>
    <s v="technology/web"/>
    <x v="463"/>
    <x v="451"/>
    <x v="2"/>
    <s v="web"/>
    <x v="573"/>
    <x v="573"/>
  </r>
  <r>
    <n v="574"/>
    <s v="Unity, A Content Creators Toolkit"/>
    <x v="573"/>
    <n v="11180"/>
    <n v="80"/>
    <x v="2"/>
    <x v="1"/>
    <s v="GBP"/>
    <n v="1476873507"/>
    <x v="574"/>
    <b v="0"/>
    <x v="80"/>
    <b v="0"/>
    <s v="technology/web"/>
    <x v="464"/>
    <x v="135"/>
    <x v="2"/>
    <s v="web"/>
    <x v="574"/>
    <x v="574"/>
  </r>
  <r>
    <n v="575"/>
    <s v="Uscore - Am PC spielerisch forschen und dafÃ¼r belohnt werden"/>
    <x v="574"/>
    <n v="60000"/>
    <n v="259"/>
    <x v="2"/>
    <x v="12"/>
    <s v="EUR"/>
    <n v="1434213443"/>
    <x v="575"/>
    <b v="0"/>
    <x v="80"/>
    <b v="0"/>
    <s v="technology/web"/>
    <x v="465"/>
    <x v="452"/>
    <x v="2"/>
    <s v="web"/>
    <x v="575"/>
    <x v="575"/>
  </r>
  <r>
    <n v="576"/>
    <s v="Uthtopia"/>
    <x v="575"/>
    <n v="80000"/>
    <n v="1"/>
    <x v="2"/>
    <x v="0"/>
    <s v="USD"/>
    <n v="1427537952"/>
    <x v="576"/>
    <b v="0"/>
    <x v="29"/>
    <b v="0"/>
    <s v="technology/web"/>
    <x v="466"/>
    <x v="120"/>
    <x v="2"/>
    <s v="web"/>
    <x v="576"/>
    <x v="576"/>
  </r>
  <r>
    <n v="577"/>
    <s v="everydayrelay"/>
    <x v="576"/>
    <n v="5000"/>
    <n v="10"/>
    <x v="2"/>
    <x v="0"/>
    <s v="USD"/>
    <n v="1463753302"/>
    <x v="577"/>
    <b v="0"/>
    <x v="29"/>
    <b v="0"/>
    <s v="technology/web"/>
    <x v="418"/>
    <x v="119"/>
    <x v="2"/>
    <s v="web"/>
    <x v="577"/>
    <x v="577"/>
  </r>
  <r>
    <n v="578"/>
    <s v="weBuy Crowdsourced Shopping"/>
    <x v="577"/>
    <n v="125000"/>
    <n v="14"/>
    <x v="2"/>
    <x v="1"/>
    <s v="GBP"/>
    <n v="1441633993"/>
    <x v="578"/>
    <b v="0"/>
    <x v="63"/>
    <b v="0"/>
    <s v="technology/web"/>
    <x v="467"/>
    <x v="453"/>
    <x v="2"/>
    <s v="web"/>
    <x v="578"/>
    <x v="578"/>
  </r>
  <r>
    <n v="579"/>
    <s v="Course: Learn Cryptography"/>
    <x v="578"/>
    <n v="12000"/>
    <n v="175"/>
    <x v="2"/>
    <x v="0"/>
    <s v="USD"/>
    <n v="1419539223"/>
    <x v="579"/>
    <b v="0"/>
    <x v="81"/>
    <b v="0"/>
    <s v="technology/web"/>
    <x v="468"/>
    <x v="436"/>
    <x v="2"/>
    <s v="web"/>
    <x v="579"/>
    <x v="579"/>
  </r>
  <r>
    <n v="580"/>
    <s v="Talented Minds â­ï¸"/>
    <x v="579"/>
    <n v="3000"/>
    <n v="1"/>
    <x v="2"/>
    <x v="0"/>
    <s v="USD"/>
    <n v="1474580867"/>
    <x v="580"/>
    <b v="0"/>
    <x v="29"/>
    <b v="0"/>
    <s v="technology/web"/>
    <x v="108"/>
    <x v="120"/>
    <x v="2"/>
    <s v="web"/>
    <x v="580"/>
    <x v="580"/>
  </r>
  <r>
    <n v="581"/>
    <s v="A Poets Domain"/>
    <x v="580"/>
    <n v="400"/>
    <n v="0"/>
    <x v="2"/>
    <x v="0"/>
    <s v="USD"/>
    <n v="1438474704"/>
    <x v="581"/>
    <b v="0"/>
    <x v="78"/>
    <b v="0"/>
    <s v="technology/web"/>
    <x v="109"/>
    <x v="121"/>
    <x v="2"/>
    <s v="web"/>
    <x v="581"/>
    <x v="581"/>
  </r>
  <r>
    <n v="582"/>
    <s v="&quot;We the People...&quot;"/>
    <x v="581"/>
    <n v="100000"/>
    <n v="0"/>
    <x v="2"/>
    <x v="0"/>
    <s v="USD"/>
    <n v="1426442400"/>
    <x v="582"/>
    <b v="0"/>
    <x v="78"/>
    <b v="0"/>
    <s v="technology/web"/>
    <x v="109"/>
    <x v="121"/>
    <x v="2"/>
    <s v="web"/>
    <x v="582"/>
    <x v="582"/>
  </r>
  <r>
    <n v="583"/>
    <s v="HackersArchive.com"/>
    <x v="582"/>
    <n v="9000"/>
    <n v="1"/>
    <x v="2"/>
    <x v="0"/>
    <s v="USD"/>
    <n v="1426800687"/>
    <x v="583"/>
    <b v="0"/>
    <x v="29"/>
    <b v="0"/>
    <s v="technology/web"/>
    <x v="469"/>
    <x v="120"/>
    <x v="2"/>
    <s v="web"/>
    <x v="583"/>
    <x v="583"/>
  </r>
  <r>
    <n v="584"/>
    <s v="scriptCall - The Personal Presentation Platform"/>
    <x v="583"/>
    <n v="1000"/>
    <n v="10"/>
    <x v="2"/>
    <x v="0"/>
    <s v="USD"/>
    <n v="1426522316"/>
    <x v="584"/>
    <b v="0"/>
    <x v="84"/>
    <b v="0"/>
    <s v="technology/web"/>
    <x v="460"/>
    <x v="144"/>
    <x v="2"/>
    <s v="web"/>
    <x v="584"/>
    <x v="584"/>
  </r>
  <r>
    <n v="585"/>
    <s v="Link Card"/>
    <x v="584"/>
    <n v="9000"/>
    <n v="0"/>
    <x v="2"/>
    <x v="1"/>
    <s v="GBP"/>
    <n v="1448928000"/>
    <x v="585"/>
    <b v="0"/>
    <x v="78"/>
    <b v="0"/>
    <s v="technology/web"/>
    <x v="109"/>
    <x v="121"/>
    <x v="2"/>
    <s v="web"/>
    <x v="585"/>
    <x v="585"/>
  </r>
  <r>
    <n v="586"/>
    <s v="Employ College 2K"/>
    <x v="585"/>
    <n v="10000"/>
    <n v="56"/>
    <x v="2"/>
    <x v="0"/>
    <s v="USD"/>
    <n v="1424032207"/>
    <x v="586"/>
    <b v="0"/>
    <x v="80"/>
    <b v="0"/>
    <s v="technology/web"/>
    <x v="470"/>
    <x v="454"/>
    <x v="2"/>
    <s v="web"/>
    <x v="586"/>
    <x v="586"/>
  </r>
  <r>
    <n v="587"/>
    <s v="Waitresses.com"/>
    <x v="586"/>
    <n v="30000"/>
    <n v="2725"/>
    <x v="2"/>
    <x v="5"/>
    <s v="CAD"/>
    <n v="1429207833"/>
    <x v="587"/>
    <b v="0"/>
    <x v="63"/>
    <b v="0"/>
    <s v="technology/web"/>
    <x v="471"/>
    <x v="455"/>
    <x v="2"/>
    <s v="web"/>
    <x v="587"/>
    <x v="587"/>
  </r>
  <r>
    <n v="588"/>
    <s v="TiTraGO! your personal driver"/>
    <x v="587"/>
    <n v="9000"/>
    <n v="301"/>
    <x v="2"/>
    <x v="13"/>
    <s v="EUR"/>
    <n v="1479410886"/>
    <x v="588"/>
    <b v="0"/>
    <x v="84"/>
    <b v="0"/>
    <s v="technology/web"/>
    <x v="472"/>
    <x v="456"/>
    <x v="2"/>
    <s v="web"/>
    <x v="588"/>
    <x v="588"/>
  </r>
  <r>
    <n v="589"/>
    <s v="Get Neighborly"/>
    <x v="588"/>
    <n v="7500"/>
    <n v="1"/>
    <x v="2"/>
    <x v="0"/>
    <s v="USD"/>
    <n v="1436366699"/>
    <x v="589"/>
    <b v="0"/>
    <x v="29"/>
    <b v="0"/>
    <s v="technology/web"/>
    <x v="473"/>
    <x v="120"/>
    <x v="2"/>
    <s v="web"/>
    <x v="589"/>
    <x v="589"/>
  </r>
  <r>
    <n v="590"/>
    <s v="Build a Search Engine and more - Web Engineering Course"/>
    <x v="589"/>
    <n v="5000"/>
    <n v="223"/>
    <x v="2"/>
    <x v="1"/>
    <s v="GBP"/>
    <n v="1454936460"/>
    <x v="590"/>
    <b v="0"/>
    <x v="82"/>
    <b v="0"/>
    <s v="technology/web"/>
    <x v="474"/>
    <x v="457"/>
    <x v="2"/>
    <s v="web"/>
    <x v="590"/>
    <x v="590"/>
  </r>
  <r>
    <n v="591"/>
    <s v="Kid's Connect (Connecting kids with sickness' together)"/>
    <x v="590"/>
    <n v="100000"/>
    <n v="61"/>
    <x v="2"/>
    <x v="0"/>
    <s v="USD"/>
    <n v="1437570130"/>
    <x v="591"/>
    <b v="0"/>
    <x v="84"/>
    <b v="0"/>
    <s v="technology/web"/>
    <x v="475"/>
    <x v="458"/>
    <x v="2"/>
    <s v="web"/>
    <x v="591"/>
    <x v="591"/>
  </r>
  <r>
    <n v="592"/>
    <s v="Go Start A Biz"/>
    <x v="591"/>
    <n v="7500"/>
    <n v="250"/>
    <x v="2"/>
    <x v="0"/>
    <s v="USD"/>
    <n v="1417584860"/>
    <x v="592"/>
    <b v="0"/>
    <x v="29"/>
    <b v="0"/>
    <s v="technology/web"/>
    <x v="422"/>
    <x v="409"/>
    <x v="2"/>
    <s v="web"/>
    <x v="592"/>
    <x v="592"/>
  </r>
  <r>
    <n v="593"/>
    <s v="Step-By-Step Guide On How To Stay Secure &amp; Anonymous Online"/>
    <x v="592"/>
    <n v="500"/>
    <n v="115"/>
    <x v="2"/>
    <x v="1"/>
    <s v="GBP"/>
    <n v="1428333345"/>
    <x v="593"/>
    <b v="0"/>
    <x v="63"/>
    <b v="0"/>
    <s v="technology/web"/>
    <x v="476"/>
    <x v="459"/>
    <x v="2"/>
    <s v="web"/>
    <x v="593"/>
    <x v="593"/>
  </r>
  <r>
    <n v="594"/>
    <s v="Unleashed Fitness"/>
    <x v="593"/>
    <n v="25000"/>
    <n v="26"/>
    <x v="2"/>
    <x v="0"/>
    <s v="USD"/>
    <n v="1460832206"/>
    <x v="594"/>
    <b v="0"/>
    <x v="84"/>
    <b v="0"/>
    <s v="technology/web"/>
    <x v="477"/>
    <x v="31"/>
    <x v="2"/>
    <s v="web"/>
    <x v="594"/>
    <x v="594"/>
  </r>
  <r>
    <n v="595"/>
    <s v="MyBestInterest.org"/>
    <x v="594"/>
    <n v="100000"/>
    <n v="426"/>
    <x v="2"/>
    <x v="0"/>
    <s v="USD"/>
    <n v="1430703638"/>
    <x v="595"/>
    <b v="0"/>
    <x v="22"/>
    <b v="0"/>
    <s v="technology/web"/>
    <x v="478"/>
    <x v="460"/>
    <x v="2"/>
    <s v="web"/>
    <x v="595"/>
    <x v="595"/>
  </r>
  <r>
    <n v="596"/>
    <s v="DigitaliBook free library"/>
    <x v="595"/>
    <n v="20000"/>
    <n v="6"/>
    <x v="2"/>
    <x v="0"/>
    <s v="USD"/>
    <n v="1478122292"/>
    <x v="596"/>
    <b v="0"/>
    <x v="84"/>
    <b v="0"/>
    <s v="technology/web"/>
    <x v="479"/>
    <x v="366"/>
    <x v="2"/>
    <s v="web"/>
    <x v="596"/>
    <x v="596"/>
  </r>
  <r>
    <n v="597"/>
    <s v="Rolodex: One Contact List to Rule Them All"/>
    <x v="596"/>
    <n v="7500"/>
    <n v="20"/>
    <x v="2"/>
    <x v="0"/>
    <s v="USD"/>
    <n v="1469980800"/>
    <x v="597"/>
    <b v="0"/>
    <x v="84"/>
    <b v="0"/>
    <s v="technology/web"/>
    <x v="480"/>
    <x v="119"/>
    <x v="2"/>
    <s v="web"/>
    <x v="597"/>
    <x v="597"/>
  </r>
  <r>
    <n v="598"/>
    <s v="Goals not creeds"/>
    <x v="597"/>
    <n v="2500"/>
    <n v="850"/>
    <x v="2"/>
    <x v="0"/>
    <s v="USD"/>
    <n v="1417737781"/>
    <x v="598"/>
    <b v="0"/>
    <x v="63"/>
    <b v="0"/>
    <s v="technology/web"/>
    <x v="481"/>
    <x v="461"/>
    <x v="2"/>
    <s v="web"/>
    <x v="598"/>
    <x v="598"/>
  </r>
  <r>
    <n v="599"/>
    <s v="Mail 4 Jail"/>
    <x v="598"/>
    <n v="50000"/>
    <n v="31"/>
    <x v="2"/>
    <x v="0"/>
    <s v="USD"/>
    <n v="1425827760"/>
    <x v="599"/>
    <b v="0"/>
    <x v="84"/>
    <b v="0"/>
    <s v="technology/web"/>
    <x v="482"/>
    <x v="462"/>
    <x v="2"/>
    <s v="web"/>
    <x v="599"/>
    <x v="599"/>
  </r>
  <r>
    <n v="600"/>
    <s v="Anaheim California here we come but we need your help."/>
    <x v="599"/>
    <n v="5000"/>
    <n v="100"/>
    <x v="1"/>
    <x v="0"/>
    <s v="USD"/>
    <n v="1431198562"/>
    <x v="600"/>
    <b v="0"/>
    <x v="29"/>
    <b v="0"/>
    <s v="technology/web"/>
    <x v="172"/>
    <x v="101"/>
    <x v="2"/>
    <s v="web"/>
    <x v="600"/>
    <x v="600"/>
  </r>
  <r>
    <n v="601"/>
    <s v="Privster.net - Privacy anywhere, whenever for free."/>
    <x v="600"/>
    <n v="10000"/>
    <n v="140"/>
    <x v="1"/>
    <x v="5"/>
    <s v="CAD"/>
    <n v="1419626139"/>
    <x v="601"/>
    <b v="0"/>
    <x v="79"/>
    <b v="0"/>
    <s v="technology/web"/>
    <x v="483"/>
    <x v="463"/>
    <x v="2"/>
    <s v="web"/>
    <x v="601"/>
    <x v="601"/>
  </r>
  <r>
    <n v="602"/>
    <s v="EZDoctor Reports a &quot;CarFax&quot; type report on Doctors."/>
    <x v="601"/>
    <n v="70000"/>
    <n v="0"/>
    <x v="1"/>
    <x v="0"/>
    <s v="USD"/>
    <n v="1434654215"/>
    <x v="602"/>
    <b v="0"/>
    <x v="78"/>
    <b v="0"/>
    <s v="technology/web"/>
    <x v="109"/>
    <x v="121"/>
    <x v="2"/>
    <s v="web"/>
    <x v="602"/>
    <x v="602"/>
  </r>
  <r>
    <n v="603"/>
    <s v="Randompics.net - Make It Fan Owned And Updated! (Canceled)"/>
    <x v="602"/>
    <n v="15000"/>
    <n v="590.02"/>
    <x v="1"/>
    <x v="0"/>
    <s v="USD"/>
    <n v="1408029623"/>
    <x v="603"/>
    <b v="0"/>
    <x v="62"/>
    <b v="0"/>
    <s v="technology/web"/>
    <x v="484"/>
    <x v="464"/>
    <x v="2"/>
    <s v="web"/>
    <x v="603"/>
    <x v="603"/>
  </r>
  <r>
    <n v="604"/>
    <s v="Don't Shoot the Messenger Chick (Canceled)"/>
    <x v="603"/>
    <n v="1500"/>
    <n v="0"/>
    <x v="1"/>
    <x v="0"/>
    <s v="USD"/>
    <n v="1409187056"/>
    <x v="604"/>
    <b v="0"/>
    <x v="78"/>
    <b v="0"/>
    <s v="technology/web"/>
    <x v="109"/>
    <x v="121"/>
    <x v="2"/>
    <s v="web"/>
    <x v="604"/>
    <x v="604"/>
  </r>
  <r>
    <n v="605"/>
    <s v="Teach Your Parents iPad (Canceled)"/>
    <x v="604"/>
    <n v="5000"/>
    <n v="131"/>
    <x v="1"/>
    <x v="0"/>
    <s v="USD"/>
    <n v="1440318908"/>
    <x v="605"/>
    <b v="0"/>
    <x v="22"/>
    <b v="0"/>
    <s v="technology/web"/>
    <x v="485"/>
    <x v="465"/>
    <x v="2"/>
    <s v="web"/>
    <x v="605"/>
    <x v="605"/>
  </r>
  <r>
    <n v="606"/>
    <s v="All in One Cloud Business Management - Extendix Panel"/>
    <x v="605"/>
    <n v="5000"/>
    <n v="10"/>
    <x v="1"/>
    <x v="9"/>
    <s v="EUR"/>
    <n v="1432479600"/>
    <x v="606"/>
    <b v="0"/>
    <x v="29"/>
    <b v="0"/>
    <s v="technology/web"/>
    <x v="418"/>
    <x v="119"/>
    <x v="2"/>
    <s v="web"/>
    <x v="606"/>
    <x v="606"/>
  </r>
  <r>
    <n v="607"/>
    <s v="An Online Music Venue Awaits (Canceled)"/>
    <x v="606"/>
    <n v="250"/>
    <n v="0"/>
    <x v="1"/>
    <x v="0"/>
    <s v="USD"/>
    <n v="1448225336"/>
    <x v="607"/>
    <b v="0"/>
    <x v="78"/>
    <b v="0"/>
    <s v="technology/web"/>
    <x v="109"/>
    <x v="121"/>
    <x v="2"/>
    <s v="web"/>
    <x v="607"/>
    <x v="607"/>
  </r>
  <r>
    <n v="608"/>
    <s v="Mise En Abyme Cloud Computers - PC inside a Website"/>
    <x v="607"/>
    <n v="150000"/>
    <n v="1461"/>
    <x v="1"/>
    <x v="0"/>
    <s v="USD"/>
    <n v="1434405980"/>
    <x v="608"/>
    <b v="0"/>
    <x v="81"/>
    <b v="0"/>
    <s v="technology/web"/>
    <x v="486"/>
    <x v="466"/>
    <x v="2"/>
    <s v="web"/>
    <x v="608"/>
    <x v="608"/>
  </r>
  <r>
    <n v="609"/>
    <s v="Swap Anything (Canceled)"/>
    <x v="608"/>
    <n v="780"/>
    <n v="5"/>
    <x v="1"/>
    <x v="1"/>
    <s v="GBP"/>
    <n v="1448761744"/>
    <x v="609"/>
    <b v="0"/>
    <x v="29"/>
    <b v="0"/>
    <s v="technology/web"/>
    <x v="487"/>
    <x v="144"/>
    <x v="2"/>
    <s v="web"/>
    <x v="609"/>
    <x v="609"/>
  </r>
  <r>
    <n v="610"/>
    <s v="UniteChrist (Canceled)"/>
    <x v="609"/>
    <n v="13803"/>
    <n v="0"/>
    <x v="1"/>
    <x v="0"/>
    <s v="USD"/>
    <n v="1429732586"/>
    <x v="610"/>
    <b v="0"/>
    <x v="78"/>
    <b v="0"/>
    <s v="technology/web"/>
    <x v="109"/>
    <x v="121"/>
    <x v="2"/>
    <s v="web"/>
    <x v="610"/>
    <x v="610"/>
  </r>
  <r>
    <n v="611"/>
    <s v="Securivente (Canceled)"/>
    <x v="610"/>
    <n v="80000"/>
    <n v="0"/>
    <x v="1"/>
    <x v="6"/>
    <s v="EUR"/>
    <n v="1453210037"/>
    <x v="611"/>
    <b v="0"/>
    <x v="78"/>
    <b v="0"/>
    <s v="technology/web"/>
    <x v="109"/>
    <x v="121"/>
    <x v="2"/>
    <s v="web"/>
    <x v="611"/>
    <x v="611"/>
  </r>
  <r>
    <n v="612"/>
    <s v="Web Streaming 2.0 (Canceled)"/>
    <x v="611"/>
    <n v="10000"/>
    <n v="0"/>
    <x v="1"/>
    <x v="13"/>
    <s v="EUR"/>
    <n v="1472777146"/>
    <x v="612"/>
    <b v="0"/>
    <x v="78"/>
    <b v="0"/>
    <s v="technology/web"/>
    <x v="109"/>
    <x v="121"/>
    <x v="2"/>
    <s v="web"/>
    <x v="612"/>
    <x v="612"/>
  </r>
  <r>
    <n v="613"/>
    <s v="storieChild: technology + art = your child's storybook"/>
    <x v="612"/>
    <n v="60000"/>
    <n v="12818"/>
    <x v="1"/>
    <x v="0"/>
    <s v="USD"/>
    <n v="1443675540"/>
    <x v="613"/>
    <b v="0"/>
    <x v="212"/>
    <b v="0"/>
    <s v="technology/web"/>
    <x v="488"/>
    <x v="467"/>
    <x v="2"/>
    <s v="web"/>
    <x v="613"/>
    <x v="613"/>
  </r>
  <r>
    <n v="614"/>
    <s v="Lets Reinvent Our Election Process (Canceled)"/>
    <x v="613"/>
    <n v="10000"/>
    <n v="0"/>
    <x v="1"/>
    <x v="0"/>
    <s v="USD"/>
    <n v="1466731740"/>
    <x v="614"/>
    <b v="0"/>
    <x v="78"/>
    <b v="0"/>
    <s v="technology/web"/>
    <x v="109"/>
    <x v="121"/>
    <x v="2"/>
    <s v="web"/>
    <x v="614"/>
    <x v="614"/>
  </r>
  <r>
    <n v="615"/>
    <s v="PixlDir.com - Simple and fast image hosting. (Canceled)"/>
    <x v="614"/>
    <n v="515"/>
    <n v="0"/>
    <x v="1"/>
    <x v="4"/>
    <s v="NZD"/>
    <n v="1443149759"/>
    <x v="615"/>
    <b v="0"/>
    <x v="78"/>
    <b v="0"/>
    <s v="technology/web"/>
    <x v="109"/>
    <x v="121"/>
    <x v="2"/>
    <s v="web"/>
    <x v="615"/>
    <x v="615"/>
  </r>
  <r>
    <n v="616"/>
    <s v="S'time Soirees (Canceled)"/>
    <x v="615"/>
    <n v="5000"/>
    <n v="0"/>
    <x v="1"/>
    <x v="6"/>
    <s v="EUR"/>
    <n v="1488013307"/>
    <x v="616"/>
    <b v="0"/>
    <x v="78"/>
    <b v="0"/>
    <s v="technology/web"/>
    <x v="109"/>
    <x v="121"/>
    <x v="2"/>
    <s v="web"/>
    <x v="616"/>
    <x v="616"/>
  </r>
  <r>
    <n v="617"/>
    <s v="Get Affordable Website with Premium Hosting and Domain"/>
    <x v="616"/>
    <n v="2000"/>
    <n v="60"/>
    <x v="1"/>
    <x v="1"/>
    <s v="GBP"/>
    <n v="1431072843"/>
    <x v="617"/>
    <b v="0"/>
    <x v="83"/>
    <b v="0"/>
    <s v="technology/web"/>
    <x v="419"/>
    <x v="135"/>
    <x v="2"/>
    <s v="web"/>
    <x v="617"/>
    <x v="617"/>
  </r>
  <r>
    <n v="618"/>
    <s v="Y2Y Tutors (Canceled)"/>
    <x v="617"/>
    <n v="400"/>
    <n v="0"/>
    <x v="1"/>
    <x v="0"/>
    <s v="USD"/>
    <n v="1449689203"/>
    <x v="618"/>
    <b v="0"/>
    <x v="78"/>
    <b v="0"/>
    <s v="technology/web"/>
    <x v="109"/>
    <x v="121"/>
    <x v="2"/>
    <s v="web"/>
    <x v="618"/>
    <x v="618"/>
  </r>
  <r>
    <n v="619"/>
    <s v="Big Data (Canceled)"/>
    <x v="618"/>
    <n v="2500000"/>
    <n v="1"/>
    <x v="1"/>
    <x v="0"/>
    <s v="USD"/>
    <n v="1416933390"/>
    <x v="619"/>
    <b v="0"/>
    <x v="29"/>
    <b v="0"/>
    <s v="technology/web"/>
    <x v="489"/>
    <x v="120"/>
    <x v="2"/>
    <s v="web"/>
    <x v="619"/>
    <x v="619"/>
  </r>
  <r>
    <n v="620"/>
    <s v="iShopGreen.ca - the green product marketplace (Canceled)"/>
    <x v="619"/>
    <n v="30000"/>
    <n v="300"/>
    <x v="1"/>
    <x v="5"/>
    <s v="CAD"/>
    <n v="1408986738"/>
    <x v="620"/>
    <b v="0"/>
    <x v="29"/>
    <b v="0"/>
    <s v="technology/web"/>
    <x v="460"/>
    <x v="468"/>
    <x v="2"/>
    <s v="web"/>
    <x v="620"/>
    <x v="620"/>
  </r>
  <r>
    <n v="621"/>
    <s v="We CAN End Police Violence Against Our Dog's (Canceled)"/>
    <x v="620"/>
    <n v="25000"/>
    <n v="261"/>
    <x v="1"/>
    <x v="0"/>
    <s v="USD"/>
    <n v="1467934937"/>
    <x v="621"/>
    <b v="0"/>
    <x v="83"/>
    <b v="0"/>
    <s v="technology/web"/>
    <x v="490"/>
    <x v="469"/>
    <x v="2"/>
    <s v="web"/>
    <x v="621"/>
    <x v="621"/>
  </r>
  <r>
    <n v="622"/>
    <s v="The Animal Shelter Network website (Canceled)"/>
    <x v="621"/>
    <n v="6000"/>
    <n v="341"/>
    <x v="1"/>
    <x v="0"/>
    <s v="USD"/>
    <n v="1467398138"/>
    <x v="622"/>
    <b v="0"/>
    <x v="82"/>
    <b v="0"/>
    <s v="technology/web"/>
    <x v="491"/>
    <x v="470"/>
    <x v="2"/>
    <s v="web"/>
    <x v="622"/>
    <x v="622"/>
  </r>
  <r>
    <n v="623"/>
    <s v="WheelWolf - Swap and borrow cars with fellow car lovers."/>
    <x v="622"/>
    <n v="75000"/>
    <n v="0"/>
    <x v="1"/>
    <x v="2"/>
    <s v="AUD"/>
    <n v="1432771997"/>
    <x v="623"/>
    <b v="0"/>
    <x v="78"/>
    <b v="0"/>
    <s v="technology/web"/>
    <x v="109"/>
    <x v="121"/>
    <x v="2"/>
    <s v="web"/>
    <x v="623"/>
    <x v="623"/>
  </r>
  <r>
    <n v="624"/>
    <s v="NeedSomeLoven.com (Canceled)"/>
    <x v="623"/>
    <n v="5000"/>
    <n v="0"/>
    <x v="1"/>
    <x v="0"/>
    <s v="USD"/>
    <n v="1431647041"/>
    <x v="624"/>
    <b v="0"/>
    <x v="78"/>
    <b v="0"/>
    <s v="technology/web"/>
    <x v="109"/>
    <x v="121"/>
    <x v="2"/>
    <s v="web"/>
    <x v="624"/>
    <x v="624"/>
  </r>
  <r>
    <n v="625"/>
    <s v="SkyRooms.io Virtual Offices (Canceled)"/>
    <x v="624"/>
    <n v="25000"/>
    <n v="0"/>
    <x v="1"/>
    <x v="5"/>
    <s v="CAD"/>
    <n v="1490560177"/>
    <x v="625"/>
    <b v="0"/>
    <x v="78"/>
    <b v="0"/>
    <s v="technology/web"/>
    <x v="109"/>
    <x v="121"/>
    <x v="2"/>
    <s v="web"/>
    <x v="625"/>
    <x v="625"/>
  </r>
  <r>
    <n v="626"/>
    <s v="The Story of Life - Writing tomorrow's history today"/>
    <x v="625"/>
    <n v="25000"/>
    <n v="4345"/>
    <x v="1"/>
    <x v="0"/>
    <s v="USD"/>
    <n v="1439644920"/>
    <x v="626"/>
    <b v="0"/>
    <x v="70"/>
    <b v="0"/>
    <s v="technology/web"/>
    <x v="492"/>
    <x v="471"/>
    <x v="2"/>
    <s v="web"/>
    <x v="626"/>
    <x v="626"/>
  </r>
  <r>
    <n v="627"/>
    <s v="Privileged Zone - Premium Social Network (Canceled)"/>
    <x v="626"/>
    <n v="450000"/>
    <n v="90"/>
    <x v="1"/>
    <x v="11"/>
    <s v="SEK"/>
    <n v="1457996400"/>
    <x v="627"/>
    <b v="0"/>
    <x v="29"/>
    <b v="0"/>
    <s v="technology/web"/>
    <x v="459"/>
    <x v="472"/>
    <x v="2"/>
    <s v="web"/>
    <x v="627"/>
    <x v="627"/>
  </r>
  <r>
    <n v="628"/>
    <s v="Website for Firearms Education &amp; Sale of Accessories"/>
    <x v="627"/>
    <n v="5000"/>
    <n v="0"/>
    <x v="1"/>
    <x v="0"/>
    <s v="USD"/>
    <n v="1405269457"/>
    <x v="628"/>
    <b v="0"/>
    <x v="78"/>
    <b v="0"/>
    <s v="technology/web"/>
    <x v="109"/>
    <x v="121"/>
    <x v="2"/>
    <s v="web"/>
    <x v="628"/>
    <x v="628"/>
  </r>
  <r>
    <n v="629"/>
    <s v="Smidlink Fun Ids.....search an Id, then message for free!"/>
    <x v="628"/>
    <n v="200000"/>
    <n v="350"/>
    <x v="1"/>
    <x v="2"/>
    <s v="AUD"/>
    <n v="1463239108"/>
    <x v="629"/>
    <b v="0"/>
    <x v="83"/>
    <b v="0"/>
    <s v="technology/web"/>
    <x v="493"/>
    <x v="473"/>
    <x v="2"/>
    <s v="web"/>
    <x v="629"/>
    <x v="629"/>
  </r>
  <r>
    <n v="630"/>
    <s v="Ecosteader (Canceled)"/>
    <x v="629"/>
    <n v="11999"/>
    <n v="10"/>
    <x v="1"/>
    <x v="0"/>
    <s v="USD"/>
    <n v="1441516200"/>
    <x v="630"/>
    <b v="0"/>
    <x v="29"/>
    <b v="0"/>
    <s v="technology/web"/>
    <x v="494"/>
    <x v="119"/>
    <x v="2"/>
    <s v="web"/>
    <x v="630"/>
    <x v="630"/>
  </r>
  <r>
    <n v="631"/>
    <s v="Brevity: A Powerful Online Publishing Software! (Canceled)"/>
    <x v="630"/>
    <n v="50000"/>
    <n v="690"/>
    <x v="1"/>
    <x v="5"/>
    <s v="CAD"/>
    <n v="1464460329"/>
    <x v="631"/>
    <b v="0"/>
    <x v="82"/>
    <b v="0"/>
    <s v="technology/web"/>
    <x v="495"/>
    <x v="474"/>
    <x v="2"/>
    <s v="web"/>
    <x v="631"/>
    <x v="631"/>
  </r>
  <r>
    <n v="632"/>
    <s v="UniWherse.com - Bring students future (Canceled)"/>
    <x v="631"/>
    <n v="20000"/>
    <n v="0"/>
    <x v="1"/>
    <x v="9"/>
    <s v="EUR"/>
    <n v="1448470165"/>
    <x v="632"/>
    <b v="0"/>
    <x v="78"/>
    <b v="0"/>
    <s v="technology/web"/>
    <x v="109"/>
    <x v="121"/>
    <x v="2"/>
    <s v="web"/>
    <x v="632"/>
    <x v="632"/>
  </r>
  <r>
    <n v="633"/>
    <s v="Uivo-fast,secure emergency contact system for your property"/>
    <x v="632"/>
    <n v="10000"/>
    <n v="1245"/>
    <x v="1"/>
    <x v="0"/>
    <s v="USD"/>
    <n v="1466204400"/>
    <x v="633"/>
    <b v="0"/>
    <x v="20"/>
    <b v="0"/>
    <s v="technology/web"/>
    <x v="496"/>
    <x v="475"/>
    <x v="2"/>
    <s v="web"/>
    <x v="633"/>
    <x v="633"/>
  </r>
  <r>
    <n v="634"/>
    <s v="pitchtograndma (Canceled)"/>
    <x v="633"/>
    <n v="5000"/>
    <n v="1"/>
    <x v="1"/>
    <x v="0"/>
    <s v="USD"/>
    <n v="1424989029"/>
    <x v="634"/>
    <b v="0"/>
    <x v="29"/>
    <b v="0"/>
    <s v="technology/web"/>
    <x v="459"/>
    <x v="120"/>
    <x v="2"/>
    <s v="web"/>
    <x v="634"/>
    <x v="634"/>
  </r>
  <r>
    <n v="635"/>
    <s v="Pleero, A Technology Team Building Website (Canceled)"/>
    <x v="634"/>
    <n v="25000"/>
    <n v="2"/>
    <x v="1"/>
    <x v="0"/>
    <s v="USD"/>
    <n v="1428804762"/>
    <x v="635"/>
    <b v="0"/>
    <x v="29"/>
    <b v="0"/>
    <s v="technology/web"/>
    <x v="168"/>
    <x v="453"/>
    <x v="2"/>
    <s v="web"/>
    <x v="635"/>
    <x v="635"/>
  </r>
  <r>
    <n v="636"/>
    <s v="Keto Advice (Canceled)"/>
    <x v="635"/>
    <n v="2000"/>
    <n v="4"/>
    <x v="1"/>
    <x v="1"/>
    <s v="GBP"/>
    <n v="1433587620"/>
    <x v="636"/>
    <b v="0"/>
    <x v="29"/>
    <b v="0"/>
    <s v="technology/web"/>
    <x v="418"/>
    <x v="143"/>
    <x v="2"/>
    <s v="web"/>
    <x v="636"/>
    <x v="636"/>
  </r>
  <r>
    <n v="637"/>
    <s v="Unique online start up, Art and Technology together (Canceled)"/>
    <x v="636"/>
    <n v="100000"/>
    <n v="0"/>
    <x v="1"/>
    <x v="1"/>
    <s v="GBP"/>
    <n v="1488063840"/>
    <x v="637"/>
    <b v="0"/>
    <x v="78"/>
    <b v="0"/>
    <s v="technology/web"/>
    <x v="109"/>
    <x v="121"/>
    <x v="2"/>
    <s v="web"/>
    <x v="637"/>
    <x v="637"/>
  </r>
  <r>
    <n v="638"/>
    <s v="W (Canceled)"/>
    <x v="637"/>
    <n v="200000"/>
    <n v="18"/>
    <x v="1"/>
    <x v="12"/>
    <s v="EUR"/>
    <n v="1490447662"/>
    <x v="638"/>
    <b v="0"/>
    <x v="79"/>
    <b v="0"/>
    <s v="technology/web"/>
    <x v="497"/>
    <x v="366"/>
    <x v="2"/>
    <s v="web"/>
    <x v="638"/>
    <x v="638"/>
  </r>
  <r>
    <n v="639"/>
    <s v="Kids Educational Social Media Site (Canceled)"/>
    <x v="638"/>
    <n v="1000000"/>
    <n v="1"/>
    <x v="1"/>
    <x v="0"/>
    <s v="USD"/>
    <n v="1413208795"/>
    <x v="639"/>
    <b v="0"/>
    <x v="29"/>
    <b v="0"/>
    <s v="technology/web"/>
    <x v="498"/>
    <x v="120"/>
    <x v="2"/>
    <s v="web"/>
    <x v="639"/>
    <x v="639"/>
  </r>
  <r>
    <n v="640"/>
    <s v="Carbon mini bikes / race / MTB / FAT ~ Carbon tow placement"/>
    <x v="639"/>
    <n v="70"/>
    <n v="101"/>
    <x v="0"/>
    <x v="6"/>
    <s v="EUR"/>
    <n v="1480028400"/>
    <x v="640"/>
    <b v="0"/>
    <x v="84"/>
    <b v="1"/>
    <s v="technology/wearables"/>
    <x v="499"/>
    <x v="476"/>
    <x v="2"/>
    <s v="wearables"/>
    <x v="640"/>
    <x v="640"/>
  </r>
  <r>
    <n v="641"/>
    <s v="Help fund research of dual action compression breast pump"/>
    <x v="640"/>
    <n v="40000"/>
    <n v="47665"/>
    <x v="0"/>
    <x v="0"/>
    <s v="USD"/>
    <n v="1439473248"/>
    <x v="641"/>
    <b v="0"/>
    <x v="213"/>
    <b v="1"/>
    <s v="technology/wearables"/>
    <x v="500"/>
    <x v="477"/>
    <x v="2"/>
    <s v="wearables"/>
    <x v="641"/>
    <x v="641"/>
  </r>
  <r>
    <n v="642"/>
    <s v="Gauss - Redefining Eye Protection for the Digital Age"/>
    <x v="641"/>
    <n v="20000"/>
    <n v="292097"/>
    <x v="0"/>
    <x v="12"/>
    <s v="EUR"/>
    <n v="1439998674"/>
    <x v="642"/>
    <b v="0"/>
    <x v="214"/>
    <b v="1"/>
    <s v="technology/wearables"/>
    <x v="501"/>
    <x v="478"/>
    <x v="2"/>
    <s v="wearables"/>
    <x v="642"/>
    <x v="642"/>
  </r>
  <r>
    <n v="643"/>
    <s v="Phone Silks - The best way to carry your smart phone!"/>
    <x v="642"/>
    <n v="25000"/>
    <n v="26452"/>
    <x v="0"/>
    <x v="0"/>
    <s v="USD"/>
    <n v="1433085875"/>
    <x v="643"/>
    <b v="0"/>
    <x v="215"/>
    <b v="1"/>
    <s v="technology/wearables"/>
    <x v="502"/>
    <x v="479"/>
    <x v="2"/>
    <s v="wearables"/>
    <x v="643"/>
    <x v="643"/>
  </r>
  <r>
    <n v="644"/>
    <s v="Sofft: Blocks Stains &amp; Softens Clothes!"/>
    <x v="643"/>
    <n v="25000"/>
    <n v="75029.48"/>
    <x v="0"/>
    <x v="0"/>
    <s v="USD"/>
    <n v="1414544400"/>
    <x v="644"/>
    <b v="0"/>
    <x v="216"/>
    <b v="1"/>
    <s v="technology/wearables"/>
    <x v="503"/>
    <x v="480"/>
    <x v="2"/>
    <s v="wearables"/>
    <x v="644"/>
    <x v="644"/>
  </r>
  <r>
    <n v="645"/>
    <s v="Carbon Fiber Collar Stays"/>
    <x v="644"/>
    <n v="2000"/>
    <n v="5574"/>
    <x v="0"/>
    <x v="0"/>
    <s v="USD"/>
    <n v="1470962274"/>
    <x v="645"/>
    <b v="0"/>
    <x v="186"/>
    <b v="1"/>
    <s v="technology/wearables"/>
    <x v="504"/>
    <x v="481"/>
    <x v="2"/>
    <s v="wearables"/>
    <x v="645"/>
    <x v="645"/>
  </r>
  <r>
    <n v="646"/>
    <s v="Body Armor - The Super Female Police Officer of the Future!!"/>
    <x v="645"/>
    <n v="800"/>
    <n v="1055.01"/>
    <x v="0"/>
    <x v="0"/>
    <s v="USD"/>
    <n v="1407788867"/>
    <x v="646"/>
    <b v="0"/>
    <x v="74"/>
    <b v="1"/>
    <s v="technology/wearables"/>
    <x v="505"/>
    <x v="482"/>
    <x v="2"/>
    <s v="wearables"/>
    <x v="646"/>
    <x v="646"/>
  </r>
  <r>
    <n v="647"/>
    <s v="Silver anti-radiation underwear. Keep body cool in summer"/>
    <x v="646"/>
    <n v="2000"/>
    <n v="2141"/>
    <x v="0"/>
    <x v="5"/>
    <s v="CAD"/>
    <n v="1458235549"/>
    <x v="647"/>
    <b v="0"/>
    <x v="57"/>
    <b v="1"/>
    <s v="technology/wearables"/>
    <x v="506"/>
    <x v="483"/>
    <x v="2"/>
    <s v="wearables"/>
    <x v="647"/>
    <x v="647"/>
  </r>
  <r>
    <n v="648"/>
    <s v="Audio Jacket"/>
    <x v="647"/>
    <n v="35000"/>
    <n v="44388"/>
    <x v="0"/>
    <x v="0"/>
    <s v="USD"/>
    <n v="1413304708"/>
    <x v="648"/>
    <b v="0"/>
    <x v="74"/>
    <b v="1"/>
    <s v="technology/wearables"/>
    <x v="507"/>
    <x v="484"/>
    <x v="2"/>
    <s v="wearables"/>
    <x v="648"/>
    <x v="648"/>
  </r>
  <r>
    <n v="649"/>
    <s v="VIVO Solar Bag"/>
    <x v="648"/>
    <n v="2500"/>
    <n v="3499"/>
    <x v="0"/>
    <x v="0"/>
    <s v="USD"/>
    <n v="1410904413"/>
    <x v="649"/>
    <b v="0"/>
    <x v="141"/>
    <b v="1"/>
    <s v="technology/wearables"/>
    <x v="508"/>
    <x v="485"/>
    <x v="2"/>
    <s v="wearables"/>
    <x v="649"/>
    <x v="649"/>
  </r>
  <r>
    <n v="650"/>
    <s v="Jake Lazarow's Eagle Project"/>
    <x v="649"/>
    <n v="1500"/>
    <n v="1686"/>
    <x v="0"/>
    <x v="0"/>
    <s v="USD"/>
    <n v="1418953984"/>
    <x v="650"/>
    <b v="0"/>
    <x v="53"/>
    <b v="1"/>
    <s v="technology/wearables"/>
    <x v="509"/>
    <x v="486"/>
    <x v="2"/>
    <s v="wearables"/>
    <x v="650"/>
    <x v="650"/>
  </r>
  <r>
    <n v="651"/>
    <s v="Pacha's Pajamas: Award-Winning Healthy Kids Entertainment!"/>
    <x v="650"/>
    <n v="25000"/>
    <n v="25132"/>
    <x v="0"/>
    <x v="0"/>
    <s v="USD"/>
    <n v="1418430311"/>
    <x v="651"/>
    <b v="0"/>
    <x v="217"/>
    <b v="1"/>
    <s v="technology/wearables"/>
    <x v="510"/>
    <x v="487"/>
    <x v="2"/>
    <s v="wearables"/>
    <x v="651"/>
    <x v="651"/>
  </r>
  <r>
    <n v="652"/>
    <s v="The Zossom Phone Case"/>
    <x v="651"/>
    <n v="3000"/>
    <n v="3014"/>
    <x v="0"/>
    <x v="0"/>
    <s v="USD"/>
    <n v="1480613650"/>
    <x v="652"/>
    <b v="0"/>
    <x v="33"/>
    <b v="1"/>
    <s v="technology/wearables"/>
    <x v="511"/>
    <x v="488"/>
    <x v="2"/>
    <s v="wearables"/>
    <x v="652"/>
    <x v="652"/>
  </r>
  <r>
    <n v="653"/>
    <s v="Wearsafe: Wearable technology on a mission to save lives"/>
    <x v="652"/>
    <n v="75000"/>
    <n v="106084.5"/>
    <x v="0"/>
    <x v="0"/>
    <s v="USD"/>
    <n v="1440082240"/>
    <x v="653"/>
    <b v="0"/>
    <x v="218"/>
    <b v="1"/>
    <s v="technology/wearables"/>
    <x v="512"/>
    <x v="489"/>
    <x v="2"/>
    <s v="wearables"/>
    <x v="653"/>
    <x v="653"/>
  </r>
  <r>
    <n v="654"/>
    <s v="TRASENSE MOVEMENT: The Smartest Daily Tracker for Under $30"/>
    <x v="653"/>
    <n v="12000"/>
    <n v="32075"/>
    <x v="0"/>
    <x v="0"/>
    <s v="USD"/>
    <n v="1436396313"/>
    <x v="654"/>
    <b v="0"/>
    <x v="219"/>
    <b v="1"/>
    <s v="technology/wearables"/>
    <x v="513"/>
    <x v="490"/>
    <x v="2"/>
    <s v="wearables"/>
    <x v="654"/>
    <x v="654"/>
  </r>
  <r>
    <n v="655"/>
    <s v="Spark: The Watch That Keeps You Awake"/>
    <x v="654"/>
    <n v="8000"/>
    <n v="11751"/>
    <x v="0"/>
    <x v="0"/>
    <s v="USD"/>
    <n v="1426197512"/>
    <x v="655"/>
    <b v="0"/>
    <x v="220"/>
    <b v="1"/>
    <s v="technology/wearables"/>
    <x v="514"/>
    <x v="491"/>
    <x v="2"/>
    <s v="wearables"/>
    <x v="655"/>
    <x v="655"/>
  </r>
  <r>
    <n v="656"/>
    <s v="Motion Control Camera Camcorder HD Bluetooth Smart Glasses"/>
    <x v="655"/>
    <n v="5000"/>
    <n v="10678"/>
    <x v="0"/>
    <x v="0"/>
    <s v="USD"/>
    <n v="1460917119"/>
    <x v="656"/>
    <b v="0"/>
    <x v="45"/>
    <b v="1"/>
    <s v="technology/wearables"/>
    <x v="515"/>
    <x v="492"/>
    <x v="2"/>
    <s v="wearables"/>
    <x v="656"/>
    <x v="656"/>
  </r>
  <r>
    <n v="657"/>
    <s v="Shine: first App control Laser Light Bluetooth Headphones"/>
    <x v="656"/>
    <n v="15000"/>
    <n v="18855"/>
    <x v="0"/>
    <x v="0"/>
    <s v="USD"/>
    <n v="1450901872"/>
    <x v="657"/>
    <b v="0"/>
    <x v="221"/>
    <b v="1"/>
    <s v="technology/wearables"/>
    <x v="516"/>
    <x v="493"/>
    <x v="2"/>
    <s v="wearables"/>
    <x v="657"/>
    <x v="657"/>
  </r>
  <r>
    <n v="658"/>
    <s v="Neorings secures, mounts, stands, your smartphone and tablet"/>
    <x v="657"/>
    <n v="28888"/>
    <n v="30177"/>
    <x v="0"/>
    <x v="0"/>
    <s v="USD"/>
    <n v="1437933600"/>
    <x v="658"/>
    <b v="0"/>
    <x v="222"/>
    <b v="1"/>
    <s v="technology/wearables"/>
    <x v="517"/>
    <x v="494"/>
    <x v="2"/>
    <s v="wearables"/>
    <x v="658"/>
    <x v="658"/>
  </r>
  <r>
    <n v="659"/>
    <s v="Lulu Watch Designs - Apple Watch"/>
    <x v="658"/>
    <n v="3000"/>
    <n v="3017"/>
    <x v="0"/>
    <x v="0"/>
    <s v="USD"/>
    <n v="1440339295"/>
    <x v="659"/>
    <b v="0"/>
    <x v="64"/>
    <b v="1"/>
    <s v="technology/wearables"/>
    <x v="518"/>
    <x v="495"/>
    <x v="2"/>
    <s v="wearables"/>
    <x v="659"/>
    <x v="659"/>
  </r>
  <r>
    <n v="660"/>
    <s v="ProfileMyRun:  Run the Right Way, Run the Natural Way"/>
    <x v="659"/>
    <n v="50000"/>
    <n v="1529"/>
    <x v="2"/>
    <x v="0"/>
    <s v="USD"/>
    <n v="1415558879"/>
    <x v="660"/>
    <b v="0"/>
    <x v="59"/>
    <b v="0"/>
    <s v="technology/wearables"/>
    <x v="519"/>
    <x v="496"/>
    <x v="2"/>
    <s v="wearables"/>
    <x v="660"/>
    <x v="660"/>
  </r>
  <r>
    <n v="661"/>
    <s v="AirString"/>
    <x v="660"/>
    <n v="10000"/>
    <n v="95"/>
    <x v="2"/>
    <x v="0"/>
    <s v="USD"/>
    <n v="1477236559"/>
    <x v="661"/>
    <b v="0"/>
    <x v="82"/>
    <b v="0"/>
    <s v="technology/wearables"/>
    <x v="520"/>
    <x v="497"/>
    <x v="2"/>
    <s v="wearables"/>
    <x v="661"/>
    <x v="661"/>
  </r>
  <r>
    <n v="662"/>
    <s v="LW - the cool luminescent band with a watch"/>
    <x v="661"/>
    <n v="39000"/>
    <n v="156"/>
    <x v="2"/>
    <x v="0"/>
    <s v="USD"/>
    <n v="1421404247"/>
    <x v="662"/>
    <b v="0"/>
    <x v="80"/>
    <b v="0"/>
    <s v="technology/wearables"/>
    <x v="177"/>
    <x v="498"/>
    <x v="2"/>
    <s v="wearables"/>
    <x v="662"/>
    <x v="662"/>
  </r>
  <r>
    <n v="663"/>
    <s v="MouseFighter invisible AIR mouse"/>
    <x v="662"/>
    <n v="200000"/>
    <n v="700"/>
    <x v="2"/>
    <x v="8"/>
    <s v="DKK"/>
    <n v="1437250456"/>
    <x v="663"/>
    <b v="0"/>
    <x v="63"/>
    <b v="0"/>
    <s v="technology/wearables"/>
    <x v="521"/>
    <x v="101"/>
    <x v="2"/>
    <s v="wearables"/>
    <x v="663"/>
    <x v="663"/>
  </r>
  <r>
    <n v="664"/>
    <s v="Oregon Babyâ„¢ Diapers"/>
    <x v="663"/>
    <n v="12000"/>
    <n v="904"/>
    <x v="2"/>
    <x v="0"/>
    <s v="USD"/>
    <n v="1428940775"/>
    <x v="664"/>
    <b v="0"/>
    <x v="60"/>
    <b v="0"/>
    <s v="technology/wearables"/>
    <x v="522"/>
    <x v="499"/>
    <x v="2"/>
    <s v="wearables"/>
    <x v="664"/>
    <x v="664"/>
  </r>
  <r>
    <n v="665"/>
    <s v="CulBox , Open Source Wearable Smart Watch for Arduino"/>
    <x v="664"/>
    <n v="10000"/>
    <n v="1864"/>
    <x v="2"/>
    <x v="0"/>
    <s v="USD"/>
    <n v="1484327061"/>
    <x v="665"/>
    <b v="0"/>
    <x v="8"/>
    <b v="0"/>
    <s v="technology/wearables"/>
    <x v="523"/>
    <x v="500"/>
    <x v="2"/>
    <s v="wearables"/>
    <x v="665"/>
    <x v="665"/>
  </r>
  <r>
    <n v="666"/>
    <s v="Ducky Diapers"/>
    <x v="665"/>
    <n v="200000"/>
    <n v="8"/>
    <x v="2"/>
    <x v="0"/>
    <s v="USD"/>
    <n v="1408305498"/>
    <x v="666"/>
    <b v="0"/>
    <x v="80"/>
    <b v="0"/>
    <s v="technology/wearables"/>
    <x v="524"/>
    <x v="453"/>
    <x v="2"/>
    <s v="wearables"/>
    <x v="666"/>
    <x v="666"/>
  </r>
  <r>
    <n v="667"/>
    <s v="Ubivade - Vibrating navigation belt"/>
    <x v="666"/>
    <n v="50000"/>
    <n v="5010"/>
    <x v="2"/>
    <x v="13"/>
    <s v="EUR"/>
    <n v="1477731463"/>
    <x v="667"/>
    <b v="0"/>
    <x v="33"/>
    <b v="0"/>
    <s v="technology/wearables"/>
    <x v="525"/>
    <x v="501"/>
    <x v="2"/>
    <s v="wearables"/>
    <x v="667"/>
    <x v="667"/>
  </r>
  <r>
    <n v="668"/>
    <s v="Iplace itâ„¢ : The Phone Holding RFID Blocking Card Holder"/>
    <x v="667"/>
    <n v="15000"/>
    <n v="684"/>
    <x v="2"/>
    <x v="0"/>
    <s v="USD"/>
    <n v="1431374222"/>
    <x v="668"/>
    <b v="0"/>
    <x v="20"/>
    <b v="0"/>
    <s v="technology/wearables"/>
    <x v="526"/>
    <x v="502"/>
    <x v="2"/>
    <s v="wearables"/>
    <x v="668"/>
    <x v="668"/>
  </r>
  <r>
    <n v="669"/>
    <s v="Christian DiLusso Watches"/>
    <x v="668"/>
    <n v="200000"/>
    <n v="43015"/>
    <x v="2"/>
    <x v="11"/>
    <s v="SEK"/>
    <n v="1467817258"/>
    <x v="669"/>
    <b v="0"/>
    <x v="33"/>
    <b v="0"/>
    <s v="technology/wearables"/>
    <x v="527"/>
    <x v="503"/>
    <x v="2"/>
    <s v="wearables"/>
    <x v="669"/>
    <x v="669"/>
  </r>
  <r>
    <n v="670"/>
    <s v="FINCLIP, the easiest way to don/doff your scuba diving fins"/>
    <x v="669"/>
    <n v="90000"/>
    <n v="26349"/>
    <x v="2"/>
    <x v="13"/>
    <s v="EUR"/>
    <n v="1466323800"/>
    <x v="670"/>
    <b v="0"/>
    <x v="223"/>
    <b v="0"/>
    <s v="technology/wearables"/>
    <x v="528"/>
    <x v="504"/>
    <x v="2"/>
    <s v="wearables"/>
    <x v="670"/>
    <x v="670"/>
  </r>
  <r>
    <n v="671"/>
    <s v="SmoothEye - Accurately Test Your Alertness and Focus Level"/>
    <x v="670"/>
    <n v="30000"/>
    <n v="11828"/>
    <x v="2"/>
    <x v="0"/>
    <s v="USD"/>
    <n v="1421208000"/>
    <x v="671"/>
    <b v="0"/>
    <x v="41"/>
    <b v="0"/>
    <s v="technology/wearables"/>
    <x v="529"/>
    <x v="505"/>
    <x v="2"/>
    <s v="wearables"/>
    <x v="671"/>
    <x v="671"/>
  </r>
  <r>
    <n v="672"/>
    <s v="youWare  |  A digital ID for the real world"/>
    <x v="671"/>
    <n v="50000"/>
    <n v="10814"/>
    <x v="2"/>
    <x v="0"/>
    <s v="USD"/>
    <n v="1420088340"/>
    <x v="672"/>
    <b v="0"/>
    <x v="224"/>
    <b v="0"/>
    <s v="technology/wearables"/>
    <x v="530"/>
    <x v="506"/>
    <x v="2"/>
    <s v="wearables"/>
    <x v="672"/>
    <x v="672"/>
  </r>
  <r>
    <n v="673"/>
    <s v="HORIZON: LIFE ENHANCED GLASSWARE"/>
    <x v="672"/>
    <n v="100000"/>
    <n v="205"/>
    <x v="2"/>
    <x v="0"/>
    <s v="USD"/>
    <n v="1409602217"/>
    <x v="673"/>
    <b v="0"/>
    <x v="83"/>
    <b v="0"/>
    <s v="technology/wearables"/>
    <x v="531"/>
    <x v="414"/>
    <x v="2"/>
    <s v="wearables"/>
    <x v="673"/>
    <x v="673"/>
  </r>
  <r>
    <n v="674"/>
    <s v="Something To Wear For Hearing Sounds By Feeling Vibrations"/>
    <x v="673"/>
    <n v="50000"/>
    <n v="15"/>
    <x v="2"/>
    <x v="0"/>
    <s v="USD"/>
    <n v="1407811627"/>
    <x v="674"/>
    <b v="0"/>
    <x v="84"/>
    <b v="0"/>
    <s v="technology/wearables"/>
    <x v="479"/>
    <x v="507"/>
    <x v="2"/>
    <s v="wearables"/>
    <x v="674"/>
    <x v="674"/>
  </r>
  <r>
    <n v="675"/>
    <s v="How to Make Innovative Apple Watch Apps with WatchKit"/>
    <x v="674"/>
    <n v="6000"/>
    <n v="891"/>
    <x v="2"/>
    <x v="0"/>
    <s v="USD"/>
    <n v="1420095540"/>
    <x v="675"/>
    <b v="0"/>
    <x v="55"/>
    <b v="0"/>
    <s v="technology/wearables"/>
    <x v="532"/>
    <x v="508"/>
    <x v="2"/>
    <s v="wearables"/>
    <x v="675"/>
    <x v="675"/>
  </r>
  <r>
    <n v="676"/>
    <s v="NapTime: the first baby monitor that takes care of parents"/>
    <x v="675"/>
    <n v="100000"/>
    <n v="1471"/>
    <x v="2"/>
    <x v="5"/>
    <s v="CAD"/>
    <n v="1423333581"/>
    <x v="676"/>
    <b v="0"/>
    <x v="54"/>
    <b v="0"/>
    <s v="technology/wearables"/>
    <x v="533"/>
    <x v="509"/>
    <x v="2"/>
    <s v="wearables"/>
    <x v="676"/>
    <x v="676"/>
  </r>
  <r>
    <n v="677"/>
    <s v="World's first Heated Jacket managed by Smartphone"/>
    <x v="676"/>
    <n v="50000"/>
    <n v="12792"/>
    <x v="2"/>
    <x v="13"/>
    <s v="EUR"/>
    <n v="1467106895"/>
    <x v="677"/>
    <b v="0"/>
    <x v="93"/>
    <b v="0"/>
    <s v="technology/wearables"/>
    <x v="534"/>
    <x v="510"/>
    <x v="2"/>
    <s v="wearables"/>
    <x v="677"/>
    <x v="677"/>
  </r>
  <r>
    <n v="678"/>
    <s v="World's Smallest Mp3 Player Earpiece Bible - Ohura Project"/>
    <x v="677"/>
    <n v="29000"/>
    <n v="1108"/>
    <x v="2"/>
    <x v="0"/>
    <s v="USD"/>
    <n v="1463821338"/>
    <x v="678"/>
    <b v="0"/>
    <x v="57"/>
    <b v="0"/>
    <s v="technology/wearables"/>
    <x v="535"/>
    <x v="511"/>
    <x v="2"/>
    <s v="wearables"/>
    <x v="678"/>
    <x v="678"/>
  </r>
  <r>
    <n v="679"/>
    <s v="Monolith Posture Coach"/>
    <x v="678"/>
    <n v="57000"/>
    <n v="8827"/>
    <x v="2"/>
    <x v="0"/>
    <s v="USD"/>
    <n v="1472920909"/>
    <x v="679"/>
    <b v="0"/>
    <x v="225"/>
    <b v="0"/>
    <s v="technology/wearables"/>
    <x v="536"/>
    <x v="512"/>
    <x v="2"/>
    <s v="wearables"/>
    <x v="679"/>
    <x v="679"/>
  </r>
  <r>
    <n v="680"/>
    <s v="PosturePulse: The posture sensor worn on your waist or chair"/>
    <x v="679"/>
    <n v="75000"/>
    <n v="19434"/>
    <x v="2"/>
    <x v="0"/>
    <s v="USD"/>
    <n v="1410955331"/>
    <x v="680"/>
    <b v="0"/>
    <x v="135"/>
    <b v="0"/>
    <s v="technology/wearables"/>
    <x v="537"/>
    <x v="513"/>
    <x v="2"/>
    <s v="wearables"/>
    <x v="680"/>
    <x v="680"/>
  </r>
  <r>
    <n v="681"/>
    <s v="D-Pro Athletic Headband with Carbon Fiber"/>
    <x v="680"/>
    <n v="2500"/>
    <n v="1"/>
    <x v="2"/>
    <x v="0"/>
    <s v="USD"/>
    <n v="1477509604"/>
    <x v="681"/>
    <b v="0"/>
    <x v="29"/>
    <b v="0"/>
    <s v="technology/wearables"/>
    <x v="167"/>
    <x v="120"/>
    <x v="2"/>
    <s v="wearables"/>
    <x v="681"/>
    <x v="681"/>
  </r>
  <r>
    <n v="682"/>
    <s v="Deception Belt"/>
    <x v="681"/>
    <n v="50000"/>
    <n v="53"/>
    <x v="2"/>
    <x v="0"/>
    <s v="USD"/>
    <n v="1489512122"/>
    <x v="682"/>
    <b v="0"/>
    <x v="80"/>
    <b v="0"/>
    <s v="technology/wearables"/>
    <x v="538"/>
    <x v="514"/>
    <x v="2"/>
    <s v="wearables"/>
    <x v="682"/>
    <x v="682"/>
  </r>
  <r>
    <n v="683"/>
    <s v="Mist Buddy Hydration/Misting Backpack"/>
    <x v="682"/>
    <n v="35000"/>
    <n v="298"/>
    <x v="2"/>
    <x v="0"/>
    <s v="USD"/>
    <n v="1477949764"/>
    <x v="683"/>
    <b v="0"/>
    <x v="83"/>
    <b v="0"/>
    <s v="technology/wearables"/>
    <x v="539"/>
    <x v="515"/>
    <x v="2"/>
    <s v="wearables"/>
    <x v="683"/>
    <x v="683"/>
  </r>
  <r>
    <n v="684"/>
    <s v="Arcus Motion Analyzer | The Versatile Smart Ring"/>
    <x v="683"/>
    <n v="320000"/>
    <n v="23948"/>
    <x v="2"/>
    <x v="0"/>
    <s v="USD"/>
    <n v="1406257200"/>
    <x v="684"/>
    <b v="0"/>
    <x v="125"/>
    <b v="0"/>
    <s v="technology/wearables"/>
    <x v="540"/>
    <x v="516"/>
    <x v="2"/>
    <s v="wearables"/>
    <x v="684"/>
    <x v="684"/>
  </r>
  <r>
    <n v="685"/>
    <s v="Nomadica All purpose backpack with battery"/>
    <x v="684"/>
    <n v="2000"/>
    <n v="553"/>
    <x v="2"/>
    <x v="0"/>
    <s v="USD"/>
    <n v="1421095672"/>
    <x v="685"/>
    <b v="0"/>
    <x v="73"/>
    <b v="0"/>
    <s v="technology/wearables"/>
    <x v="541"/>
    <x v="517"/>
    <x v="2"/>
    <s v="wearables"/>
    <x v="685"/>
    <x v="685"/>
  </r>
  <r>
    <n v="686"/>
    <s v="Vivi di Cuore - Heart Rate Watch"/>
    <x v="685"/>
    <n v="500000"/>
    <n v="0"/>
    <x v="2"/>
    <x v="13"/>
    <s v="EUR"/>
    <n v="1438618170"/>
    <x v="686"/>
    <b v="0"/>
    <x v="78"/>
    <b v="0"/>
    <s v="technology/wearables"/>
    <x v="109"/>
    <x v="121"/>
    <x v="2"/>
    <s v="wearables"/>
    <x v="686"/>
    <x v="686"/>
  </r>
  <r>
    <n v="687"/>
    <s v="Power Go: Cargador Solar para Dispositivos MÃ³viles"/>
    <x v="686"/>
    <n v="100000"/>
    <n v="3550"/>
    <x v="2"/>
    <x v="14"/>
    <s v="MXN"/>
    <n v="1486317653"/>
    <x v="687"/>
    <b v="0"/>
    <x v="79"/>
    <b v="0"/>
    <s v="technology/wearables"/>
    <x v="542"/>
    <x v="518"/>
    <x v="2"/>
    <s v="wearables"/>
    <x v="687"/>
    <x v="687"/>
  </r>
  <r>
    <n v="688"/>
    <s v="The Most Advanced Dress Shirt- EVER!!"/>
    <x v="687"/>
    <n v="20000"/>
    <n v="14598"/>
    <x v="2"/>
    <x v="0"/>
    <s v="USD"/>
    <n v="1444876253"/>
    <x v="688"/>
    <b v="0"/>
    <x v="17"/>
    <b v="0"/>
    <s v="technology/wearables"/>
    <x v="543"/>
    <x v="519"/>
    <x v="2"/>
    <s v="wearables"/>
    <x v="688"/>
    <x v="688"/>
  </r>
  <r>
    <n v="689"/>
    <s v="Lifeclock One: The Escape from New York Inspired Smartwatch"/>
    <x v="688"/>
    <n v="200000"/>
    <n v="115297.5"/>
    <x v="2"/>
    <x v="0"/>
    <s v="USD"/>
    <n v="1481173140"/>
    <x v="689"/>
    <b v="0"/>
    <x v="226"/>
    <b v="0"/>
    <s v="technology/wearables"/>
    <x v="544"/>
    <x v="520"/>
    <x v="2"/>
    <s v="wearables"/>
    <x v="689"/>
    <x v="689"/>
  </r>
  <r>
    <n v="690"/>
    <s v="BLOXSHIELD"/>
    <x v="689"/>
    <n v="20000"/>
    <n v="2468"/>
    <x v="2"/>
    <x v="0"/>
    <s v="USD"/>
    <n v="1473400800"/>
    <x v="690"/>
    <b v="0"/>
    <x v="69"/>
    <b v="0"/>
    <s v="technology/wearables"/>
    <x v="545"/>
    <x v="521"/>
    <x v="2"/>
    <s v="wearables"/>
    <x v="690"/>
    <x v="690"/>
  </r>
  <r>
    <n v="691"/>
    <s v="ShapeCase - Colorful Apple Watch Bumpers"/>
    <x v="690"/>
    <n v="50000"/>
    <n v="260"/>
    <x v="2"/>
    <x v="0"/>
    <s v="USD"/>
    <n v="1435711246"/>
    <x v="691"/>
    <b v="0"/>
    <x v="73"/>
    <b v="0"/>
    <s v="technology/wearables"/>
    <x v="546"/>
    <x v="438"/>
    <x v="2"/>
    <s v="wearables"/>
    <x v="691"/>
    <x v="691"/>
  </r>
  <r>
    <n v="692"/>
    <s v="Signum Indicators by Brighter Indication"/>
    <x v="691"/>
    <n v="20000"/>
    <n v="1306"/>
    <x v="2"/>
    <x v="1"/>
    <s v="GBP"/>
    <n v="1482397263"/>
    <x v="692"/>
    <b v="0"/>
    <x v="227"/>
    <b v="0"/>
    <s v="technology/wearables"/>
    <x v="547"/>
    <x v="522"/>
    <x v="2"/>
    <s v="wearables"/>
    <x v="692"/>
    <x v="692"/>
  </r>
  <r>
    <n v="693"/>
    <s v="Prana: Wearable for Breathing and Posture"/>
    <x v="692"/>
    <n v="100000"/>
    <n v="35338"/>
    <x v="2"/>
    <x v="0"/>
    <s v="USD"/>
    <n v="1430421827"/>
    <x v="693"/>
    <b v="0"/>
    <x v="228"/>
    <b v="0"/>
    <s v="technology/wearables"/>
    <x v="548"/>
    <x v="523"/>
    <x v="2"/>
    <s v="wearables"/>
    <x v="693"/>
    <x v="693"/>
  </r>
  <r>
    <n v="694"/>
    <s v="Airlock bike helmet"/>
    <x v="693"/>
    <n v="150000"/>
    <n v="590"/>
    <x v="2"/>
    <x v="0"/>
    <s v="USD"/>
    <n v="1485964559"/>
    <x v="694"/>
    <b v="0"/>
    <x v="63"/>
    <b v="0"/>
    <s v="technology/wearables"/>
    <x v="549"/>
    <x v="524"/>
    <x v="2"/>
    <s v="wearables"/>
    <x v="694"/>
    <x v="694"/>
  </r>
  <r>
    <n v="695"/>
    <s v="mini air- personal air conditioner"/>
    <x v="694"/>
    <n v="60000"/>
    <n v="636"/>
    <x v="2"/>
    <x v="0"/>
    <s v="USD"/>
    <n v="1414758620"/>
    <x v="695"/>
    <b v="0"/>
    <x v="63"/>
    <b v="0"/>
    <s v="technology/wearables"/>
    <x v="550"/>
    <x v="525"/>
    <x v="2"/>
    <s v="wearables"/>
    <x v="695"/>
    <x v="695"/>
  </r>
  <r>
    <n v="696"/>
    <s v="trustee"/>
    <x v="695"/>
    <n v="175000"/>
    <n v="1"/>
    <x v="2"/>
    <x v="9"/>
    <s v="EUR"/>
    <n v="1406326502"/>
    <x v="696"/>
    <b v="0"/>
    <x v="29"/>
    <b v="0"/>
    <s v="technology/wearables"/>
    <x v="551"/>
    <x v="120"/>
    <x v="2"/>
    <s v="wearables"/>
    <x v="696"/>
    <x v="696"/>
  </r>
  <r>
    <n v="697"/>
    <s v="VR Lens Lab - Prescription Lenses for Virtual Reality HMDs"/>
    <x v="696"/>
    <n v="5000"/>
    <n v="2319"/>
    <x v="2"/>
    <x v="12"/>
    <s v="EUR"/>
    <n v="1454502789"/>
    <x v="697"/>
    <b v="0"/>
    <x v="229"/>
    <b v="0"/>
    <s v="technology/wearables"/>
    <x v="552"/>
    <x v="526"/>
    <x v="2"/>
    <s v="wearables"/>
    <x v="697"/>
    <x v="697"/>
  </r>
  <r>
    <n v="698"/>
    <s v="3D Xray Vision. State of the Art. Free for Everyone*."/>
    <x v="697"/>
    <n v="100000"/>
    <n v="15390"/>
    <x v="2"/>
    <x v="0"/>
    <s v="USD"/>
    <n v="1411005600"/>
    <x v="698"/>
    <b v="0"/>
    <x v="60"/>
    <b v="0"/>
    <s v="technology/wearables"/>
    <x v="553"/>
    <x v="527"/>
    <x v="2"/>
    <s v="wearables"/>
    <x v="698"/>
    <x v="698"/>
  </r>
  <r>
    <n v="699"/>
    <s v="TapTap, a touch communication wristband"/>
    <x v="698"/>
    <n v="130000"/>
    <n v="107148.74"/>
    <x v="2"/>
    <x v="0"/>
    <s v="USD"/>
    <n v="1385136000"/>
    <x v="699"/>
    <b v="0"/>
    <x v="230"/>
    <b v="0"/>
    <s v="technology/wearables"/>
    <x v="554"/>
    <x v="528"/>
    <x v="2"/>
    <s v="wearables"/>
    <x v="699"/>
    <x v="699"/>
  </r>
  <r>
    <n v="700"/>
    <s v="A-iEasyâ„¢ Smartphone Stand Holder | The End of Busy Hands."/>
    <x v="699"/>
    <n v="15000"/>
    <n v="403"/>
    <x v="2"/>
    <x v="3"/>
    <s v="EUR"/>
    <n v="1484065881"/>
    <x v="700"/>
    <b v="0"/>
    <x v="162"/>
    <b v="0"/>
    <s v="technology/wearables"/>
    <x v="555"/>
    <x v="31"/>
    <x v="2"/>
    <s v="wearables"/>
    <x v="700"/>
    <x v="700"/>
  </r>
  <r>
    <n v="701"/>
    <s v="HotBlack: The premium smartwatch that shows your custom data"/>
    <x v="700"/>
    <n v="23000"/>
    <n v="6118"/>
    <x v="2"/>
    <x v="1"/>
    <s v="GBP"/>
    <n v="1406130880"/>
    <x v="701"/>
    <b v="0"/>
    <x v="64"/>
    <b v="0"/>
    <s v="technology/wearables"/>
    <x v="556"/>
    <x v="529"/>
    <x v="2"/>
    <s v="wearables"/>
    <x v="701"/>
    <x v="701"/>
  </r>
  <r>
    <n v="702"/>
    <s v="Pace...Me | Visual Pace &amp; Interval Trainer | Sports Wearable"/>
    <x v="701"/>
    <n v="15000"/>
    <n v="4622.01"/>
    <x v="2"/>
    <x v="0"/>
    <s v="USD"/>
    <n v="1480011987"/>
    <x v="702"/>
    <b v="0"/>
    <x v="77"/>
    <b v="0"/>
    <s v="technology/wearables"/>
    <x v="557"/>
    <x v="530"/>
    <x v="2"/>
    <s v="wearables"/>
    <x v="702"/>
    <x v="702"/>
  </r>
  <r>
    <n v="703"/>
    <s v="EL TORO SPEEDWRAPS - THE EVOLUTION OF SPORTS TRAINING"/>
    <x v="702"/>
    <n v="15000"/>
    <n v="837"/>
    <x v="2"/>
    <x v="0"/>
    <s v="USD"/>
    <n v="1485905520"/>
    <x v="703"/>
    <b v="0"/>
    <x v="63"/>
    <b v="0"/>
    <s v="technology/wearables"/>
    <x v="558"/>
    <x v="531"/>
    <x v="2"/>
    <s v="wearables"/>
    <x v="703"/>
    <x v="703"/>
  </r>
  <r>
    <n v="704"/>
    <s v="ZNITCH- The Evolution in Helmet Safety"/>
    <x v="703"/>
    <n v="55000"/>
    <n v="481"/>
    <x v="2"/>
    <x v="5"/>
    <s v="CAD"/>
    <n v="1487565468"/>
    <x v="704"/>
    <b v="0"/>
    <x v="80"/>
    <b v="0"/>
    <s v="technology/wearables"/>
    <x v="559"/>
    <x v="532"/>
    <x v="2"/>
    <s v="wearables"/>
    <x v="704"/>
    <x v="704"/>
  </r>
  <r>
    <n v="705"/>
    <s v="SomnoScope"/>
    <x v="704"/>
    <n v="100000"/>
    <n v="977"/>
    <x v="2"/>
    <x v="9"/>
    <s v="EUR"/>
    <n v="1484999278"/>
    <x v="705"/>
    <b v="0"/>
    <x v="81"/>
    <b v="0"/>
    <s v="technology/wearables"/>
    <x v="560"/>
    <x v="533"/>
    <x v="2"/>
    <s v="wearables"/>
    <x v="705"/>
    <x v="705"/>
  </r>
  <r>
    <n v="706"/>
    <s v="Driver Alert System"/>
    <x v="705"/>
    <n v="100000"/>
    <n v="0"/>
    <x v="2"/>
    <x v="3"/>
    <s v="EUR"/>
    <n v="1481740740"/>
    <x v="706"/>
    <b v="0"/>
    <x v="78"/>
    <b v="0"/>
    <s v="technology/wearables"/>
    <x v="109"/>
    <x v="121"/>
    <x v="2"/>
    <s v="wearables"/>
    <x v="706"/>
    <x v="706"/>
  </r>
  <r>
    <n v="707"/>
    <s v="Hy - hidden wireless earbuds you never have to take off"/>
    <x v="706"/>
    <n v="68000"/>
    <n v="53670.6"/>
    <x v="2"/>
    <x v="1"/>
    <s v="GBP"/>
    <n v="1483286127"/>
    <x v="707"/>
    <b v="0"/>
    <x v="231"/>
    <b v="0"/>
    <s v="technology/wearables"/>
    <x v="561"/>
    <x v="534"/>
    <x v="2"/>
    <s v="wearables"/>
    <x v="707"/>
    <x v="707"/>
  </r>
  <r>
    <n v="708"/>
    <s v="Glowbelt, The World's First Retractable LED Safety Belt"/>
    <x v="707"/>
    <n v="40000"/>
    <n v="8837"/>
    <x v="2"/>
    <x v="1"/>
    <s v="GBP"/>
    <n v="1410616600"/>
    <x v="708"/>
    <b v="0"/>
    <x v="232"/>
    <b v="0"/>
    <s v="technology/wearables"/>
    <x v="562"/>
    <x v="535"/>
    <x v="2"/>
    <s v="wearables"/>
    <x v="708"/>
    <x v="708"/>
  </r>
  <r>
    <n v="709"/>
    <s v="lumiglove"/>
    <x v="708"/>
    <n v="15000"/>
    <n v="61"/>
    <x v="2"/>
    <x v="0"/>
    <s v="USD"/>
    <n v="1417741159"/>
    <x v="709"/>
    <b v="0"/>
    <x v="84"/>
    <b v="0"/>
    <s v="technology/wearables"/>
    <x v="563"/>
    <x v="458"/>
    <x v="2"/>
    <s v="wearables"/>
    <x v="709"/>
    <x v="709"/>
  </r>
  <r>
    <n v="710"/>
    <s v="Hate York Shirt 2.0"/>
    <x v="709"/>
    <n v="1200"/>
    <n v="0"/>
    <x v="2"/>
    <x v="5"/>
    <s v="CAD"/>
    <n v="1408495440"/>
    <x v="710"/>
    <b v="0"/>
    <x v="78"/>
    <b v="0"/>
    <s v="technology/wearables"/>
    <x v="109"/>
    <x v="121"/>
    <x v="2"/>
    <s v="wearables"/>
    <x v="710"/>
    <x v="710"/>
  </r>
  <r>
    <n v="711"/>
    <s v="Anti Snore Wearable"/>
    <x v="710"/>
    <n v="100000"/>
    <n v="33791"/>
    <x v="2"/>
    <x v="9"/>
    <s v="EUR"/>
    <n v="1481716868"/>
    <x v="711"/>
    <b v="0"/>
    <x v="233"/>
    <b v="0"/>
    <s v="technology/wearables"/>
    <x v="564"/>
    <x v="536"/>
    <x v="2"/>
    <s v="wearables"/>
    <x v="711"/>
    <x v="711"/>
  </r>
  <r>
    <n v="712"/>
    <s v="Riders Registry &quot;Medical data of active people on a Dog Tag&quot;"/>
    <x v="711"/>
    <n v="48500"/>
    <n v="105"/>
    <x v="2"/>
    <x v="0"/>
    <s v="USD"/>
    <n v="1455466832"/>
    <x v="712"/>
    <b v="0"/>
    <x v="80"/>
    <b v="0"/>
    <s v="technology/wearables"/>
    <x v="565"/>
    <x v="537"/>
    <x v="2"/>
    <s v="wearables"/>
    <x v="712"/>
    <x v="712"/>
  </r>
  <r>
    <n v="713"/>
    <s v="Secure Pet GPS Tracker - Every Moment Matters"/>
    <x v="712"/>
    <n v="25000"/>
    <n v="199"/>
    <x v="2"/>
    <x v="13"/>
    <s v="EUR"/>
    <n v="1465130532"/>
    <x v="713"/>
    <b v="0"/>
    <x v="29"/>
    <b v="0"/>
    <s v="technology/wearables"/>
    <x v="566"/>
    <x v="538"/>
    <x v="2"/>
    <s v="wearables"/>
    <x v="713"/>
    <x v="713"/>
  </r>
  <r>
    <n v="714"/>
    <s v="Prep Packs Survival Belt"/>
    <x v="713"/>
    <n v="15000"/>
    <n v="2249"/>
    <x v="2"/>
    <x v="0"/>
    <s v="USD"/>
    <n v="1488308082"/>
    <x v="714"/>
    <b v="0"/>
    <x v="33"/>
    <b v="0"/>
    <s v="technology/wearables"/>
    <x v="567"/>
    <x v="539"/>
    <x v="2"/>
    <s v="wearables"/>
    <x v="714"/>
    <x v="714"/>
  </r>
  <r>
    <n v="715"/>
    <s v="Mouse^3"/>
    <x v="714"/>
    <n v="27500"/>
    <n v="1389"/>
    <x v="2"/>
    <x v="0"/>
    <s v="USD"/>
    <n v="1446693040"/>
    <x v="715"/>
    <b v="0"/>
    <x v="8"/>
    <b v="0"/>
    <s v="technology/wearables"/>
    <x v="568"/>
    <x v="540"/>
    <x v="2"/>
    <s v="wearables"/>
    <x v="715"/>
    <x v="715"/>
  </r>
  <r>
    <n v="716"/>
    <s v="Pathfinder - Wearable Navigation for the Blind"/>
    <x v="715"/>
    <n v="7000"/>
    <n v="715"/>
    <x v="2"/>
    <x v="0"/>
    <s v="USD"/>
    <n v="1417392000"/>
    <x v="716"/>
    <b v="0"/>
    <x v="38"/>
    <b v="0"/>
    <s v="technology/wearables"/>
    <x v="569"/>
    <x v="541"/>
    <x v="2"/>
    <s v="wearables"/>
    <x v="716"/>
    <x v="716"/>
  </r>
  <r>
    <n v="717"/>
    <s v="cool air belt"/>
    <x v="716"/>
    <n v="100000"/>
    <n v="305"/>
    <x v="2"/>
    <x v="0"/>
    <s v="USD"/>
    <n v="1409949002"/>
    <x v="717"/>
    <b v="0"/>
    <x v="80"/>
    <b v="0"/>
    <s v="technology/wearables"/>
    <x v="570"/>
    <x v="542"/>
    <x v="2"/>
    <s v="wearables"/>
    <x v="717"/>
    <x v="717"/>
  </r>
  <r>
    <n v="718"/>
    <s v="BioToo - Emergency Temporary Tattoos"/>
    <x v="717"/>
    <n v="12000"/>
    <n v="90"/>
    <x v="2"/>
    <x v="0"/>
    <s v="USD"/>
    <n v="1487397540"/>
    <x v="718"/>
    <b v="0"/>
    <x v="80"/>
    <b v="0"/>
    <s v="technology/wearables"/>
    <x v="571"/>
    <x v="381"/>
    <x v="2"/>
    <s v="wearables"/>
    <x v="718"/>
    <x v="718"/>
  </r>
  <r>
    <n v="719"/>
    <s v="Hand Armor Liquid Chalk-Ultimate Sports Chalk Help Patent"/>
    <x v="718"/>
    <n v="15000"/>
    <n v="194"/>
    <x v="2"/>
    <x v="0"/>
    <s v="USD"/>
    <n v="1456189076"/>
    <x v="719"/>
    <b v="0"/>
    <x v="73"/>
    <b v="0"/>
    <s v="technology/wearables"/>
    <x v="572"/>
    <x v="543"/>
    <x v="2"/>
    <s v="wearables"/>
    <x v="719"/>
    <x v="719"/>
  </r>
  <r>
    <n v="720"/>
    <s v="Without Utterance: Tales from the Other Side of Language"/>
    <x v="719"/>
    <n v="1900"/>
    <n v="2735"/>
    <x v="0"/>
    <x v="0"/>
    <s v="USD"/>
    <n v="1327851291"/>
    <x v="720"/>
    <b v="0"/>
    <x v="14"/>
    <b v="1"/>
    <s v="publishing/nonfiction"/>
    <x v="573"/>
    <x v="544"/>
    <x v="3"/>
    <s v="nonfiction"/>
    <x v="720"/>
    <x v="720"/>
  </r>
  <r>
    <n v="721"/>
    <s v="Celebrating Brit Shalom â€” Now at CelebratingBritShalom.Com"/>
    <x v="720"/>
    <n v="8200"/>
    <n v="10013"/>
    <x v="0"/>
    <x v="0"/>
    <s v="USD"/>
    <n v="1406900607"/>
    <x v="721"/>
    <b v="0"/>
    <x v="46"/>
    <b v="1"/>
    <s v="publishing/nonfiction"/>
    <x v="574"/>
    <x v="545"/>
    <x v="3"/>
    <s v="nonfiction"/>
    <x v="721"/>
    <x v="721"/>
  </r>
  <r>
    <n v="722"/>
    <s v="The BANGGAI Rescue Project"/>
    <x v="721"/>
    <n v="25000"/>
    <n v="33006"/>
    <x v="0"/>
    <x v="0"/>
    <s v="USD"/>
    <n v="1333909178"/>
    <x v="722"/>
    <b v="0"/>
    <x v="234"/>
    <b v="1"/>
    <s v="publishing/nonfiction"/>
    <x v="575"/>
    <x v="546"/>
    <x v="3"/>
    <s v="nonfiction"/>
    <x v="722"/>
    <x v="722"/>
  </r>
  <r>
    <n v="723"/>
    <s v="The 2015 Pro Football Beast Book"/>
    <x v="722"/>
    <n v="5000"/>
    <n v="5469"/>
    <x v="0"/>
    <x v="0"/>
    <s v="USD"/>
    <n v="1438228740"/>
    <x v="723"/>
    <b v="0"/>
    <x v="61"/>
    <b v="1"/>
    <s v="publishing/nonfiction"/>
    <x v="576"/>
    <x v="547"/>
    <x v="3"/>
    <s v="nonfiction"/>
    <x v="723"/>
    <x v="723"/>
  </r>
  <r>
    <n v="724"/>
    <s v="The Adventure Access Guide: How to Walk Across America"/>
    <x v="723"/>
    <n v="7000"/>
    <n v="7383.01"/>
    <x v="0"/>
    <x v="0"/>
    <s v="USD"/>
    <n v="1309447163"/>
    <x v="724"/>
    <b v="0"/>
    <x v="235"/>
    <b v="1"/>
    <s v="publishing/nonfiction"/>
    <x v="577"/>
    <x v="548"/>
    <x v="3"/>
    <s v="nonfiction"/>
    <x v="724"/>
    <x v="724"/>
  </r>
  <r>
    <n v="725"/>
    <s v="The Year It All Made Sense"/>
    <x v="724"/>
    <n v="20000"/>
    <n v="20070"/>
    <x v="0"/>
    <x v="0"/>
    <s v="USD"/>
    <n v="1450018912"/>
    <x v="725"/>
    <b v="0"/>
    <x v="205"/>
    <b v="1"/>
    <s v="publishing/nonfiction"/>
    <x v="28"/>
    <x v="549"/>
    <x v="3"/>
    <s v="nonfiction"/>
    <x v="725"/>
    <x v="725"/>
  </r>
  <r>
    <n v="726"/>
    <s v="60 Days to a Radiating Faith"/>
    <x v="725"/>
    <n v="2500"/>
    <n v="2535"/>
    <x v="0"/>
    <x v="0"/>
    <s v="USD"/>
    <n v="1365728487"/>
    <x v="726"/>
    <b v="0"/>
    <x v="2"/>
    <b v="1"/>
    <s v="publishing/nonfiction"/>
    <x v="578"/>
    <x v="550"/>
    <x v="3"/>
    <s v="nonfiction"/>
    <x v="726"/>
    <x v="726"/>
  </r>
  <r>
    <n v="727"/>
    <s v="CHRISTIAN MERCY: Compassion, Proclamation, and Power"/>
    <x v="726"/>
    <n v="3500"/>
    <n v="5443"/>
    <x v="0"/>
    <x v="0"/>
    <s v="USD"/>
    <n v="1358198400"/>
    <x v="727"/>
    <b v="0"/>
    <x v="184"/>
    <b v="1"/>
    <s v="publishing/nonfiction"/>
    <x v="579"/>
    <x v="551"/>
    <x v="3"/>
    <s v="nonfiction"/>
    <x v="727"/>
    <x v="727"/>
  </r>
  <r>
    <n v="728"/>
    <s v="The Age of the Platform: My Fourth Book"/>
    <x v="727"/>
    <n v="7500"/>
    <n v="7917.45"/>
    <x v="0"/>
    <x v="0"/>
    <s v="USD"/>
    <n v="1313957157"/>
    <x v="728"/>
    <b v="0"/>
    <x v="208"/>
    <b v="1"/>
    <s v="publishing/nonfiction"/>
    <x v="580"/>
    <x v="552"/>
    <x v="3"/>
    <s v="nonfiction"/>
    <x v="728"/>
    <x v="728"/>
  </r>
  <r>
    <n v="729"/>
    <s v="The Malformation of Health Care"/>
    <x v="728"/>
    <n v="4000"/>
    <n v="5226"/>
    <x v="0"/>
    <x v="0"/>
    <s v="USD"/>
    <n v="1348028861"/>
    <x v="729"/>
    <b v="0"/>
    <x v="148"/>
    <b v="1"/>
    <s v="publishing/nonfiction"/>
    <x v="314"/>
    <x v="553"/>
    <x v="3"/>
    <s v="nonfiction"/>
    <x v="729"/>
    <x v="729"/>
  </r>
  <r>
    <n v="730"/>
    <s v="Encyclopedia of Surfing"/>
    <x v="729"/>
    <n v="20000"/>
    <n v="26438"/>
    <x v="0"/>
    <x v="0"/>
    <s v="USD"/>
    <n v="1323280391"/>
    <x v="730"/>
    <b v="0"/>
    <x v="236"/>
    <b v="1"/>
    <s v="publishing/nonfiction"/>
    <x v="581"/>
    <x v="554"/>
    <x v="3"/>
    <s v="nonfiction"/>
    <x v="730"/>
    <x v="730"/>
  </r>
  <r>
    <n v="731"/>
    <s v="Portland Boat Tours:  From Dream to Business"/>
    <x v="730"/>
    <n v="5000"/>
    <n v="6300"/>
    <x v="0"/>
    <x v="0"/>
    <s v="USD"/>
    <n v="1327212000"/>
    <x v="731"/>
    <b v="0"/>
    <x v="26"/>
    <b v="1"/>
    <s v="publishing/nonfiction"/>
    <x v="582"/>
    <x v="555"/>
    <x v="3"/>
    <s v="nonfiction"/>
    <x v="731"/>
    <x v="731"/>
  </r>
  <r>
    <n v="732"/>
    <s v="Chess puzzles in your pocket: a new eBook"/>
    <x v="731"/>
    <n v="40"/>
    <n v="64"/>
    <x v="0"/>
    <x v="1"/>
    <s v="GBP"/>
    <n v="1380449461"/>
    <x v="732"/>
    <b v="0"/>
    <x v="62"/>
    <b v="1"/>
    <s v="publishing/nonfiction"/>
    <x v="583"/>
    <x v="556"/>
    <x v="3"/>
    <s v="nonfiction"/>
    <x v="732"/>
    <x v="732"/>
  </r>
  <r>
    <n v="733"/>
    <s v="Sinatra Cookbook - Recipes for the Ruby framework"/>
    <x v="732"/>
    <n v="2500"/>
    <n v="3012"/>
    <x v="0"/>
    <x v="1"/>
    <s v="GBP"/>
    <n v="1387533892"/>
    <x v="733"/>
    <b v="0"/>
    <x v="39"/>
    <b v="1"/>
    <s v="publishing/nonfiction"/>
    <x v="584"/>
    <x v="557"/>
    <x v="3"/>
    <s v="nonfiction"/>
    <x v="733"/>
    <x v="733"/>
  </r>
  <r>
    <n v="734"/>
    <s v="Sideswiped"/>
    <x v="733"/>
    <n v="8500"/>
    <n v="10670"/>
    <x v="0"/>
    <x v="5"/>
    <s v="CAD"/>
    <n v="1431147600"/>
    <x v="734"/>
    <b v="0"/>
    <x v="7"/>
    <b v="1"/>
    <s v="publishing/nonfiction"/>
    <x v="585"/>
    <x v="558"/>
    <x v="3"/>
    <s v="nonfiction"/>
    <x v="734"/>
    <x v="734"/>
  </r>
  <r>
    <n v="735"/>
    <s v="TOP FUEL FOR LIFE - Life Lessons from a Crew Chief"/>
    <x v="734"/>
    <n v="47000"/>
    <n v="53771"/>
    <x v="0"/>
    <x v="0"/>
    <s v="USD"/>
    <n v="1417653540"/>
    <x v="735"/>
    <b v="0"/>
    <x v="194"/>
    <b v="1"/>
    <s v="publishing/nonfiction"/>
    <x v="586"/>
    <x v="559"/>
    <x v="3"/>
    <s v="nonfiction"/>
    <x v="735"/>
    <x v="735"/>
  </r>
  <r>
    <n v="736"/>
    <s v="What Happens in Vegas Stays on YouTube"/>
    <x v="735"/>
    <n v="3600"/>
    <n v="11345"/>
    <x v="0"/>
    <x v="0"/>
    <s v="USD"/>
    <n v="1385009940"/>
    <x v="736"/>
    <b v="0"/>
    <x v="52"/>
    <b v="1"/>
    <s v="publishing/nonfiction"/>
    <x v="587"/>
    <x v="560"/>
    <x v="3"/>
    <s v="nonfiction"/>
    <x v="736"/>
    <x v="736"/>
  </r>
  <r>
    <n v="737"/>
    <s v="Eat Mendocino: Writing the Book"/>
    <x v="736"/>
    <n v="5000"/>
    <n v="6120"/>
    <x v="0"/>
    <x v="0"/>
    <s v="USD"/>
    <n v="1392408000"/>
    <x v="737"/>
    <b v="0"/>
    <x v="52"/>
    <b v="1"/>
    <s v="publishing/nonfiction"/>
    <x v="588"/>
    <x v="98"/>
    <x v="3"/>
    <s v="nonfiction"/>
    <x v="737"/>
    <x v="737"/>
  </r>
  <r>
    <n v="738"/>
    <s v="Under the Sour Sun: Hunger through the Eyes of a Child"/>
    <x v="737"/>
    <n v="1500"/>
    <n v="1601"/>
    <x v="0"/>
    <x v="0"/>
    <s v="USD"/>
    <n v="1417409940"/>
    <x v="738"/>
    <b v="0"/>
    <x v="14"/>
    <b v="1"/>
    <s v="publishing/nonfiction"/>
    <x v="589"/>
    <x v="561"/>
    <x v="3"/>
    <s v="nonfiction"/>
    <x v="738"/>
    <x v="738"/>
  </r>
  <r>
    <n v="739"/>
    <s v="Brother's Keeper: Lessons Learned in Gaining Access"/>
    <x v="738"/>
    <n v="6000"/>
    <n v="9500"/>
    <x v="0"/>
    <x v="0"/>
    <s v="USD"/>
    <n v="1407758629"/>
    <x v="739"/>
    <b v="0"/>
    <x v="237"/>
    <b v="1"/>
    <s v="publishing/nonfiction"/>
    <x v="590"/>
    <x v="562"/>
    <x v="3"/>
    <s v="nonfiction"/>
    <x v="739"/>
    <x v="739"/>
  </r>
  <r>
    <n v="740"/>
    <s v="Gloriously Doomed - Search for Armada Shipwreck in Ireland"/>
    <x v="739"/>
    <n v="3000"/>
    <n v="3222"/>
    <x v="0"/>
    <x v="0"/>
    <s v="USD"/>
    <n v="1434857482"/>
    <x v="740"/>
    <b v="0"/>
    <x v="10"/>
    <b v="1"/>
    <s v="publishing/nonfiction"/>
    <x v="202"/>
    <x v="563"/>
    <x v="3"/>
    <s v="nonfiction"/>
    <x v="740"/>
    <x v="740"/>
  </r>
  <r>
    <n v="741"/>
    <s v="reVILNA: the vilna ghetto project"/>
    <x v="740"/>
    <n v="13000"/>
    <n v="13293.8"/>
    <x v="0"/>
    <x v="0"/>
    <s v="USD"/>
    <n v="1370964806"/>
    <x v="741"/>
    <b v="0"/>
    <x v="225"/>
    <b v="1"/>
    <s v="publishing/nonfiction"/>
    <x v="591"/>
    <x v="564"/>
    <x v="3"/>
    <s v="nonfiction"/>
    <x v="741"/>
    <x v="741"/>
  </r>
  <r>
    <n v="742"/>
    <s v="&quot;My Life As Julia Roberts, Snapshots Of A LIfe"/>
    <x v="741"/>
    <n v="1400"/>
    <n v="1550"/>
    <x v="0"/>
    <x v="0"/>
    <s v="USD"/>
    <n v="1395435712"/>
    <x v="742"/>
    <b v="0"/>
    <x v="23"/>
    <b v="1"/>
    <s v="publishing/nonfiction"/>
    <x v="592"/>
    <x v="565"/>
    <x v="3"/>
    <s v="nonfiction"/>
    <x v="742"/>
    <x v="742"/>
  </r>
  <r>
    <n v="743"/>
    <s v="A Tale as Rich as Soil: Preserving Valmont's History"/>
    <x v="742"/>
    <n v="550"/>
    <n v="814"/>
    <x v="0"/>
    <x v="0"/>
    <s v="USD"/>
    <n v="1334610000"/>
    <x v="743"/>
    <b v="0"/>
    <x v="41"/>
    <b v="1"/>
    <s v="publishing/nonfiction"/>
    <x v="593"/>
    <x v="566"/>
    <x v="3"/>
    <s v="nonfiction"/>
    <x v="743"/>
    <x v="743"/>
  </r>
  <r>
    <n v="744"/>
    <s v="A Revolutionary Leadership Resource Book"/>
    <x v="743"/>
    <n v="5000"/>
    <n v="5116"/>
    <x v="0"/>
    <x v="0"/>
    <s v="USD"/>
    <n v="1355439503"/>
    <x v="744"/>
    <b v="0"/>
    <x v="95"/>
    <b v="1"/>
    <s v="publishing/nonfiction"/>
    <x v="594"/>
    <x v="567"/>
    <x v="3"/>
    <s v="nonfiction"/>
    <x v="744"/>
    <x v="744"/>
  </r>
  <r>
    <n v="745"/>
    <s v="Help Launch the Most Amazing Online Organizing Guide Ever."/>
    <x v="744"/>
    <n v="2220"/>
    <n v="3976"/>
    <x v="0"/>
    <x v="0"/>
    <s v="USD"/>
    <n v="1367588645"/>
    <x v="745"/>
    <b v="0"/>
    <x v="142"/>
    <b v="1"/>
    <s v="publishing/nonfiction"/>
    <x v="595"/>
    <x v="568"/>
    <x v="3"/>
    <s v="nonfiction"/>
    <x v="745"/>
    <x v="745"/>
  </r>
  <r>
    <n v="746"/>
    <s v="Attention: People With Body Parts"/>
    <x v="745"/>
    <n v="2987"/>
    <n v="3318"/>
    <x v="0"/>
    <x v="0"/>
    <s v="USD"/>
    <n v="1348372740"/>
    <x v="746"/>
    <b v="0"/>
    <x v="174"/>
    <b v="1"/>
    <s v="publishing/nonfiction"/>
    <x v="596"/>
    <x v="569"/>
    <x v="3"/>
    <s v="nonfiction"/>
    <x v="746"/>
    <x v="746"/>
  </r>
  <r>
    <n v="747"/>
    <s v="Trash is Treasure"/>
    <x v="746"/>
    <n v="7000"/>
    <n v="7003"/>
    <x v="0"/>
    <x v="9"/>
    <s v="EUR"/>
    <n v="1421319240"/>
    <x v="747"/>
    <b v="0"/>
    <x v="165"/>
    <b v="1"/>
    <s v="publishing/nonfiction"/>
    <x v="597"/>
    <x v="570"/>
    <x v="3"/>
    <s v="nonfiction"/>
    <x v="747"/>
    <x v="747"/>
  </r>
  <r>
    <n v="748"/>
    <s v="Meditations for the Childbearing Year - a Book"/>
    <x v="747"/>
    <n v="2000"/>
    <n v="2005"/>
    <x v="0"/>
    <x v="0"/>
    <s v="USD"/>
    <n v="1407701966"/>
    <x v="748"/>
    <b v="0"/>
    <x v="34"/>
    <b v="1"/>
    <s v="publishing/nonfiction"/>
    <x v="598"/>
    <x v="571"/>
    <x v="3"/>
    <s v="nonfiction"/>
    <x v="748"/>
    <x v="748"/>
  </r>
  <r>
    <n v="749"/>
    <s v="chartwellwest.com"/>
    <x v="748"/>
    <n v="10000"/>
    <n v="10556"/>
    <x v="0"/>
    <x v="0"/>
    <s v="USD"/>
    <n v="1485642930"/>
    <x v="749"/>
    <b v="0"/>
    <x v="238"/>
    <b v="1"/>
    <s v="publishing/nonfiction"/>
    <x v="599"/>
    <x v="572"/>
    <x v="3"/>
    <s v="nonfiction"/>
    <x v="749"/>
    <x v="749"/>
  </r>
  <r>
    <n v="750"/>
    <s v="A book no one should have to write-but everyone should read."/>
    <x v="749"/>
    <n v="4444"/>
    <n v="4559"/>
    <x v="0"/>
    <x v="0"/>
    <s v="USD"/>
    <n v="1361739872"/>
    <x v="750"/>
    <b v="0"/>
    <x v="211"/>
    <b v="1"/>
    <s v="publishing/nonfiction"/>
    <x v="600"/>
    <x v="573"/>
    <x v="3"/>
    <s v="nonfiction"/>
    <x v="750"/>
    <x v="750"/>
  </r>
  <r>
    <n v="751"/>
    <s v="Surviving the Journey: Letters from the Railroad"/>
    <x v="750"/>
    <n v="3000"/>
    <n v="3555"/>
    <x v="0"/>
    <x v="0"/>
    <s v="USD"/>
    <n v="1312470475"/>
    <x v="751"/>
    <b v="0"/>
    <x v="95"/>
    <b v="1"/>
    <s v="publishing/nonfiction"/>
    <x v="23"/>
    <x v="574"/>
    <x v="3"/>
    <s v="nonfiction"/>
    <x v="751"/>
    <x v="751"/>
  </r>
  <r>
    <n v="752"/>
    <s v="ELECTRO GIRL raises awareness to remove the fear of Epilepsy"/>
    <x v="751"/>
    <n v="5000"/>
    <n v="5585"/>
    <x v="0"/>
    <x v="2"/>
    <s v="AUD"/>
    <n v="1476615600"/>
    <x v="752"/>
    <b v="0"/>
    <x v="217"/>
    <b v="1"/>
    <s v="publishing/nonfiction"/>
    <x v="601"/>
    <x v="575"/>
    <x v="3"/>
    <s v="nonfiction"/>
    <x v="752"/>
    <x v="752"/>
  </r>
  <r>
    <n v="753"/>
    <s v="Dirshuni: Israeli Women Writing Midrash, volume 2"/>
    <x v="752"/>
    <n v="10000"/>
    <n v="12800"/>
    <x v="0"/>
    <x v="0"/>
    <s v="USD"/>
    <n v="1423922991"/>
    <x v="753"/>
    <b v="0"/>
    <x v="55"/>
    <b v="1"/>
    <s v="publishing/nonfiction"/>
    <x v="602"/>
    <x v="576"/>
    <x v="3"/>
    <s v="nonfiction"/>
    <x v="753"/>
    <x v="753"/>
  </r>
  <r>
    <n v="754"/>
    <s v="In Sickness and in Health- a couples journey through cancer"/>
    <x v="753"/>
    <n v="2000"/>
    <n v="2075"/>
    <x v="0"/>
    <x v="0"/>
    <s v="USD"/>
    <n v="1357408721"/>
    <x v="754"/>
    <b v="0"/>
    <x v="72"/>
    <b v="1"/>
    <s v="publishing/nonfiction"/>
    <x v="603"/>
    <x v="577"/>
    <x v="3"/>
    <s v="nonfiction"/>
    <x v="754"/>
    <x v="754"/>
  </r>
  <r>
    <n v="755"/>
    <s v="Rumble Yell: Discovering America's Biggest Bike Ride"/>
    <x v="754"/>
    <n v="2500"/>
    <n v="2547.69"/>
    <x v="0"/>
    <x v="0"/>
    <s v="USD"/>
    <n v="1369010460"/>
    <x v="755"/>
    <b v="0"/>
    <x v="32"/>
    <b v="1"/>
    <s v="publishing/nonfiction"/>
    <x v="604"/>
    <x v="578"/>
    <x v="3"/>
    <s v="nonfiction"/>
    <x v="755"/>
    <x v="755"/>
  </r>
  <r>
    <n v="756"/>
    <s v="Shemdegi Sadguri: photopoetic commentary on Eastern Europe"/>
    <x v="755"/>
    <n v="700"/>
    <n v="824"/>
    <x v="0"/>
    <x v="0"/>
    <s v="USD"/>
    <n v="1303147459"/>
    <x v="756"/>
    <b v="0"/>
    <x v="19"/>
    <b v="1"/>
    <s v="publishing/nonfiction"/>
    <x v="605"/>
    <x v="579"/>
    <x v="3"/>
    <s v="nonfiction"/>
    <x v="756"/>
    <x v="756"/>
  </r>
  <r>
    <n v="757"/>
    <s v="Celebrating Orlando's Historic Haunts Release"/>
    <x v="756"/>
    <n v="250"/>
    <n v="595"/>
    <x v="0"/>
    <x v="0"/>
    <s v="USD"/>
    <n v="1354756714"/>
    <x v="757"/>
    <b v="0"/>
    <x v="59"/>
    <b v="1"/>
    <s v="publishing/nonfiction"/>
    <x v="606"/>
    <x v="580"/>
    <x v="3"/>
    <s v="nonfiction"/>
    <x v="757"/>
    <x v="757"/>
  </r>
  <r>
    <n v="758"/>
    <s v="Publish Waiting On Humanity"/>
    <x v="757"/>
    <n v="2500"/>
    <n v="2550"/>
    <x v="0"/>
    <x v="0"/>
    <s v="USD"/>
    <n v="1286568268"/>
    <x v="758"/>
    <b v="0"/>
    <x v="10"/>
    <b v="1"/>
    <s v="publishing/nonfiction"/>
    <x v="607"/>
    <x v="581"/>
    <x v="3"/>
    <s v="nonfiction"/>
    <x v="758"/>
    <x v="758"/>
  </r>
  <r>
    <n v="759"/>
    <s v="Wild Ruins"/>
    <x v="758"/>
    <n v="5000"/>
    <n v="5096"/>
    <x v="0"/>
    <x v="1"/>
    <s v="GBP"/>
    <n v="1404892539"/>
    <x v="759"/>
    <b v="0"/>
    <x v="221"/>
    <b v="1"/>
    <s v="publishing/nonfiction"/>
    <x v="608"/>
    <x v="582"/>
    <x v="3"/>
    <s v="nonfiction"/>
    <x v="759"/>
    <x v="759"/>
  </r>
  <r>
    <n v="760"/>
    <s v="Random Thoughts from a Random Mind"/>
    <x v="759"/>
    <n v="2200"/>
    <n v="0"/>
    <x v="2"/>
    <x v="0"/>
    <s v="USD"/>
    <n v="1480188013"/>
    <x v="760"/>
    <b v="0"/>
    <x v="78"/>
    <b v="0"/>
    <s v="publishing/fiction"/>
    <x v="109"/>
    <x v="121"/>
    <x v="3"/>
    <s v="fiction"/>
    <x v="760"/>
    <x v="760"/>
  </r>
  <r>
    <n v="761"/>
    <s v="DONE WITH DEATH"/>
    <x v="760"/>
    <n v="5000"/>
    <n v="235"/>
    <x v="2"/>
    <x v="0"/>
    <s v="USD"/>
    <n v="1391364126"/>
    <x v="761"/>
    <b v="0"/>
    <x v="79"/>
    <b v="0"/>
    <s v="publishing/fiction"/>
    <x v="609"/>
    <x v="583"/>
    <x v="3"/>
    <s v="fiction"/>
    <x v="761"/>
    <x v="761"/>
  </r>
  <r>
    <n v="762"/>
    <s v="Where we used to live - eBook (PROJECT 80%)"/>
    <x v="761"/>
    <n v="3500"/>
    <n v="0"/>
    <x v="2"/>
    <x v="14"/>
    <s v="MXN"/>
    <n v="1480831200"/>
    <x v="762"/>
    <b v="0"/>
    <x v="78"/>
    <b v="0"/>
    <s v="publishing/fiction"/>
    <x v="109"/>
    <x v="121"/>
    <x v="3"/>
    <s v="fiction"/>
    <x v="762"/>
    <x v="762"/>
  </r>
  <r>
    <n v="763"/>
    <s v="Highland Sabre - A Black Beast Books Project"/>
    <x v="762"/>
    <n v="4290"/>
    <n v="5"/>
    <x v="2"/>
    <x v="1"/>
    <s v="GBP"/>
    <n v="1376563408"/>
    <x v="763"/>
    <b v="0"/>
    <x v="29"/>
    <b v="0"/>
    <s v="publishing/fiction"/>
    <x v="610"/>
    <x v="144"/>
    <x v="3"/>
    <s v="fiction"/>
    <x v="763"/>
    <x v="763"/>
  </r>
  <r>
    <n v="764"/>
    <s v="[JOE]KES"/>
    <x v="763"/>
    <n v="5000"/>
    <n v="0"/>
    <x v="2"/>
    <x v="0"/>
    <s v="USD"/>
    <n v="1441858161"/>
    <x v="764"/>
    <b v="0"/>
    <x v="78"/>
    <b v="0"/>
    <s v="publishing/fiction"/>
    <x v="109"/>
    <x v="121"/>
    <x v="3"/>
    <s v="fiction"/>
    <x v="764"/>
    <x v="764"/>
  </r>
  <r>
    <n v="765"/>
    <s v="Dirty Quiet Money"/>
    <x v="764"/>
    <n v="7000"/>
    <n v="2521"/>
    <x v="2"/>
    <x v="0"/>
    <s v="USD"/>
    <n v="1413723684"/>
    <x v="765"/>
    <b v="0"/>
    <x v="34"/>
    <b v="0"/>
    <s v="publishing/fiction"/>
    <x v="611"/>
    <x v="584"/>
    <x v="3"/>
    <s v="fiction"/>
    <x v="765"/>
    <x v="765"/>
  </r>
  <r>
    <n v="766"/>
    <s v="Memories of Italy &amp; Olive Oil"/>
    <x v="765"/>
    <n v="4000"/>
    <n v="0"/>
    <x v="2"/>
    <x v="5"/>
    <s v="CAD"/>
    <n v="1424112483"/>
    <x v="766"/>
    <b v="0"/>
    <x v="78"/>
    <b v="0"/>
    <s v="publishing/fiction"/>
    <x v="109"/>
    <x v="121"/>
    <x v="3"/>
    <s v="fiction"/>
    <x v="766"/>
    <x v="766"/>
  </r>
  <r>
    <n v="767"/>
    <s v="Jury of Peers: A Novel of Online Justice"/>
    <x v="766"/>
    <n v="5000"/>
    <n v="177"/>
    <x v="2"/>
    <x v="0"/>
    <s v="USD"/>
    <n v="1432178810"/>
    <x v="767"/>
    <b v="0"/>
    <x v="83"/>
    <b v="0"/>
    <s v="publishing/fiction"/>
    <x v="612"/>
    <x v="585"/>
    <x v="3"/>
    <s v="fiction"/>
    <x v="767"/>
    <x v="767"/>
  </r>
  <r>
    <n v="768"/>
    <s v="A dream of becoming an upcoming Author"/>
    <x v="767"/>
    <n v="2500"/>
    <n v="0"/>
    <x v="2"/>
    <x v="0"/>
    <s v="USD"/>
    <n v="1387169890"/>
    <x v="768"/>
    <b v="0"/>
    <x v="78"/>
    <b v="0"/>
    <s v="publishing/fiction"/>
    <x v="109"/>
    <x v="121"/>
    <x v="3"/>
    <s v="fiction"/>
    <x v="768"/>
    <x v="768"/>
  </r>
  <r>
    <n v="769"/>
    <s v="Sorry I Tripped in Your Yard"/>
    <x v="768"/>
    <n v="4000"/>
    <n v="1656"/>
    <x v="2"/>
    <x v="0"/>
    <s v="USD"/>
    <n v="1388102094"/>
    <x v="769"/>
    <b v="0"/>
    <x v="47"/>
    <b v="0"/>
    <s v="publishing/fiction"/>
    <x v="613"/>
    <x v="586"/>
    <x v="3"/>
    <s v="fiction"/>
    <x v="769"/>
    <x v="769"/>
  </r>
  <r>
    <n v="770"/>
    <s v="Open Door: The Call -- Young Reader's Fiction Book"/>
    <x v="769"/>
    <n v="17500"/>
    <n v="0"/>
    <x v="2"/>
    <x v="0"/>
    <s v="USD"/>
    <n v="1361750369"/>
    <x v="770"/>
    <b v="0"/>
    <x v="78"/>
    <b v="0"/>
    <s v="publishing/fiction"/>
    <x v="109"/>
    <x v="121"/>
    <x v="3"/>
    <s v="fiction"/>
    <x v="770"/>
    <x v="770"/>
  </r>
  <r>
    <n v="771"/>
    <s v="Donald Trump Presidential Stress Cube"/>
    <x v="770"/>
    <n v="38000"/>
    <n v="10"/>
    <x v="2"/>
    <x v="0"/>
    <s v="USD"/>
    <n v="1454183202"/>
    <x v="771"/>
    <b v="0"/>
    <x v="29"/>
    <b v="0"/>
    <s v="publishing/fiction"/>
    <x v="614"/>
    <x v="119"/>
    <x v="3"/>
    <s v="fiction"/>
    <x v="771"/>
    <x v="771"/>
  </r>
  <r>
    <n v="772"/>
    <s v="This is NOT the Bible I was taught in Sunday School"/>
    <x v="771"/>
    <n v="1500"/>
    <n v="50"/>
    <x v="2"/>
    <x v="0"/>
    <s v="USD"/>
    <n v="1257047940"/>
    <x v="772"/>
    <b v="0"/>
    <x v="29"/>
    <b v="0"/>
    <s v="publishing/fiction"/>
    <x v="422"/>
    <x v="73"/>
    <x v="3"/>
    <s v="fiction"/>
    <x v="772"/>
    <x v="772"/>
  </r>
  <r>
    <n v="773"/>
    <s v="Expansion of The Mortis Chronicles"/>
    <x v="772"/>
    <n v="3759"/>
    <n v="32"/>
    <x v="2"/>
    <x v="1"/>
    <s v="GBP"/>
    <n v="1431298860"/>
    <x v="773"/>
    <b v="0"/>
    <x v="84"/>
    <b v="0"/>
    <s v="publishing/fiction"/>
    <x v="615"/>
    <x v="587"/>
    <x v="3"/>
    <s v="fiction"/>
    <x v="773"/>
    <x v="773"/>
  </r>
  <r>
    <n v="774"/>
    <s v="Arabella makes her novel Pants On FIre! an audio book!"/>
    <x v="773"/>
    <n v="500"/>
    <n v="351"/>
    <x v="2"/>
    <x v="0"/>
    <s v="USD"/>
    <n v="1393181018"/>
    <x v="774"/>
    <b v="0"/>
    <x v="82"/>
    <b v="0"/>
    <s v="publishing/fiction"/>
    <x v="616"/>
    <x v="498"/>
    <x v="3"/>
    <s v="fiction"/>
    <x v="774"/>
    <x v="774"/>
  </r>
  <r>
    <n v="775"/>
    <s v="Scorned: A LeKrista Scott, Vampire Hunted Novel"/>
    <x v="774"/>
    <n v="10000"/>
    <n v="170"/>
    <x v="2"/>
    <x v="0"/>
    <s v="USD"/>
    <n v="1323998795"/>
    <x v="775"/>
    <b v="0"/>
    <x v="81"/>
    <b v="0"/>
    <s v="publishing/fiction"/>
    <x v="617"/>
    <x v="447"/>
    <x v="3"/>
    <s v="fiction"/>
    <x v="775"/>
    <x v="775"/>
  </r>
  <r>
    <n v="776"/>
    <s v="Run Ragged"/>
    <x v="775"/>
    <n v="7000"/>
    <n v="3598"/>
    <x v="2"/>
    <x v="0"/>
    <s v="USD"/>
    <n v="1444539600"/>
    <x v="776"/>
    <b v="0"/>
    <x v="7"/>
    <b v="0"/>
    <s v="publishing/fiction"/>
    <x v="618"/>
    <x v="588"/>
    <x v="3"/>
    <s v="fiction"/>
    <x v="776"/>
    <x v="776"/>
  </r>
  <r>
    <n v="777"/>
    <s v="One Minute Gone: Manhattan Noir: a novel and backstory book"/>
    <x v="776"/>
    <n v="3000"/>
    <n v="21"/>
    <x v="2"/>
    <x v="0"/>
    <s v="USD"/>
    <n v="1375313577"/>
    <x v="777"/>
    <b v="0"/>
    <x v="83"/>
    <b v="0"/>
    <s v="publishing/fiction"/>
    <x v="449"/>
    <x v="589"/>
    <x v="3"/>
    <s v="fiction"/>
    <x v="777"/>
    <x v="777"/>
  </r>
  <r>
    <n v="778"/>
    <s v="Summers' Love, A Cute and Funny Cinderella Love Story"/>
    <x v="777"/>
    <n v="500"/>
    <n v="2"/>
    <x v="2"/>
    <x v="0"/>
    <s v="USD"/>
    <n v="1398876680"/>
    <x v="778"/>
    <b v="0"/>
    <x v="29"/>
    <b v="0"/>
    <s v="publishing/fiction"/>
    <x v="177"/>
    <x v="453"/>
    <x v="3"/>
    <s v="fiction"/>
    <x v="778"/>
    <x v="778"/>
  </r>
  <r>
    <n v="779"/>
    <s v="Silenus March: A Novel"/>
    <x v="778"/>
    <n v="15000"/>
    <n v="400"/>
    <x v="2"/>
    <x v="0"/>
    <s v="USD"/>
    <n v="1287115200"/>
    <x v="779"/>
    <b v="0"/>
    <x v="79"/>
    <b v="0"/>
    <s v="publishing/fiction"/>
    <x v="129"/>
    <x v="590"/>
    <x v="3"/>
    <s v="fiction"/>
    <x v="779"/>
    <x v="779"/>
  </r>
  <r>
    <n v="780"/>
    <s v="Wess Meets West - Press Our New Album on CD!"/>
    <x v="779"/>
    <n v="1000"/>
    <n v="1040"/>
    <x v="0"/>
    <x v="0"/>
    <s v="USD"/>
    <n v="1304439025"/>
    <x v="780"/>
    <b v="0"/>
    <x v="74"/>
    <b v="1"/>
    <s v="music/rock"/>
    <x v="87"/>
    <x v="591"/>
    <x v="4"/>
    <s v="rock"/>
    <x v="780"/>
    <x v="780"/>
  </r>
  <r>
    <n v="781"/>
    <s v="Touring the United States This July"/>
    <x v="780"/>
    <n v="800"/>
    <n v="1065.23"/>
    <x v="0"/>
    <x v="0"/>
    <s v="USD"/>
    <n v="1370649674"/>
    <x v="781"/>
    <b v="0"/>
    <x v="20"/>
    <b v="1"/>
    <s v="music/rock"/>
    <x v="619"/>
    <x v="592"/>
    <x v="4"/>
    <s v="rock"/>
    <x v="781"/>
    <x v="781"/>
  </r>
  <r>
    <n v="782"/>
    <s v="Richie Ray finally records a new record!"/>
    <x v="781"/>
    <n v="700"/>
    <n v="700"/>
    <x v="0"/>
    <x v="0"/>
    <s v="USD"/>
    <n v="1345918302"/>
    <x v="782"/>
    <b v="0"/>
    <x v="25"/>
    <b v="1"/>
    <s v="music/rock"/>
    <x v="31"/>
    <x v="73"/>
    <x v="4"/>
    <s v="rock"/>
    <x v="782"/>
    <x v="782"/>
  </r>
  <r>
    <n v="783"/>
    <s v="Fund The Red Masque's New Album, &quot;Mythalogue&quot;"/>
    <x v="782"/>
    <n v="1500"/>
    <n v="2222"/>
    <x v="0"/>
    <x v="0"/>
    <s v="USD"/>
    <n v="1335564000"/>
    <x v="783"/>
    <b v="0"/>
    <x v="2"/>
    <b v="1"/>
    <s v="music/rock"/>
    <x v="620"/>
    <x v="593"/>
    <x v="4"/>
    <s v="rock"/>
    <x v="783"/>
    <x v="783"/>
  </r>
  <r>
    <n v="784"/>
    <s v="STEELcyclopedia - The Titans of Hard Rock"/>
    <x v="783"/>
    <n v="1000"/>
    <n v="1025"/>
    <x v="0"/>
    <x v="0"/>
    <s v="USD"/>
    <n v="1395023719"/>
    <x v="784"/>
    <b v="0"/>
    <x v="73"/>
    <b v="1"/>
    <s v="music/rock"/>
    <x v="78"/>
    <x v="594"/>
    <x v="4"/>
    <s v="rock"/>
    <x v="784"/>
    <x v="784"/>
  </r>
  <r>
    <n v="785"/>
    <s v="Treedom's NEW album fund!"/>
    <x v="784"/>
    <n v="500"/>
    <n v="903.14"/>
    <x v="0"/>
    <x v="0"/>
    <s v="USD"/>
    <n v="1362060915"/>
    <x v="785"/>
    <b v="0"/>
    <x v="60"/>
    <b v="1"/>
    <s v="music/rock"/>
    <x v="621"/>
    <x v="595"/>
    <x v="4"/>
    <s v="rock"/>
    <x v="785"/>
    <x v="785"/>
  </r>
  <r>
    <n v="786"/>
    <s v="New Album: BRICK AND MORTAR. New Book: HITLESS WONDER."/>
    <x v="785"/>
    <n v="5000"/>
    <n v="7140"/>
    <x v="0"/>
    <x v="0"/>
    <s v="USD"/>
    <n v="1336751220"/>
    <x v="786"/>
    <b v="0"/>
    <x v="34"/>
    <b v="1"/>
    <s v="music/rock"/>
    <x v="622"/>
    <x v="596"/>
    <x v="4"/>
    <s v="rock"/>
    <x v="786"/>
    <x v="786"/>
  </r>
  <r>
    <n v="787"/>
    <s v="Mahayla CD Pressing"/>
    <x v="786"/>
    <n v="1200"/>
    <n v="1370"/>
    <x v="0"/>
    <x v="0"/>
    <s v="USD"/>
    <n v="1383318226"/>
    <x v="787"/>
    <b v="0"/>
    <x v="57"/>
    <b v="1"/>
    <s v="music/rock"/>
    <x v="623"/>
    <x v="597"/>
    <x v="4"/>
    <s v="rock"/>
    <x v="787"/>
    <x v="787"/>
  </r>
  <r>
    <n v="788"/>
    <s v="HELP UNRB GO ON TOUR!"/>
    <x v="787"/>
    <n v="1000"/>
    <n v="2035.05"/>
    <x v="0"/>
    <x v="0"/>
    <s v="USD"/>
    <n v="1341633540"/>
    <x v="788"/>
    <b v="0"/>
    <x v="69"/>
    <b v="1"/>
    <s v="music/rock"/>
    <x v="624"/>
    <x v="598"/>
    <x v="4"/>
    <s v="rock"/>
    <x v="788"/>
    <x v="788"/>
  </r>
  <r>
    <n v="789"/>
    <s v="Reluctant Hero's &quot;All As One&quot; EP"/>
    <x v="788"/>
    <n v="1700"/>
    <n v="1860"/>
    <x v="0"/>
    <x v="0"/>
    <s v="USD"/>
    <n v="1358755140"/>
    <x v="789"/>
    <b v="0"/>
    <x v="25"/>
    <b v="1"/>
    <s v="music/rock"/>
    <x v="625"/>
    <x v="599"/>
    <x v="4"/>
    <s v="rock"/>
    <x v="789"/>
    <x v="789"/>
  </r>
  <r>
    <n v="790"/>
    <s v="3 Years Hollow is Going On Their First Ever Tour!"/>
    <x v="789"/>
    <n v="10000"/>
    <n v="14437.46"/>
    <x v="0"/>
    <x v="0"/>
    <s v="USD"/>
    <n v="1359680939"/>
    <x v="790"/>
    <b v="0"/>
    <x v="239"/>
    <b v="1"/>
    <s v="music/rock"/>
    <x v="626"/>
    <x v="600"/>
    <x v="4"/>
    <s v="rock"/>
    <x v="790"/>
    <x v="790"/>
  </r>
  <r>
    <n v="791"/>
    <s v="Brad Hoshaw &amp; the Seven Deadlies - New Studio Album"/>
    <x v="790"/>
    <n v="7500"/>
    <n v="7790"/>
    <x v="0"/>
    <x v="0"/>
    <s v="USD"/>
    <n v="1384322340"/>
    <x v="791"/>
    <b v="0"/>
    <x v="130"/>
    <b v="1"/>
    <s v="music/rock"/>
    <x v="627"/>
    <x v="601"/>
    <x v="4"/>
    <s v="rock"/>
    <x v="791"/>
    <x v="791"/>
  </r>
  <r>
    <n v="792"/>
    <s v="&quot;Believable Lies&quot; - The Album"/>
    <x v="791"/>
    <n v="2500"/>
    <n v="2511.11"/>
    <x v="0"/>
    <x v="0"/>
    <s v="USD"/>
    <n v="1383861483"/>
    <x v="792"/>
    <b v="0"/>
    <x v="65"/>
    <b v="1"/>
    <s v="music/rock"/>
    <x v="628"/>
    <x v="602"/>
    <x v="4"/>
    <s v="rock"/>
    <x v="792"/>
    <x v="792"/>
  </r>
  <r>
    <n v="793"/>
    <s v="Dead Tree Duo's first full length album! Let's make it!"/>
    <x v="792"/>
    <n v="2750"/>
    <n v="2826.43"/>
    <x v="0"/>
    <x v="0"/>
    <s v="USD"/>
    <n v="1372827540"/>
    <x v="793"/>
    <b v="0"/>
    <x v="58"/>
    <b v="1"/>
    <s v="music/rock"/>
    <x v="629"/>
    <x v="603"/>
    <x v="4"/>
    <s v="rock"/>
    <x v="793"/>
    <x v="793"/>
  </r>
  <r>
    <n v="794"/>
    <s v="Begins Again"/>
    <x v="793"/>
    <n v="8000"/>
    <n v="8425"/>
    <x v="0"/>
    <x v="0"/>
    <s v="USD"/>
    <n v="1315242360"/>
    <x v="794"/>
    <b v="0"/>
    <x v="28"/>
    <b v="1"/>
    <s v="music/rock"/>
    <x v="630"/>
    <x v="604"/>
    <x v="4"/>
    <s v="rock"/>
    <x v="794"/>
    <x v="794"/>
  </r>
  <r>
    <n v="795"/>
    <s v="Jimbo Mathus &amp; The Tri-State Coalition | WHITE BUFFALO"/>
    <x v="794"/>
    <n v="14000"/>
    <n v="15650"/>
    <x v="0"/>
    <x v="0"/>
    <s v="USD"/>
    <n v="1333774740"/>
    <x v="795"/>
    <b v="0"/>
    <x v="192"/>
    <b v="1"/>
    <s v="music/rock"/>
    <x v="631"/>
    <x v="605"/>
    <x v="4"/>
    <s v="rock"/>
    <x v="795"/>
    <x v="795"/>
  </r>
  <r>
    <n v="796"/>
    <s v="Madrone: New Album for 2013"/>
    <x v="795"/>
    <n v="10000"/>
    <n v="10135"/>
    <x v="0"/>
    <x v="0"/>
    <s v="USD"/>
    <n v="1379279400"/>
    <x v="796"/>
    <b v="0"/>
    <x v="240"/>
    <b v="1"/>
    <s v="music/rock"/>
    <x v="40"/>
    <x v="606"/>
    <x v="4"/>
    <s v="rock"/>
    <x v="796"/>
    <x v="796"/>
  </r>
  <r>
    <n v="797"/>
    <s v="Lust Control NEW CD!!!"/>
    <x v="796"/>
    <n v="3000"/>
    <n v="3226"/>
    <x v="0"/>
    <x v="0"/>
    <s v="USD"/>
    <n v="1335672000"/>
    <x v="797"/>
    <b v="0"/>
    <x v="26"/>
    <b v="1"/>
    <s v="music/rock"/>
    <x v="632"/>
    <x v="607"/>
    <x v="4"/>
    <s v="rock"/>
    <x v="797"/>
    <x v="797"/>
  </r>
  <r>
    <n v="798"/>
    <s v="Eric Stuart Band 4 Song EP &quot;Character&quot;"/>
    <x v="797"/>
    <n v="3500"/>
    <n v="4021"/>
    <x v="0"/>
    <x v="0"/>
    <s v="USD"/>
    <n v="1412086187"/>
    <x v="798"/>
    <b v="0"/>
    <x v="45"/>
    <b v="1"/>
    <s v="music/rock"/>
    <x v="633"/>
    <x v="608"/>
    <x v="4"/>
    <s v="rock"/>
    <x v="798"/>
    <x v="798"/>
  </r>
  <r>
    <n v="799"/>
    <s v="Ryan Caskey's BREAKOUT ALBUM, ready to CHARGE"/>
    <x v="798"/>
    <n v="5000"/>
    <n v="5001"/>
    <x v="0"/>
    <x v="0"/>
    <s v="USD"/>
    <n v="1335542446"/>
    <x v="799"/>
    <b v="0"/>
    <x v="33"/>
    <b v="1"/>
    <s v="music/rock"/>
    <x v="634"/>
    <x v="609"/>
    <x v="4"/>
    <s v="rock"/>
    <x v="799"/>
    <x v="799"/>
  </r>
  <r>
    <n v="800"/>
    <s v="LF4 WildFire"/>
    <x v="799"/>
    <n v="1500"/>
    <n v="2282"/>
    <x v="0"/>
    <x v="1"/>
    <s v="GBP"/>
    <n v="1410431054"/>
    <x v="800"/>
    <b v="0"/>
    <x v="66"/>
    <b v="1"/>
    <s v="music/rock"/>
    <x v="635"/>
    <x v="610"/>
    <x v="4"/>
    <s v="rock"/>
    <x v="800"/>
    <x v="800"/>
  </r>
  <r>
    <n v="801"/>
    <s v="SLUTEVER DO AMERICA TOUR"/>
    <x v="800"/>
    <n v="2000"/>
    <n v="2230.4299999999998"/>
    <x v="0"/>
    <x v="0"/>
    <s v="USD"/>
    <n v="1309547120"/>
    <x v="801"/>
    <b v="0"/>
    <x v="13"/>
    <b v="1"/>
    <s v="music/rock"/>
    <x v="636"/>
    <x v="611"/>
    <x v="4"/>
    <s v="rock"/>
    <x v="801"/>
    <x v="801"/>
  </r>
  <r>
    <n v="802"/>
    <s v="Vaz Tour/Musical Documentation of Australia and SE Asia"/>
    <x v="801"/>
    <n v="6000"/>
    <n v="6080"/>
    <x v="0"/>
    <x v="0"/>
    <s v="USD"/>
    <n v="1347854700"/>
    <x v="802"/>
    <b v="0"/>
    <x v="11"/>
    <b v="1"/>
    <s v="music/rock"/>
    <x v="303"/>
    <x v="612"/>
    <x v="4"/>
    <s v="rock"/>
    <x v="802"/>
    <x v="802"/>
  </r>
  <r>
    <n v="803"/>
    <s v="The Beautiful Refrain's &quot;Page One&quot; Project"/>
    <x v="802"/>
    <n v="2300"/>
    <n v="2835"/>
    <x v="0"/>
    <x v="0"/>
    <s v="USD"/>
    <n v="1306630800"/>
    <x v="803"/>
    <b v="0"/>
    <x v="44"/>
    <b v="1"/>
    <s v="music/rock"/>
    <x v="637"/>
    <x v="613"/>
    <x v="4"/>
    <s v="rock"/>
    <x v="803"/>
    <x v="803"/>
  </r>
  <r>
    <n v="804"/>
    <s v="City of Sound - A city full of stories untold"/>
    <x v="803"/>
    <n v="5500"/>
    <n v="5500"/>
    <x v="0"/>
    <x v="0"/>
    <s v="USD"/>
    <n v="1311393540"/>
    <x v="804"/>
    <b v="0"/>
    <x v="59"/>
    <b v="1"/>
    <s v="music/rock"/>
    <x v="31"/>
    <x v="614"/>
    <x v="4"/>
    <s v="rock"/>
    <x v="804"/>
    <x v="804"/>
  </r>
  <r>
    <n v="805"/>
    <s v="Virtual CH - The One-Man-Mixed-Media-Rock-Band Debut"/>
    <x v="804"/>
    <n v="3000"/>
    <n v="3150"/>
    <x v="0"/>
    <x v="0"/>
    <s v="USD"/>
    <n v="1310857200"/>
    <x v="805"/>
    <b v="0"/>
    <x v="241"/>
    <b v="1"/>
    <s v="music/rock"/>
    <x v="2"/>
    <x v="615"/>
    <x v="4"/>
    <s v="rock"/>
    <x v="805"/>
    <x v="805"/>
  </r>
  <r>
    <n v="806"/>
    <s v="Golden Animals NEW Album!"/>
    <x v="805"/>
    <n v="8000"/>
    <n v="8355"/>
    <x v="0"/>
    <x v="0"/>
    <s v="USD"/>
    <n v="1315413339"/>
    <x v="806"/>
    <b v="0"/>
    <x v="26"/>
    <b v="1"/>
    <s v="music/rock"/>
    <x v="638"/>
    <x v="616"/>
    <x v="4"/>
    <s v="rock"/>
    <x v="806"/>
    <x v="806"/>
  </r>
  <r>
    <n v="807"/>
    <s v="Sic Vita - New EP Release - 2017"/>
    <x v="806"/>
    <n v="4000"/>
    <n v="4205"/>
    <x v="0"/>
    <x v="0"/>
    <s v="USD"/>
    <n v="1488333600"/>
    <x v="807"/>
    <b v="0"/>
    <x v="7"/>
    <b v="1"/>
    <s v="music/rock"/>
    <x v="639"/>
    <x v="617"/>
    <x v="4"/>
    <s v="rock"/>
    <x v="807"/>
    <x v="807"/>
  </r>
  <r>
    <n v="808"/>
    <s v="The Micronite Filters | Wizard Blood Vinyl"/>
    <x v="807"/>
    <n v="4500"/>
    <n v="4500"/>
    <x v="0"/>
    <x v="5"/>
    <s v="CAD"/>
    <n v="1419224340"/>
    <x v="808"/>
    <b v="0"/>
    <x v="68"/>
    <b v="1"/>
    <s v="music/rock"/>
    <x v="31"/>
    <x v="618"/>
    <x v="4"/>
    <s v="rock"/>
    <x v="808"/>
    <x v="808"/>
  </r>
  <r>
    <n v="809"/>
    <s v="Peter's New Album!!"/>
    <x v="808"/>
    <n v="4000"/>
    <n v="4151"/>
    <x v="0"/>
    <x v="0"/>
    <s v="USD"/>
    <n v="1390161630"/>
    <x v="809"/>
    <b v="0"/>
    <x v="47"/>
    <b v="1"/>
    <s v="music/rock"/>
    <x v="640"/>
    <x v="619"/>
    <x v="4"/>
    <s v="rock"/>
    <x v="809"/>
    <x v="809"/>
  </r>
  <r>
    <n v="810"/>
    <s v="Help us get our music into the hands of our fans!"/>
    <x v="809"/>
    <n v="1500"/>
    <n v="1575"/>
    <x v="0"/>
    <x v="0"/>
    <s v="USD"/>
    <n v="1346462462"/>
    <x v="810"/>
    <b v="0"/>
    <x v="74"/>
    <b v="1"/>
    <s v="music/rock"/>
    <x v="2"/>
    <x v="615"/>
    <x v="4"/>
    <s v="rock"/>
    <x v="810"/>
    <x v="810"/>
  </r>
  <r>
    <n v="811"/>
    <s v="Love Water Tour"/>
    <x v="810"/>
    <n v="1000"/>
    <n v="1040"/>
    <x v="0"/>
    <x v="0"/>
    <s v="USD"/>
    <n v="1373475120"/>
    <x v="811"/>
    <b v="0"/>
    <x v="8"/>
    <b v="1"/>
    <s v="music/rock"/>
    <x v="87"/>
    <x v="64"/>
    <x v="4"/>
    <s v="rock"/>
    <x v="811"/>
    <x v="811"/>
  </r>
  <r>
    <n v="812"/>
    <s v="Don Walrus wants to press a record!!"/>
    <x v="811"/>
    <n v="600"/>
    <n v="911"/>
    <x v="0"/>
    <x v="0"/>
    <s v="USD"/>
    <n v="1362146280"/>
    <x v="812"/>
    <b v="0"/>
    <x v="51"/>
    <b v="1"/>
    <s v="music/rock"/>
    <x v="641"/>
    <x v="620"/>
    <x v="4"/>
    <s v="rock"/>
    <x v="812"/>
    <x v="812"/>
  </r>
  <r>
    <n v="813"/>
    <s v="Rules of Civility and Decent Behavior"/>
    <x v="812"/>
    <n v="1500"/>
    <n v="2399.94"/>
    <x v="0"/>
    <x v="0"/>
    <s v="USD"/>
    <n v="1342825365"/>
    <x v="813"/>
    <b v="0"/>
    <x v="93"/>
    <b v="1"/>
    <s v="music/rock"/>
    <x v="642"/>
    <x v="621"/>
    <x v="4"/>
    <s v="rock"/>
    <x v="813"/>
    <x v="813"/>
  </r>
  <r>
    <n v="814"/>
    <s v="Help Pat The Human Get A Tour Van!"/>
    <x v="813"/>
    <n v="1000"/>
    <n v="1273"/>
    <x v="0"/>
    <x v="0"/>
    <s v="USD"/>
    <n v="1306865040"/>
    <x v="814"/>
    <b v="0"/>
    <x v="33"/>
    <b v="1"/>
    <s v="music/rock"/>
    <x v="643"/>
    <x v="622"/>
    <x v="4"/>
    <s v="rock"/>
    <x v="814"/>
    <x v="814"/>
  </r>
  <r>
    <n v="815"/>
    <s v="Some Late Help for The Early Reset"/>
    <x v="814"/>
    <n v="4000"/>
    <n v="4280"/>
    <x v="0"/>
    <x v="0"/>
    <s v="USD"/>
    <n v="1414879303"/>
    <x v="815"/>
    <b v="0"/>
    <x v="68"/>
    <b v="1"/>
    <s v="music/rock"/>
    <x v="644"/>
    <x v="623"/>
    <x v="4"/>
    <s v="rock"/>
    <x v="815"/>
    <x v="815"/>
  </r>
  <r>
    <n v="816"/>
    <s v="Help Friends and Family Release Their Debut Album"/>
    <x v="815"/>
    <n v="7000"/>
    <n v="8058.55"/>
    <x v="0"/>
    <x v="0"/>
    <s v="USD"/>
    <n v="1365489000"/>
    <x v="816"/>
    <b v="0"/>
    <x v="242"/>
    <b v="1"/>
    <s v="music/rock"/>
    <x v="645"/>
    <x v="624"/>
    <x v="4"/>
    <s v="rock"/>
    <x v="816"/>
    <x v="816"/>
  </r>
  <r>
    <n v="817"/>
    <s v="Dead Fish Handshake - follow up record to Across State Lines"/>
    <x v="816"/>
    <n v="1500"/>
    <n v="2056.66"/>
    <x v="0"/>
    <x v="0"/>
    <s v="USD"/>
    <n v="1331441940"/>
    <x v="817"/>
    <b v="0"/>
    <x v="23"/>
    <b v="1"/>
    <s v="music/rock"/>
    <x v="646"/>
    <x v="625"/>
    <x v="4"/>
    <s v="rock"/>
    <x v="817"/>
    <x v="817"/>
  </r>
  <r>
    <n v="818"/>
    <s v="Repair Orwell's tour van for a West Coast Tour!"/>
    <x v="817"/>
    <n v="350"/>
    <n v="545"/>
    <x v="0"/>
    <x v="0"/>
    <s v="USD"/>
    <n v="1344358860"/>
    <x v="818"/>
    <b v="0"/>
    <x v="10"/>
    <b v="1"/>
    <s v="music/rock"/>
    <x v="647"/>
    <x v="626"/>
    <x v="4"/>
    <s v="rock"/>
    <x v="818"/>
    <x v="818"/>
  </r>
  <r>
    <n v="819"/>
    <s v="Winter Tour"/>
    <x v="818"/>
    <n v="400"/>
    <n v="435"/>
    <x v="0"/>
    <x v="0"/>
    <s v="USD"/>
    <n v="1387601040"/>
    <x v="819"/>
    <b v="0"/>
    <x v="25"/>
    <b v="1"/>
    <s v="music/rock"/>
    <x v="648"/>
    <x v="627"/>
    <x v="4"/>
    <s v="rock"/>
    <x v="819"/>
    <x v="819"/>
  </r>
  <r>
    <n v="820"/>
    <s v="Wyatt Lowe &amp; the Ottomatics Summer 2014 Tour!"/>
    <x v="819"/>
    <n v="2000"/>
    <n v="2681"/>
    <x v="0"/>
    <x v="0"/>
    <s v="USD"/>
    <n v="1402290000"/>
    <x v="820"/>
    <b v="0"/>
    <x v="44"/>
    <b v="1"/>
    <s v="music/rock"/>
    <x v="649"/>
    <x v="628"/>
    <x v="4"/>
    <s v="rock"/>
    <x v="820"/>
    <x v="820"/>
  </r>
  <r>
    <n v="821"/>
    <s v="&quot;Grey Sky Blues&quot; - Help make Bizness Suit's new album!"/>
    <x v="820"/>
    <n v="17482"/>
    <n v="17482"/>
    <x v="0"/>
    <x v="0"/>
    <s v="USD"/>
    <n v="1430712060"/>
    <x v="821"/>
    <b v="0"/>
    <x v="76"/>
    <b v="1"/>
    <s v="music/rock"/>
    <x v="31"/>
    <x v="629"/>
    <x v="4"/>
    <s v="rock"/>
    <x v="821"/>
    <x v="821"/>
  </r>
  <r>
    <n v="822"/>
    <s v="Soul Easy - Making music for our friends."/>
    <x v="821"/>
    <n v="3000"/>
    <n v="3575"/>
    <x v="0"/>
    <x v="0"/>
    <s v="USD"/>
    <n v="1349477050"/>
    <x v="822"/>
    <b v="0"/>
    <x v="50"/>
    <b v="1"/>
    <s v="music/rock"/>
    <x v="650"/>
    <x v="630"/>
    <x v="4"/>
    <s v="rock"/>
    <x v="822"/>
    <x v="822"/>
  </r>
  <r>
    <n v="823"/>
    <s v="Debut Album"/>
    <x v="822"/>
    <n v="800"/>
    <n v="1436"/>
    <x v="0"/>
    <x v="0"/>
    <s v="USD"/>
    <n v="1427062852"/>
    <x v="823"/>
    <b v="0"/>
    <x v="51"/>
    <b v="1"/>
    <s v="music/rock"/>
    <x v="651"/>
    <x v="631"/>
    <x v="4"/>
    <s v="rock"/>
    <x v="823"/>
    <x v="823"/>
  </r>
  <r>
    <n v="824"/>
    <s v="Hi Ho Silver Oh - The West Coast Tour"/>
    <x v="823"/>
    <n v="1600"/>
    <n v="2150.1"/>
    <x v="0"/>
    <x v="0"/>
    <s v="USD"/>
    <n v="1271573940"/>
    <x v="824"/>
    <b v="0"/>
    <x v="241"/>
    <b v="1"/>
    <s v="music/rock"/>
    <x v="652"/>
    <x v="632"/>
    <x v="4"/>
    <s v="rock"/>
    <x v="824"/>
    <x v="824"/>
  </r>
  <r>
    <n v="825"/>
    <s v="KILL FREEMAN"/>
    <x v="824"/>
    <n v="12500"/>
    <n v="12554"/>
    <x v="0"/>
    <x v="0"/>
    <s v="USD"/>
    <n v="1351495284"/>
    <x v="825"/>
    <b v="0"/>
    <x v="221"/>
    <b v="1"/>
    <s v="music/rock"/>
    <x v="653"/>
    <x v="633"/>
    <x v="4"/>
    <s v="rock"/>
    <x v="825"/>
    <x v="825"/>
  </r>
  <r>
    <n v="826"/>
    <s v="Protect The Dream Debut Album"/>
    <x v="825"/>
    <n v="5500"/>
    <n v="5580"/>
    <x v="0"/>
    <x v="0"/>
    <s v="USD"/>
    <n v="1332719730"/>
    <x v="826"/>
    <b v="0"/>
    <x v="72"/>
    <b v="1"/>
    <s v="music/rock"/>
    <x v="654"/>
    <x v="634"/>
    <x v="4"/>
    <s v="rock"/>
    <x v="826"/>
    <x v="826"/>
  </r>
  <r>
    <n v="827"/>
    <s v="Losing Wings EP Release &amp; Our First Tour"/>
    <x v="826"/>
    <n v="300"/>
    <n v="310"/>
    <x v="0"/>
    <x v="0"/>
    <s v="USD"/>
    <n v="1329248940"/>
    <x v="827"/>
    <b v="0"/>
    <x v="202"/>
    <b v="1"/>
    <s v="music/rock"/>
    <x v="101"/>
    <x v="635"/>
    <x v="4"/>
    <s v="rock"/>
    <x v="827"/>
    <x v="827"/>
  </r>
  <r>
    <n v="828"/>
    <s v="It's Now or Never for the Icarus Witch Project!"/>
    <x v="827"/>
    <n v="1300"/>
    <n v="1391"/>
    <x v="0"/>
    <x v="0"/>
    <s v="USD"/>
    <n v="1340641440"/>
    <x v="828"/>
    <b v="0"/>
    <x v="44"/>
    <b v="1"/>
    <s v="music/rock"/>
    <x v="644"/>
    <x v="636"/>
    <x v="4"/>
    <s v="rock"/>
    <x v="828"/>
    <x v="828"/>
  </r>
  <r>
    <n v="829"/>
    <s v="Monk"/>
    <x v="828"/>
    <n v="500"/>
    <n v="520"/>
    <x v="0"/>
    <x v="1"/>
    <s v="GBP"/>
    <n v="1468437240"/>
    <x v="829"/>
    <b v="0"/>
    <x v="38"/>
    <b v="1"/>
    <s v="music/rock"/>
    <x v="87"/>
    <x v="151"/>
    <x v="4"/>
    <s v="rock"/>
    <x v="829"/>
    <x v="829"/>
  </r>
  <r>
    <n v="830"/>
    <s v="Dark Disco Club's new album"/>
    <x v="829"/>
    <n v="1800"/>
    <n v="1941"/>
    <x v="0"/>
    <x v="0"/>
    <s v="USD"/>
    <n v="1363952225"/>
    <x v="830"/>
    <b v="0"/>
    <x v="58"/>
    <b v="1"/>
    <s v="music/rock"/>
    <x v="655"/>
    <x v="637"/>
    <x v="4"/>
    <s v="rock"/>
    <x v="830"/>
    <x v="830"/>
  </r>
  <r>
    <n v="831"/>
    <s v="Let The 7Horse Run!"/>
    <x v="830"/>
    <n v="1500"/>
    <n v="3500"/>
    <x v="0"/>
    <x v="0"/>
    <s v="USD"/>
    <n v="1335540694"/>
    <x v="831"/>
    <b v="0"/>
    <x v="9"/>
    <b v="1"/>
    <s v="music/rock"/>
    <x v="656"/>
    <x v="638"/>
    <x v="4"/>
    <s v="rock"/>
    <x v="831"/>
    <x v="831"/>
  </r>
  <r>
    <n v="832"/>
    <s v="OMG! You Can Help Hello Kelly Make Their New Record!"/>
    <x v="831"/>
    <n v="15000"/>
    <n v="15091.06"/>
    <x v="0"/>
    <x v="0"/>
    <s v="USD"/>
    <n v="1327133580"/>
    <x v="832"/>
    <b v="0"/>
    <x v="243"/>
    <b v="1"/>
    <s v="music/rock"/>
    <x v="657"/>
    <x v="639"/>
    <x v="4"/>
    <s v="rock"/>
    <x v="832"/>
    <x v="832"/>
  </r>
  <r>
    <n v="833"/>
    <s v="Ragman Rolls"/>
    <x v="832"/>
    <n v="6000"/>
    <n v="6100"/>
    <x v="0"/>
    <x v="0"/>
    <s v="USD"/>
    <n v="1397941475"/>
    <x v="833"/>
    <b v="0"/>
    <x v="14"/>
    <b v="1"/>
    <s v="music/rock"/>
    <x v="658"/>
    <x v="640"/>
    <x v="4"/>
    <s v="rock"/>
    <x v="833"/>
    <x v="833"/>
  </r>
  <r>
    <n v="834"/>
    <s v="VANS Warped Tour or BUST!"/>
    <x v="833"/>
    <n v="5500"/>
    <n v="7206"/>
    <x v="0"/>
    <x v="0"/>
    <s v="USD"/>
    <n v="1372651140"/>
    <x v="834"/>
    <b v="0"/>
    <x v="11"/>
    <b v="1"/>
    <s v="music/rock"/>
    <x v="659"/>
    <x v="641"/>
    <x v="4"/>
    <s v="rock"/>
    <x v="834"/>
    <x v="834"/>
  </r>
  <r>
    <n v="835"/>
    <s v="Samuel B. Lupowitz &amp; The Ego Band - first album release"/>
    <x v="834"/>
    <n v="2000"/>
    <n v="2345"/>
    <x v="0"/>
    <x v="0"/>
    <s v="USD"/>
    <n v="1337396400"/>
    <x v="835"/>
    <b v="0"/>
    <x v="244"/>
    <b v="1"/>
    <s v="music/rock"/>
    <x v="660"/>
    <x v="642"/>
    <x v="4"/>
    <s v="rock"/>
    <x v="835"/>
    <x v="835"/>
  </r>
  <r>
    <n v="836"/>
    <s v="DESMADRE Full Album + Press Kit"/>
    <x v="835"/>
    <n v="5000"/>
    <n v="5046.5200000000004"/>
    <x v="0"/>
    <x v="0"/>
    <s v="USD"/>
    <n v="1381108918"/>
    <x v="836"/>
    <b v="0"/>
    <x v="67"/>
    <b v="1"/>
    <s v="music/rock"/>
    <x v="661"/>
    <x v="643"/>
    <x v="4"/>
    <s v="rock"/>
    <x v="836"/>
    <x v="836"/>
  </r>
  <r>
    <n v="837"/>
    <s v="Take 147 - Nothin' to Lose CD Project"/>
    <x v="836"/>
    <n v="2500"/>
    <n v="3045"/>
    <x v="0"/>
    <x v="0"/>
    <s v="USD"/>
    <n v="1398988662"/>
    <x v="837"/>
    <b v="0"/>
    <x v="95"/>
    <b v="1"/>
    <s v="music/rock"/>
    <x v="662"/>
    <x v="644"/>
    <x v="4"/>
    <s v="rock"/>
    <x v="837"/>
    <x v="837"/>
  </r>
  <r>
    <n v="838"/>
    <s v="Be a part of The Paper Melody's next chapter: EP and Videos"/>
    <x v="837"/>
    <n v="2000"/>
    <n v="2908"/>
    <x v="0"/>
    <x v="0"/>
    <s v="USD"/>
    <n v="1326835985"/>
    <x v="838"/>
    <b v="0"/>
    <x v="42"/>
    <b v="1"/>
    <s v="music/rock"/>
    <x v="663"/>
    <x v="645"/>
    <x v="4"/>
    <s v="rock"/>
    <x v="838"/>
    <x v="838"/>
  </r>
  <r>
    <n v="839"/>
    <s v="The Waffle Stompers - We'll Never Die"/>
    <x v="838"/>
    <n v="5000"/>
    <n v="5830.83"/>
    <x v="0"/>
    <x v="0"/>
    <s v="USD"/>
    <n v="1348337956"/>
    <x v="839"/>
    <b v="0"/>
    <x v="93"/>
    <b v="1"/>
    <s v="music/rock"/>
    <x v="664"/>
    <x v="646"/>
    <x v="4"/>
    <s v="rock"/>
    <x v="839"/>
    <x v="839"/>
  </r>
  <r>
    <n v="840"/>
    <s v="Carl King's New Album: Grand Architects Of The Universe"/>
    <x v="839"/>
    <n v="10000"/>
    <n v="12041.66"/>
    <x v="0"/>
    <x v="0"/>
    <s v="USD"/>
    <n v="1474694787"/>
    <x v="840"/>
    <b v="0"/>
    <x v="245"/>
    <b v="1"/>
    <s v="music/metal"/>
    <x v="665"/>
    <x v="647"/>
    <x v="4"/>
    <s v="metal"/>
    <x v="840"/>
    <x v="840"/>
  </r>
  <r>
    <n v="841"/>
    <s v="Peering Through The Lens Of Time - Dan Mumm - Studio Album"/>
    <x v="840"/>
    <n v="5000"/>
    <n v="5066"/>
    <x v="0"/>
    <x v="0"/>
    <s v="USD"/>
    <n v="1415653663"/>
    <x v="841"/>
    <b v="1"/>
    <x v="225"/>
    <b v="1"/>
    <s v="music/metal"/>
    <x v="666"/>
    <x v="648"/>
    <x v="4"/>
    <s v="metal"/>
    <x v="841"/>
    <x v="841"/>
  </r>
  <r>
    <n v="842"/>
    <s v="&quot;Frontiers&quot; A new full-length LP by Ontario's Unsacred Seed"/>
    <x v="841"/>
    <n v="2500"/>
    <n v="2608"/>
    <x v="0"/>
    <x v="5"/>
    <s v="CAD"/>
    <n v="1381723140"/>
    <x v="842"/>
    <b v="1"/>
    <x v="70"/>
    <b v="1"/>
    <s v="music/metal"/>
    <x v="667"/>
    <x v="649"/>
    <x v="4"/>
    <s v="metal"/>
    <x v="842"/>
    <x v="842"/>
  </r>
  <r>
    <n v="843"/>
    <s v="The New Album: Dig Deeper"/>
    <x v="842"/>
    <n v="3000"/>
    <n v="8014"/>
    <x v="0"/>
    <x v="0"/>
    <s v="USD"/>
    <n v="1481184000"/>
    <x v="843"/>
    <b v="0"/>
    <x v="246"/>
    <b v="1"/>
    <s v="music/metal"/>
    <x v="668"/>
    <x v="650"/>
    <x v="4"/>
    <s v="metal"/>
    <x v="843"/>
    <x v="843"/>
  </r>
  <r>
    <n v="844"/>
    <s v="FROSTBURN - Lords of the Trident's new album!"/>
    <x v="843"/>
    <n v="3000"/>
    <n v="5824"/>
    <x v="0"/>
    <x v="0"/>
    <s v="USD"/>
    <n v="1414817940"/>
    <x v="844"/>
    <b v="1"/>
    <x v="180"/>
    <b v="1"/>
    <s v="music/metal"/>
    <x v="669"/>
    <x v="651"/>
    <x v="4"/>
    <s v="metal"/>
    <x v="844"/>
    <x v="844"/>
  </r>
  <r>
    <n v="845"/>
    <s v="Shadow and Steel: The new album from Master Sword"/>
    <x v="844"/>
    <n v="5000"/>
    <n v="6019.01"/>
    <x v="0"/>
    <x v="0"/>
    <s v="USD"/>
    <n v="1473047940"/>
    <x v="845"/>
    <b v="0"/>
    <x v="247"/>
    <b v="1"/>
    <s v="music/metal"/>
    <x v="670"/>
    <x v="652"/>
    <x v="4"/>
    <s v="metal"/>
    <x v="845"/>
    <x v="845"/>
  </r>
  <r>
    <n v="846"/>
    <s v="CURVE: The debut album from Miroist needs awesome merch"/>
    <x v="845"/>
    <n v="1100"/>
    <n v="1342.01"/>
    <x v="0"/>
    <x v="1"/>
    <s v="GBP"/>
    <n v="1394460000"/>
    <x v="846"/>
    <b v="0"/>
    <x v="5"/>
    <b v="1"/>
    <s v="music/metal"/>
    <x v="671"/>
    <x v="653"/>
    <x v="4"/>
    <s v="metal"/>
    <x v="846"/>
    <x v="846"/>
  </r>
  <r>
    <n v="847"/>
    <s v="CENTROPYMUSIC"/>
    <x v="846"/>
    <n v="10"/>
    <n v="10"/>
    <x v="0"/>
    <x v="0"/>
    <s v="USD"/>
    <n v="1436555376"/>
    <x v="847"/>
    <b v="0"/>
    <x v="29"/>
    <b v="1"/>
    <s v="music/metal"/>
    <x v="31"/>
    <x v="119"/>
    <x v="4"/>
    <s v="metal"/>
    <x v="847"/>
    <x v="847"/>
  </r>
  <r>
    <n v="848"/>
    <s v="God Am"/>
    <x v="847"/>
    <n v="300"/>
    <n v="300"/>
    <x v="0"/>
    <x v="0"/>
    <s v="USD"/>
    <n v="1429038033"/>
    <x v="848"/>
    <b v="0"/>
    <x v="38"/>
    <b v="1"/>
    <s v="music/metal"/>
    <x v="31"/>
    <x v="654"/>
    <x v="4"/>
    <s v="metal"/>
    <x v="848"/>
    <x v="848"/>
  </r>
  <r>
    <n v="849"/>
    <s v="The Nightingale: A Gothic Fairytale"/>
    <x v="848"/>
    <n v="4000"/>
    <n v="4796"/>
    <x v="0"/>
    <x v="0"/>
    <s v="USD"/>
    <n v="1426473264"/>
    <x v="849"/>
    <b v="0"/>
    <x v="248"/>
    <b v="1"/>
    <s v="music/metal"/>
    <x v="672"/>
    <x v="655"/>
    <x v="4"/>
    <s v="metal"/>
    <x v="849"/>
    <x v="849"/>
  </r>
  <r>
    <n v="850"/>
    <s v="Yet Further: Sioum's Second Full-Length Album"/>
    <x v="849"/>
    <n v="4000"/>
    <n v="6207"/>
    <x v="0"/>
    <x v="0"/>
    <s v="USD"/>
    <n v="1461560340"/>
    <x v="850"/>
    <b v="0"/>
    <x v="182"/>
    <b v="1"/>
    <s v="music/metal"/>
    <x v="673"/>
    <x v="656"/>
    <x v="4"/>
    <s v="metal"/>
    <x v="850"/>
    <x v="850"/>
  </r>
  <r>
    <n v="851"/>
    <s v="M.F.Crew, 1er Album &quot;First Ride&quot;"/>
    <x v="850"/>
    <n v="2000"/>
    <n v="2609"/>
    <x v="0"/>
    <x v="6"/>
    <s v="EUR"/>
    <n v="1469994300"/>
    <x v="851"/>
    <b v="0"/>
    <x v="16"/>
    <b v="1"/>
    <s v="music/metal"/>
    <x v="674"/>
    <x v="657"/>
    <x v="4"/>
    <s v="metal"/>
    <x v="851"/>
    <x v="851"/>
  </r>
  <r>
    <n v="852"/>
    <s v="Covers Album - Limited Vinyl Pressing"/>
    <x v="851"/>
    <n v="3500"/>
    <n v="3674"/>
    <x v="0"/>
    <x v="0"/>
    <s v="USD"/>
    <n v="1477342800"/>
    <x v="852"/>
    <b v="0"/>
    <x v="95"/>
    <b v="1"/>
    <s v="music/metal"/>
    <x v="675"/>
    <x v="658"/>
    <x v="4"/>
    <s v="metal"/>
    <x v="852"/>
    <x v="852"/>
  </r>
  <r>
    <n v="853"/>
    <s v="sloggoth"/>
    <x v="852"/>
    <n v="300"/>
    <n v="300"/>
    <x v="0"/>
    <x v="0"/>
    <s v="USD"/>
    <n v="1424116709"/>
    <x v="853"/>
    <b v="0"/>
    <x v="73"/>
    <b v="1"/>
    <s v="music/metal"/>
    <x v="31"/>
    <x v="180"/>
    <x v="4"/>
    <s v="metal"/>
    <x v="853"/>
    <x v="853"/>
  </r>
  <r>
    <n v="854"/>
    <s v="Westfield Massacre - Sophomore Album &amp; Tour"/>
    <x v="853"/>
    <n v="27800"/>
    <n v="32865.300000000003"/>
    <x v="0"/>
    <x v="0"/>
    <s v="USD"/>
    <n v="1482901546"/>
    <x v="854"/>
    <b v="0"/>
    <x v="249"/>
    <b v="1"/>
    <s v="music/metal"/>
    <x v="676"/>
    <x v="659"/>
    <x v="4"/>
    <s v="metal"/>
    <x v="854"/>
    <x v="854"/>
  </r>
  <r>
    <n v="855"/>
    <s v="AtteroTerra's Sophomore Album - Pray for Apocalypse"/>
    <x v="854"/>
    <n v="1450"/>
    <n v="1500"/>
    <x v="0"/>
    <x v="0"/>
    <s v="USD"/>
    <n v="1469329217"/>
    <x v="855"/>
    <b v="0"/>
    <x v="5"/>
    <b v="1"/>
    <s v="music/metal"/>
    <x v="677"/>
    <x v="660"/>
    <x v="4"/>
    <s v="metal"/>
    <x v="855"/>
    <x v="855"/>
  </r>
  <r>
    <n v="856"/>
    <s v="POWERHEAD - Wir wollen ins Studio!!!"/>
    <x v="855"/>
    <n v="250"/>
    <n v="545"/>
    <x v="0"/>
    <x v="12"/>
    <s v="EUR"/>
    <n v="1477422000"/>
    <x v="856"/>
    <b v="0"/>
    <x v="33"/>
    <b v="1"/>
    <s v="music/metal"/>
    <x v="678"/>
    <x v="661"/>
    <x v="4"/>
    <s v="metal"/>
    <x v="856"/>
    <x v="856"/>
  </r>
  <r>
    <n v="857"/>
    <s v="A Reason To Breathe - DEBUT ALBUM"/>
    <x v="856"/>
    <n v="1200"/>
    <n v="1200"/>
    <x v="0"/>
    <x v="3"/>
    <s v="EUR"/>
    <n v="1448463431"/>
    <x v="857"/>
    <b v="0"/>
    <x v="54"/>
    <b v="1"/>
    <s v="music/metal"/>
    <x v="31"/>
    <x v="73"/>
    <x v="4"/>
    <s v="metal"/>
    <x v="857"/>
    <x v="857"/>
  </r>
  <r>
    <n v="858"/>
    <s v="Gehtika - New Album - A Monster in Mourning"/>
    <x v="857"/>
    <n v="1200"/>
    <n v="1728.07"/>
    <x v="0"/>
    <x v="1"/>
    <s v="GBP"/>
    <n v="1429138740"/>
    <x v="858"/>
    <b v="0"/>
    <x v="88"/>
    <b v="1"/>
    <s v="music/metal"/>
    <x v="679"/>
    <x v="662"/>
    <x v="4"/>
    <s v="metal"/>
    <x v="858"/>
    <x v="858"/>
  </r>
  <r>
    <n v="859"/>
    <s v="Rise With Us Campaign"/>
    <x v="858"/>
    <n v="4000"/>
    <n v="4187"/>
    <x v="0"/>
    <x v="0"/>
    <s v="USD"/>
    <n v="1433376000"/>
    <x v="859"/>
    <b v="0"/>
    <x v="15"/>
    <b v="1"/>
    <s v="music/metal"/>
    <x v="680"/>
    <x v="663"/>
    <x v="4"/>
    <s v="metal"/>
    <x v="859"/>
    <x v="859"/>
  </r>
  <r>
    <n v="860"/>
    <s v="Jazz arrangements of Mozart Horn Concertos #3 &amp; #4"/>
    <x v="859"/>
    <n v="14000"/>
    <n v="2540"/>
    <x v="2"/>
    <x v="0"/>
    <s v="USD"/>
    <n v="1385123713"/>
    <x v="860"/>
    <b v="0"/>
    <x v="53"/>
    <b v="0"/>
    <s v="music/jazz"/>
    <x v="681"/>
    <x v="664"/>
    <x v="4"/>
    <s v="jazz"/>
    <x v="860"/>
    <x v="860"/>
  </r>
  <r>
    <n v="861"/>
    <s v="&quot;In My Own EYE &quot; a cabaret not to be missed"/>
    <x v="860"/>
    <n v="4500"/>
    <n v="101"/>
    <x v="2"/>
    <x v="0"/>
    <s v="USD"/>
    <n v="1474067404"/>
    <x v="861"/>
    <b v="0"/>
    <x v="84"/>
    <b v="0"/>
    <s v="music/jazz"/>
    <x v="682"/>
    <x v="476"/>
    <x v="4"/>
    <s v="jazz"/>
    <x v="861"/>
    <x v="861"/>
  </r>
  <r>
    <n v="862"/>
    <s v="The London Jazz Machine  - Jazz greats musical project"/>
    <x v="861"/>
    <n v="50000"/>
    <n v="170"/>
    <x v="2"/>
    <x v="1"/>
    <s v="GBP"/>
    <n v="1384179548"/>
    <x v="862"/>
    <b v="0"/>
    <x v="80"/>
    <b v="0"/>
    <s v="music/jazz"/>
    <x v="683"/>
    <x v="665"/>
    <x v="4"/>
    <s v="jazz"/>
    <x v="862"/>
    <x v="862"/>
  </r>
  <r>
    <n v="863"/>
    <s v="Help Fund Jason's Debut Jazz CD &quot;Exodus&quot;"/>
    <x v="862"/>
    <n v="2000"/>
    <n v="90"/>
    <x v="2"/>
    <x v="0"/>
    <s v="USD"/>
    <n v="1329014966"/>
    <x v="863"/>
    <b v="0"/>
    <x v="81"/>
    <b v="0"/>
    <s v="music/jazz"/>
    <x v="684"/>
    <x v="666"/>
    <x v="4"/>
    <s v="jazz"/>
    <x v="863"/>
    <x v="863"/>
  </r>
  <r>
    <n v="864"/>
    <s v="Help fund an album of LDS songs arranged for jazz piano trio"/>
    <x v="863"/>
    <n v="6500"/>
    <n v="2700"/>
    <x v="2"/>
    <x v="0"/>
    <s v="USD"/>
    <n v="1381917540"/>
    <x v="864"/>
    <b v="0"/>
    <x v="1"/>
    <b v="0"/>
    <s v="music/jazz"/>
    <x v="685"/>
    <x v="667"/>
    <x v="4"/>
    <s v="jazz"/>
    <x v="864"/>
    <x v="864"/>
  </r>
  <r>
    <n v="865"/>
    <s v="&quot;Cigarettes and Sunflowers&quot; first album by &quot;Memphis Lady&quot;"/>
    <x v="864"/>
    <n v="2200"/>
    <n v="45"/>
    <x v="2"/>
    <x v="0"/>
    <s v="USD"/>
    <n v="1358361197"/>
    <x v="865"/>
    <b v="0"/>
    <x v="84"/>
    <b v="0"/>
    <s v="music/jazz"/>
    <x v="686"/>
    <x v="381"/>
    <x v="4"/>
    <s v="jazz"/>
    <x v="865"/>
    <x v="865"/>
  </r>
  <r>
    <n v="866"/>
    <s v="California Dreamin' Tour 2015"/>
    <x v="865"/>
    <n v="3500"/>
    <n v="640"/>
    <x v="2"/>
    <x v="0"/>
    <s v="USD"/>
    <n v="1425136200"/>
    <x v="866"/>
    <b v="0"/>
    <x v="202"/>
    <b v="0"/>
    <s v="music/jazz"/>
    <x v="687"/>
    <x v="668"/>
    <x v="4"/>
    <s v="jazz"/>
    <x v="866"/>
    <x v="866"/>
  </r>
  <r>
    <n v="867"/>
    <s v="Miche Fambro - &quot;Forever Friday&quot; Jazz CD"/>
    <x v="866"/>
    <n v="5000"/>
    <n v="1201"/>
    <x v="2"/>
    <x v="0"/>
    <s v="USD"/>
    <n v="1259643540"/>
    <x v="867"/>
    <b v="0"/>
    <x v="202"/>
    <b v="0"/>
    <s v="music/jazz"/>
    <x v="688"/>
    <x v="669"/>
    <x v="4"/>
    <s v="jazz"/>
    <x v="867"/>
    <x v="867"/>
  </r>
  <r>
    <n v="868"/>
    <s v="TERESA ANN LAMIRAND'S DEBUT ALBUM &quot;MY LIFE UNFOLDING&quot;&quot;"/>
    <x v="867"/>
    <n v="45000"/>
    <n v="50"/>
    <x v="2"/>
    <x v="0"/>
    <s v="USD"/>
    <n v="1389055198"/>
    <x v="868"/>
    <b v="0"/>
    <x v="29"/>
    <b v="0"/>
    <s v="music/jazz"/>
    <x v="689"/>
    <x v="73"/>
    <x v="4"/>
    <s v="jazz"/>
    <x v="868"/>
    <x v="868"/>
  </r>
  <r>
    <n v="869"/>
    <s v="Live DVD Concert by Twice As Good"/>
    <x v="868"/>
    <n v="8800"/>
    <n v="1040"/>
    <x v="2"/>
    <x v="0"/>
    <s v="USD"/>
    <n v="1365448657"/>
    <x v="869"/>
    <b v="0"/>
    <x v="83"/>
    <b v="0"/>
    <s v="music/jazz"/>
    <x v="690"/>
    <x v="670"/>
    <x v="4"/>
    <s v="jazz"/>
    <x v="869"/>
    <x v="869"/>
  </r>
  <r>
    <n v="870"/>
    <s v="The NELSON RIDDLE SONGBOOK - Nelson Riddle Tribute Orchestra"/>
    <x v="869"/>
    <n v="20000"/>
    <n v="62"/>
    <x v="2"/>
    <x v="1"/>
    <s v="GBP"/>
    <n v="1377995523"/>
    <x v="870"/>
    <b v="0"/>
    <x v="81"/>
    <b v="0"/>
    <s v="music/jazz"/>
    <x v="691"/>
    <x v="671"/>
    <x v="4"/>
    <s v="jazz"/>
    <x v="870"/>
    <x v="870"/>
  </r>
  <r>
    <n v="871"/>
    <s v="fo/mo/deep heads back into the studio to record their 3rd CD"/>
    <x v="870"/>
    <n v="6000"/>
    <n v="325"/>
    <x v="2"/>
    <x v="0"/>
    <s v="USD"/>
    <n v="1385735295"/>
    <x v="871"/>
    <b v="0"/>
    <x v="8"/>
    <b v="0"/>
    <s v="music/jazz"/>
    <x v="692"/>
    <x v="672"/>
    <x v="4"/>
    <s v="jazz"/>
    <x v="871"/>
    <x v="871"/>
  </r>
  <r>
    <n v="872"/>
    <s v="Songs of Africa Ensemble Goodwill Africa Tour"/>
    <x v="871"/>
    <n v="8000"/>
    <n v="65"/>
    <x v="2"/>
    <x v="0"/>
    <s v="USD"/>
    <n v="1299786527"/>
    <x v="872"/>
    <b v="0"/>
    <x v="84"/>
    <b v="0"/>
    <s v="music/jazz"/>
    <x v="693"/>
    <x v="151"/>
    <x v="4"/>
    <s v="jazz"/>
    <x v="872"/>
    <x v="872"/>
  </r>
  <r>
    <n v="873"/>
    <s v="The Dreamer-An Original Jazz CD"/>
    <x v="872"/>
    <n v="3500"/>
    <n v="45"/>
    <x v="2"/>
    <x v="0"/>
    <s v="USD"/>
    <n v="1352610040"/>
    <x v="873"/>
    <b v="0"/>
    <x v="81"/>
    <b v="0"/>
    <s v="music/jazz"/>
    <x v="694"/>
    <x v="377"/>
    <x v="4"/>
    <s v="jazz"/>
    <x v="873"/>
    <x v="873"/>
  </r>
  <r>
    <n v="874"/>
    <s v="New Jerry Tachoir Group Recording"/>
    <x v="873"/>
    <n v="3000"/>
    <n v="730"/>
    <x v="2"/>
    <x v="0"/>
    <s v="USD"/>
    <n v="1367676034"/>
    <x v="874"/>
    <b v="0"/>
    <x v="64"/>
    <b v="0"/>
    <s v="music/jazz"/>
    <x v="695"/>
    <x v="673"/>
    <x v="4"/>
    <s v="jazz"/>
    <x v="874"/>
    <x v="874"/>
  </r>
  <r>
    <n v="875"/>
    <s v="Italian Jazz Days 2015, an annual NYS jazzseries since 2009."/>
    <x v="874"/>
    <n v="5000"/>
    <n v="0"/>
    <x v="2"/>
    <x v="0"/>
    <s v="USD"/>
    <n v="1442856131"/>
    <x v="875"/>
    <b v="0"/>
    <x v="78"/>
    <b v="0"/>
    <s v="music/jazz"/>
    <x v="109"/>
    <x v="121"/>
    <x v="4"/>
    <s v="jazz"/>
    <x v="875"/>
    <x v="875"/>
  </r>
  <r>
    <n v="876"/>
    <s v="Sound Of Dobells"/>
    <x v="875"/>
    <n v="3152"/>
    <n v="1286"/>
    <x v="2"/>
    <x v="1"/>
    <s v="GBP"/>
    <n v="1359978927"/>
    <x v="876"/>
    <b v="0"/>
    <x v="43"/>
    <b v="0"/>
    <s v="music/jazz"/>
    <x v="696"/>
    <x v="674"/>
    <x v="4"/>
    <s v="jazz"/>
    <x v="876"/>
    <x v="876"/>
  </r>
  <r>
    <n v="877"/>
    <s v="A Saxidentals Music Video!!!"/>
    <x v="876"/>
    <n v="2000"/>
    <n v="1351"/>
    <x v="2"/>
    <x v="0"/>
    <s v="USD"/>
    <n v="1387479360"/>
    <x v="877"/>
    <b v="0"/>
    <x v="60"/>
    <b v="0"/>
    <s v="music/jazz"/>
    <x v="697"/>
    <x v="675"/>
    <x v="4"/>
    <s v="jazz"/>
    <x v="877"/>
    <x v="877"/>
  </r>
  <r>
    <n v="878"/>
    <s v="Justin Cron's Sax Debut Album"/>
    <x v="877"/>
    <n v="5000"/>
    <n v="65"/>
    <x v="2"/>
    <x v="0"/>
    <s v="USD"/>
    <n v="1293082524"/>
    <x v="878"/>
    <b v="0"/>
    <x v="84"/>
    <b v="0"/>
    <s v="music/jazz"/>
    <x v="698"/>
    <x v="151"/>
    <x v="4"/>
    <s v="jazz"/>
    <x v="878"/>
    <x v="878"/>
  </r>
  <r>
    <n v="879"/>
    <s v="Bring jazz legend Peter BrÃ¶tzmann to Minneapolis"/>
    <x v="878"/>
    <n v="2100"/>
    <n v="644"/>
    <x v="2"/>
    <x v="0"/>
    <s v="USD"/>
    <n v="1338321305"/>
    <x v="879"/>
    <b v="0"/>
    <x v="209"/>
    <b v="0"/>
    <s v="music/jazz"/>
    <x v="699"/>
    <x v="676"/>
    <x v="4"/>
    <s v="jazz"/>
    <x v="879"/>
    <x v="879"/>
  </r>
  <r>
    <n v="880"/>
    <s v="Lifelike Figures Vinyl Pressing!"/>
    <x v="879"/>
    <n v="3780"/>
    <n v="113"/>
    <x v="2"/>
    <x v="0"/>
    <s v="USD"/>
    <n v="1351582938"/>
    <x v="880"/>
    <b v="0"/>
    <x v="22"/>
    <b v="0"/>
    <s v="music/indie rock"/>
    <x v="700"/>
    <x v="677"/>
    <x v="4"/>
    <s v="indie rock"/>
    <x v="880"/>
    <x v="880"/>
  </r>
  <r>
    <n v="881"/>
    <s v="Funding the new album by Chris Reed and the Anime Raiders"/>
    <x v="880"/>
    <n v="3750"/>
    <n v="30"/>
    <x v="2"/>
    <x v="0"/>
    <s v="USD"/>
    <n v="1326520886"/>
    <x v="881"/>
    <b v="0"/>
    <x v="29"/>
    <b v="0"/>
    <s v="music/indie rock"/>
    <x v="417"/>
    <x v="180"/>
    <x v="4"/>
    <s v="indie rock"/>
    <x v="881"/>
    <x v="881"/>
  </r>
  <r>
    <n v="882"/>
    <s v="The Scotty Karate Vinyl Round-Up (Scotch Bonnet)"/>
    <x v="881"/>
    <n v="1500"/>
    <n v="302"/>
    <x v="2"/>
    <x v="0"/>
    <s v="USD"/>
    <n v="1315341550"/>
    <x v="882"/>
    <b v="0"/>
    <x v="25"/>
    <b v="0"/>
    <s v="music/indie rock"/>
    <x v="701"/>
    <x v="678"/>
    <x v="4"/>
    <s v="indie rock"/>
    <x v="882"/>
    <x v="882"/>
  </r>
  <r>
    <n v="883"/>
    <s v="Dana Lawrence Music NEW EP"/>
    <x v="882"/>
    <n v="5000"/>
    <n v="2001"/>
    <x v="2"/>
    <x v="0"/>
    <s v="USD"/>
    <n v="1456957635"/>
    <x v="883"/>
    <b v="0"/>
    <x v="54"/>
    <b v="0"/>
    <s v="music/indie rock"/>
    <x v="702"/>
    <x v="679"/>
    <x v="4"/>
    <s v="indie rock"/>
    <x v="883"/>
    <x v="883"/>
  </r>
  <r>
    <n v="884"/>
    <s v="Angwish &quot;I Wanna Be Your Monkey&quot; Music Video"/>
    <x v="883"/>
    <n v="2000"/>
    <n v="20"/>
    <x v="2"/>
    <x v="0"/>
    <s v="USD"/>
    <n v="1336789860"/>
    <x v="884"/>
    <b v="0"/>
    <x v="84"/>
    <b v="0"/>
    <s v="music/indie rock"/>
    <x v="460"/>
    <x v="119"/>
    <x v="4"/>
    <s v="indie rock"/>
    <x v="884"/>
    <x v="884"/>
  </r>
  <r>
    <n v="885"/>
    <s v="Origin - Cobrette Bardole's Sophomore Album!"/>
    <x v="884"/>
    <n v="1000"/>
    <n v="750"/>
    <x v="2"/>
    <x v="0"/>
    <s v="USD"/>
    <n v="1483137311"/>
    <x v="885"/>
    <b v="0"/>
    <x v="64"/>
    <b v="0"/>
    <s v="music/indie rock"/>
    <x v="703"/>
    <x v="680"/>
    <x v="4"/>
    <s v="indie rock"/>
    <x v="885"/>
    <x v="885"/>
  </r>
  <r>
    <n v="886"/>
    <s v="Sap Laughter : Merch Fundraiser!"/>
    <x v="885"/>
    <n v="500"/>
    <n v="205"/>
    <x v="2"/>
    <x v="0"/>
    <s v="USD"/>
    <n v="1473972813"/>
    <x v="886"/>
    <b v="0"/>
    <x v="63"/>
    <b v="0"/>
    <s v="music/indie rock"/>
    <x v="704"/>
    <x v="681"/>
    <x v="4"/>
    <s v="indie rock"/>
    <x v="886"/>
    <x v="886"/>
  </r>
  <r>
    <n v="887"/>
    <s v="Mortimer Nova new album title Terrible The Fish Has Drowned!"/>
    <x v="886"/>
    <n v="1000"/>
    <n v="0"/>
    <x v="2"/>
    <x v="0"/>
    <s v="USD"/>
    <n v="1338159655"/>
    <x v="887"/>
    <b v="0"/>
    <x v="78"/>
    <b v="0"/>
    <s v="music/indie rock"/>
    <x v="109"/>
    <x v="121"/>
    <x v="4"/>
    <s v="indie rock"/>
    <x v="887"/>
    <x v="887"/>
  </r>
  <r>
    <n v="888"/>
    <s v="Ginger Binge's first album"/>
    <x v="887"/>
    <n v="1000"/>
    <n v="72"/>
    <x v="2"/>
    <x v="0"/>
    <s v="USD"/>
    <n v="1314856800"/>
    <x v="888"/>
    <b v="0"/>
    <x v="80"/>
    <b v="0"/>
    <s v="music/indie rock"/>
    <x v="705"/>
    <x v="666"/>
    <x v="4"/>
    <s v="indie rock"/>
    <x v="888"/>
    <x v="888"/>
  </r>
  <r>
    <n v="889"/>
    <s v="Ryan Harner's Full Length Album - The Wonder of the Sea"/>
    <x v="888"/>
    <n v="25000"/>
    <n v="2360.3200000000002"/>
    <x v="2"/>
    <x v="0"/>
    <s v="USD"/>
    <n v="1412534943"/>
    <x v="889"/>
    <b v="0"/>
    <x v="58"/>
    <b v="0"/>
    <s v="music/indie rock"/>
    <x v="706"/>
    <x v="682"/>
    <x v="4"/>
    <s v="indie rock"/>
    <x v="889"/>
    <x v="889"/>
  </r>
  <r>
    <n v="890"/>
    <s v="Help fund Richard Sosa's &quot;FolkameriqueÃ±o&quot; CD"/>
    <x v="889"/>
    <n v="3000"/>
    <n v="125"/>
    <x v="2"/>
    <x v="0"/>
    <s v="USD"/>
    <n v="1385055979"/>
    <x v="890"/>
    <b v="0"/>
    <x v="80"/>
    <b v="0"/>
    <s v="music/indie rock"/>
    <x v="707"/>
    <x v="683"/>
    <x v="4"/>
    <s v="indie rock"/>
    <x v="890"/>
    <x v="890"/>
  </r>
  <r>
    <n v="891"/>
    <s v="Den-Mate: New EP and Tour"/>
    <x v="890"/>
    <n v="8000"/>
    <n v="260"/>
    <x v="2"/>
    <x v="0"/>
    <s v="USD"/>
    <n v="1408581930"/>
    <x v="891"/>
    <b v="0"/>
    <x v="82"/>
    <b v="0"/>
    <s v="music/indie rock"/>
    <x v="140"/>
    <x v="684"/>
    <x v="4"/>
    <s v="indie rock"/>
    <x v="891"/>
    <x v="891"/>
  </r>
  <r>
    <n v="892"/>
    <s v="ADCA's debut CD will bring the joys of great chamber music to you!  "/>
    <x v="891"/>
    <n v="6000"/>
    <n v="2445"/>
    <x v="2"/>
    <x v="0"/>
    <s v="USD"/>
    <n v="1280635200"/>
    <x v="892"/>
    <b v="0"/>
    <x v="57"/>
    <b v="0"/>
    <s v="music/indie rock"/>
    <x v="708"/>
    <x v="685"/>
    <x v="4"/>
    <s v="indie rock"/>
    <x v="892"/>
    <x v="892"/>
  </r>
  <r>
    <n v="893"/>
    <s v="The Big Band Theory Music Festival"/>
    <x v="892"/>
    <n v="2000"/>
    <n v="200"/>
    <x v="2"/>
    <x v="0"/>
    <s v="USD"/>
    <n v="1427920363"/>
    <x v="893"/>
    <b v="0"/>
    <x v="81"/>
    <b v="0"/>
    <s v="music/indie rock"/>
    <x v="709"/>
    <x v="379"/>
    <x v="4"/>
    <s v="indie rock"/>
    <x v="893"/>
    <x v="893"/>
  </r>
  <r>
    <n v="894"/>
    <s v="Saint Sebastian's Debut Album &amp; Short Film"/>
    <x v="893"/>
    <n v="20000"/>
    <n v="7834"/>
    <x v="2"/>
    <x v="0"/>
    <s v="USD"/>
    <n v="1465169610"/>
    <x v="894"/>
    <b v="0"/>
    <x v="28"/>
    <b v="0"/>
    <s v="music/indie rock"/>
    <x v="710"/>
    <x v="686"/>
    <x v="4"/>
    <s v="indie rock"/>
    <x v="894"/>
    <x v="894"/>
  </r>
  <r>
    <n v="895"/>
    <s v="ruKus - the Net-a-thon: Fueling independence in music and art!"/>
    <x v="894"/>
    <n v="8000"/>
    <n v="195"/>
    <x v="2"/>
    <x v="0"/>
    <s v="USD"/>
    <n v="1287975829"/>
    <x v="895"/>
    <b v="0"/>
    <x v="63"/>
    <b v="0"/>
    <s v="music/indie rock"/>
    <x v="711"/>
    <x v="687"/>
    <x v="4"/>
    <s v="indie rock"/>
    <x v="895"/>
    <x v="895"/>
  </r>
  <r>
    <n v="896"/>
    <s v="Hardsoul Poets New Album!"/>
    <x v="895"/>
    <n v="8000"/>
    <n v="3200"/>
    <x v="2"/>
    <x v="0"/>
    <s v="USD"/>
    <n v="1440734400"/>
    <x v="896"/>
    <b v="0"/>
    <x v="250"/>
    <b v="0"/>
    <s v="music/indie rock"/>
    <x v="142"/>
    <x v="688"/>
    <x v="4"/>
    <s v="indie rock"/>
    <x v="896"/>
    <x v="896"/>
  </r>
  <r>
    <n v="897"/>
    <s v="Park XXVII Album Release"/>
    <x v="896"/>
    <n v="3000"/>
    <n v="0"/>
    <x v="2"/>
    <x v="0"/>
    <s v="USD"/>
    <n v="1354123908"/>
    <x v="897"/>
    <b v="0"/>
    <x v="78"/>
    <b v="0"/>
    <s v="music/indie rock"/>
    <x v="109"/>
    <x v="121"/>
    <x v="4"/>
    <s v="indie rock"/>
    <x v="897"/>
    <x v="897"/>
  </r>
  <r>
    <n v="898"/>
    <s v="Foundations: 12 Songs in 2012"/>
    <x v="897"/>
    <n v="2500"/>
    <n v="70"/>
    <x v="2"/>
    <x v="0"/>
    <s v="USD"/>
    <n v="1326651110"/>
    <x v="898"/>
    <b v="0"/>
    <x v="84"/>
    <b v="0"/>
    <s v="music/indie rock"/>
    <x v="712"/>
    <x v="436"/>
    <x v="4"/>
    <s v="indie rock"/>
    <x v="898"/>
    <x v="898"/>
  </r>
  <r>
    <n v="899"/>
    <s v="Lets get 48/14 pressed!!!"/>
    <x v="898"/>
    <n v="750"/>
    <n v="280"/>
    <x v="2"/>
    <x v="0"/>
    <s v="USD"/>
    <n v="1306549362"/>
    <x v="899"/>
    <b v="0"/>
    <x v="22"/>
    <b v="0"/>
    <s v="music/indie rock"/>
    <x v="713"/>
    <x v="436"/>
    <x v="4"/>
    <s v="indie rock"/>
    <x v="899"/>
    <x v="899"/>
  </r>
  <r>
    <n v="900"/>
    <s v="Project Revive: Protecting the Creative Impulse"/>
    <x v="899"/>
    <n v="5000"/>
    <n v="21"/>
    <x v="2"/>
    <x v="0"/>
    <s v="USD"/>
    <n v="1459365802"/>
    <x v="900"/>
    <b v="0"/>
    <x v="84"/>
    <b v="0"/>
    <s v="music/jazz"/>
    <x v="714"/>
    <x v="689"/>
    <x v="4"/>
    <s v="jazz"/>
    <x v="900"/>
    <x v="900"/>
  </r>
  <r>
    <n v="901"/>
    <s v="Modern Jazz / Soul &quot;All Star&quot; CD Recording Project"/>
    <x v="900"/>
    <n v="6500"/>
    <n v="0"/>
    <x v="2"/>
    <x v="0"/>
    <s v="USD"/>
    <n v="1276024260"/>
    <x v="901"/>
    <b v="0"/>
    <x v="78"/>
    <b v="0"/>
    <s v="music/jazz"/>
    <x v="109"/>
    <x v="121"/>
    <x v="4"/>
    <s v="jazz"/>
    <x v="901"/>
    <x v="901"/>
  </r>
  <r>
    <n v="902"/>
    <s v="MISTER BROWN"/>
    <x v="901"/>
    <n v="30000"/>
    <n v="90"/>
    <x v="2"/>
    <x v="0"/>
    <s v="USD"/>
    <n v="1409412600"/>
    <x v="902"/>
    <b v="0"/>
    <x v="83"/>
    <b v="0"/>
    <s v="music/jazz"/>
    <x v="715"/>
    <x v="180"/>
    <x v="4"/>
    <s v="jazz"/>
    <x v="902"/>
    <x v="902"/>
  </r>
  <r>
    <n v="903"/>
    <s v="U City Jazz Festival, St. Louis, MO"/>
    <x v="902"/>
    <n v="5000"/>
    <n v="160"/>
    <x v="2"/>
    <x v="0"/>
    <s v="USD"/>
    <n v="1348367100"/>
    <x v="903"/>
    <b v="0"/>
    <x v="80"/>
    <b v="0"/>
    <s v="music/jazz"/>
    <x v="416"/>
    <x v="379"/>
    <x v="4"/>
    <s v="jazz"/>
    <x v="903"/>
    <x v="903"/>
  </r>
  <r>
    <n v="904"/>
    <s v="The Woodlands Jazz Fest"/>
    <x v="903"/>
    <n v="50000"/>
    <n v="151"/>
    <x v="2"/>
    <x v="0"/>
    <s v="USD"/>
    <n v="1451786137"/>
    <x v="904"/>
    <b v="0"/>
    <x v="83"/>
    <b v="0"/>
    <s v="music/jazz"/>
    <x v="716"/>
    <x v="690"/>
    <x v="4"/>
    <s v="jazz"/>
    <x v="904"/>
    <x v="904"/>
  </r>
  <r>
    <n v="905"/>
    <s v="Jazz For Everyone!"/>
    <x v="904"/>
    <n v="6500"/>
    <n v="196"/>
    <x v="2"/>
    <x v="0"/>
    <s v="USD"/>
    <n v="1295847926"/>
    <x v="905"/>
    <b v="0"/>
    <x v="79"/>
    <b v="0"/>
    <s v="music/jazz"/>
    <x v="717"/>
    <x v="691"/>
    <x v="4"/>
    <s v="jazz"/>
    <x v="905"/>
    <x v="905"/>
  </r>
  <r>
    <n v="906"/>
    <s v="24th Music Presents Channeling Motown (Live)"/>
    <x v="905"/>
    <n v="15000"/>
    <n v="0"/>
    <x v="2"/>
    <x v="0"/>
    <s v="USD"/>
    <n v="1394681590"/>
    <x v="906"/>
    <b v="0"/>
    <x v="78"/>
    <b v="0"/>
    <s v="music/jazz"/>
    <x v="109"/>
    <x v="121"/>
    <x v="4"/>
    <s v="jazz"/>
    <x v="906"/>
    <x v="906"/>
  </r>
  <r>
    <n v="907"/>
    <s v="Greg Chambers Saxophone CD"/>
    <x v="906"/>
    <n v="2900"/>
    <n v="0"/>
    <x v="2"/>
    <x v="0"/>
    <s v="USD"/>
    <n v="1315715823"/>
    <x v="907"/>
    <b v="0"/>
    <x v="78"/>
    <b v="0"/>
    <s v="music/jazz"/>
    <x v="109"/>
    <x v="121"/>
    <x v="4"/>
    <s v="jazz"/>
    <x v="907"/>
    <x v="907"/>
  </r>
  <r>
    <n v="908"/>
    <s v="Help Tony Copeland and get free cd's and mp3's"/>
    <x v="907"/>
    <n v="2500"/>
    <n v="0"/>
    <x v="2"/>
    <x v="0"/>
    <s v="USD"/>
    <n v="1280206740"/>
    <x v="908"/>
    <b v="0"/>
    <x v="78"/>
    <b v="0"/>
    <s v="music/jazz"/>
    <x v="109"/>
    <x v="121"/>
    <x v="4"/>
    <s v="jazz"/>
    <x v="908"/>
    <x v="908"/>
  </r>
  <r>
    <n v="909"/>
    <s v="Philly Jazz Fest - &quot;Remembering Grover&quot;"/>
    <x v="908"/>
    <n v="16000"/>
    <n v="520"/>
    <x v="2"/>
    <x v="0"/>
    <s v="USD"/>
    <n v="1343016000"/>
    <x v="909"/>
    <b v="0"/>
    <x v="22"/>
    <b v="0"/>
    <s v="music/jazz"/>
    <x v="140"/>
    <x v="178"/>
    <x v="4"/>
    <s v="jazz"/>
    <x v="909"/>
    <x v="909"/>
  </r>
  <r>
    <n v="910"/>
    <s v="Hattie Bee's Second Album"/>
    <x v="909"/>
    <n v="550"/>
    <n v="123"/>
    <x v="2"/>
    <x v="1"/>
    <s v="GBP"/>
    <n v="1488546319"/>
    <x v="910"/>
    <b v="0"/>
    <x v="81"/>
    <b v="0"/>
    <s v="music/jazz"/>
    <x v="718"/>
    <x v="692"/>
    <x v="4"/>
    <s v="jazz"/>
    <x v="910"/>
    <x v="910"/>
  </r>
  <r>
    <n v="911"/>
    <s v="Hot Jazz and Latin Luxury in Lima"/>
    <x v="910"/>
    <n v="100000"/>
    <n v="0"/>
    <x v="2"/>
    <x v="0"/>
    <s v="USD"/>
    <n v="1390522045"/>
    <x v="911"/>
    <b v="0"/>
    <x v="78"/>
    <b v="0"/>
    <s v="music/jazz"/>
    <x v="109"/>
    <x v="121"/>
    <x v="4"/>
    <s v="jazz"/>
    <x v="911"/>
    <x v="911"/>
  </r>
  <r>
    <n v="912"/>
    <s v="Triad a new album by James Murrell"/>
    <x v="911"/>
    <n v="3500"/>
    <n v="30"/>
    <x v="2"/>
    <x v="0"/>
    <s v="USD"/>
    <n v="1355197047"/>
    <x v="912"/>
    <b v="0"/>
    <x v="84"/>
    <b v="0"/>
    <s v="music/jazz"/>
    <x v="719"/>
    <x v="2"/>
    <x v="4"/>
    <s v="jazz"/>
    <x v="912"/>
    <x v="912"/>
  </r>
  <r>
    <n v="913"/>
    <s v="100% Faith Jazz Gospel CD Recording Project 2012"/>
    <x v="912"/>
    <n v="30000"/>
    <n v="1982"/>
    <x v="2"/>
    <x v="0"/>
    <s v="USD"/>
    <n v="1336188019"/>
    <x v="913"/>
    <b v="0"/>
    <x v="54"/>
    <b v="0"/>
    <s v="music/jazz"/>
    <x v="720"/>
    <x v="693"/>
    <x v="4"/>
    <s v="jazz"/>
    <x v="913"/>
    <x v="913"/>
  </r>
  <r>
    <n v="914"/>
    <s v="Soul Of Man Video Project"/>
    <x v="913"/>
    <n v="1500"/>
    <n v="0"/>
    <x v="2"/>
    <x v="0"/>
    <s v="USD"/>
    <n v="1345918747"/>
    <x v="914"/>
    <b v="0"/>
    <x v="78"/>
    <b v="0"/>
    <s v="music/jazz"/>
    <x v="109"/>
    <x v="121"/>
    <x v="4"/>
    <s v="jazz"/>
    <x v="914"/>
    <x v="914"/>
  </r>
  <r>
    <n v="915"/>
    <s v="Russ Spiegel's Uncommon Knowledge: The Deep Brooklyn Suite"/>
    <x v="914"/>
    <n v="6500"/>
    <n v="375"/>
    <x v="2"/>
    <x v="0"/>
    <s v="USD"/>
    <n v="1330577940"/>
    <x v="915"/>
    <b v="0"/>
    <x v="82"/>
    <b v="0"/>
    <s v="music/jazz"/>
    <x v="721"/>
    <x v="694"/>
    <x v="4"/>
    <s v="jazz"/>
    <x v="915"/>
    <x v="915"/>
  </r>
  <r>
    <n v="916"/>
    <s v="JMood Records &quot;New&quot; Roberto Magris Sextet New Recording Project 2010 "/>
    <x v="915"/>
    <n v="3300"/>
    <n v="0"/>
    <x v="2"/>
    <x v="0"/>
    <s v="USD"/>
    <n v="1287723600"/>
    <x v="916"/>
    <b v="0"/>
    <x v="78"/>
    <b v="0"/>
    <s v="music/jazz"/>
    <x v="109"/>
    <x v="121"/>
    <x v="4"/>
    <s v="jazz"/>
    <x v="916"/>
    <x v="916"/>
  </r>
  <r>
    <n v="917"/>
    <s v="Heads Up! / Vai com Tudo! - Music &amp; Sports Education for All"/>
    <x v="916"/>
    <n v="5000"/>
    <n v="30"/>
    <x v="2"/>
    <x v="0"/>
    <s v="USD"/>
    <n v="1405305000"/>
    <x v="917"/>
    <b v="0"/>
    <x v="29"/>
    <b v="0"/>
    <s v="music/jazz"/>
    <x v="722"/>
    <x v="180"/>
    <x v="4"/>
    <s v="jazz"/>
    <x v="917"/>
    <x v="917"/>
  </r>
  <r>
    <n v="918"/>
    <s v="A fine blend of jazz, electronica, rock and spoken word"/>
    <x v="917"/>
    <n v="3900"/>
    <n v="196"/>
    <x v="2"/>
    <x v="1"/>
    <s v="GBP"/>
    <n v="1417474761"/>
    <x v="918"/>
    <b v="0"/>
    <x v="73"/>
    <b v="0"/>
    <s v="music/jazz"/>
    <x v="723"/>
    <x v="695"/>
    <x v="4"/>
    <s v="jazz"/>
    <x v="918"/>
    <x v="918"/>
  </r>
  <r>
    <n v="919"/>
    <s v="Jazz CD:  Out of The Blue"/>
    <x v="918"/>
    <n v="20000"/>
    <n v="100"/>
    <x v="2"/>
    <x v="0"/>
    <s v="USD"/>
    <n v="1355930645"/>
    <x v="919"/>
    <b v="0"/>
    <x v="29"/>
    <b v="0"/>
    <s v="music/jazz"/>
    <x v="724"/>
    <x v="101"/>
    <x v="4"/>
    <s v="jazz"/>
    <x v="919"/>
    <x v="919"/>
  </r>
  <r>
    <n v="920"/>
    <s v="MIAMI JAZZ PROJECT: TEST OF TIME RECORDING"/>
    <x v="919"/>
    <n v="5500"/>
    <n v="0"/>
    <x v="2"/>
    <x v="0"/>
    <s v="USD"/>
    <n v="1384448822"/>
    <x v="920"/>
    <b v="0"/>
    <x v="78"/>
    <b v="0"/>
    <s v="music/jazz"/>
    <x v="109"/>
    <x v="121"/>
    <x v="4"/>
    <s v="jazz"/>
    <x v="920"/>
    <x v="920"/>
  </r>
  <r>
    <n v="921"/>
    <s v="&quot;Reflections Of Brownie&quot; a new tribute to Clifford Brown"/>
    <x v="920"/>
    <n v="15000"/>
    <n v="4635"/>
    <x v="2"/>
    <x v="0"/>
    <s v="USD"/>
    <n v="1323666376"/>
    <x v="921"/>
    <b v="0"/>
    <x v="9"/>
    <b v="0"/>
    <s v="music/jazz"/>
    <x v="725"/>
    <x v="696"/>
    <x v="4"/>
    <s v="jazz"/>
    <x v="921"/>
    <x v="921"/>
  </r>
  <r>
    <n v="922"/>
    <s v="THE JOEY MORANT PROJECT:   JAZZIFIED R'nB"/>
    <x v="921"/>
    <n v="27000"/>
    <n v="5680"/>
    <x v="2"/>
    <x v="0"/>
    <s v="USD"/>
    <n v="1412167393"/>
    <x v="922"/>
    <b v="0"/>
    <x v="209"/>
    <b v="0"/>
    <s v="music/jazz"/>
    <x v="726"/>
    <x v="697"/>
    <x v="4"/>
    <s v="jazz"/>
    <x v="922"/>
    <x v="922"/>
  </r>
  <r>
    <n v="923"/>
    <s v="First Solo Album - Siempre Filiberto"/>
    <x v="922"/>
    <n v="15000"/>
    <n v="330"/>
    <x v="2"/>
    <x v="0"/>
    <s v="USD"/>
    <n v="1416614523"/>
    <x v="923"/>
    <b v="0"/>
    <x v="79"/>
    <b v="0"/>
    <s v="music/jazz"/>
    <x v="727"/>
    <x v="698"/>
    <x v="4"/>
    <s v="jazz"/>
    <x v="923"/>
    <x v="923"/>
  </r>
  <r>
    <n v="924"/>
    <s v="Africa Brass Master Class for youth"/>
    <x v="923"/>
    <n v="3000"/>
    <n v="327"/>
    <x v="2"/>
    <x v="0"/>
    <s v="USD"/>
    <n v="1360795069"/>
    <x v="924"/>
    <b v="0"/>
    <x v="41"/>
    <b v="0"/>
    <s v="music/jazz"/>
    <x v="728"/>
    <x v="699"/>
    <x v="4"/>
    <s v="jazz"/>
    <x v="924"/>
    <x v="924"/>
  </r>
  <r>
    <n v="925"/>
    <s v="&quot;Never Let Me Go&quot; CD Recording Project"/>
    <x v="924"/>
    <n v="6000"/>
    <n v="160"/>
    <x v="2"/>
    <x v="0"/>
    <s v="USD"/>
    <n v="1385590111"/>
    <x v="925"/>
    <b v="0"/>
    <x v="81"/>
    <b v="0"/>
    <s v="music/jazz"/>
    <x v="129"/>
    <x v="700"/>
    <x v="4"/>
    <s v="jazz"/>
    <x v="925"/>
    <x v="925"/>
  </r>
  <r>
    <n v="926"/>
    <s v="Cosmolingo is a multimedia band inspiring to create a cinematic musical theater!!!!! "/>
    <x v="925"/>
    <n v="7000"/>
    <n v="0"/>
    <x v="2"/>
    <x v="0"/>
    <s v="USD"/>
    <n v="1278628800"/>
    <x v="926"/>
    <b v="0"/>
    <x v="78"/>
    <b v="0"/>
    <s v="music/jazz"/>
    <x v="109"/>
    <x v="121"/>
    <x v="4"/>
    <s v="jazz"/>
    <x v="926"/>
    <x v="926"/>
  </r>
  <r>
    <n v="927"/>
    <s v="JETRO DA SILVA FUNK PROJECT"/>
    <x v="926"/>
    <n v="20000"/>
    <n v="0"/>
    <x v="2"/>
    <x v="0"/>
    <s v="USD"/>
    <n v="1337024695"/>
    <x v="927"/>
    <b v="0"/>
    <x v="78"/>
    <b v="0"/>
    <s v="music/jazz"/>
    <x v="109"/>
    <x v="121"/>
    <x v="4"/>
    <s v="jazz"/>
    <x v="927"/>
    <x v="927"/>
  </r>
  <r>
    <n v="928"/>
    <s v="In a Jazzy Motown"/>
    <x v="927"/>
    <n v="14500"/>
    <n v="1575"/>
    <x v="2"/>
    <x v="0"/>
    <s v="USD"/>
    <n v="1353196800"/>
    <x v="928"/>
    <b v="0"/>
    <x v="33"/>
    <b v="0"/>
    <s v="music/jazz"/>
    <x v="729"/>
    <x v="701"/>
    <x v="4"/>
    <s v="jazz"/>
    <x v="928"/>
    <x v="928"/>
  </r>
  <r>
    <n v="929"/>
    <s v="EXPERIMENTAL JAZZ STUDIO RECORDING"/>
    <x v="928"/>
    <n v="500"/>
    <n v="0"/>
    <x v="2"/>
    <x v="0"/>
    <s v="USD"/>
    <n v="1333946569"/>
    <x v="929"/>
    <b v="0"/>
    <x v="78"/>
    <b v="0"/>
    <s v="music/jazz"/>
    <x v="109"/>
    <x v="121"/>
    <x v="4"/>
    <s v="jazz"/>
    <x v="929"/>
    <x v="929"/>
  </r>
  <r>
    <n v="930"/>
    <s v="The Nico Blues Recorded A Full-Length Album! Now Let's Master It!"/>
    <x v="929"/>
    <n v="900"/>
    <n v="345"/>
    <x v="2"/>
    <x v="0"/>
    <s v="USD"/>
    <n v="1277501520"/>
    <x v="930"/>
    <b v="0"/>
    <x v="81"/>
    <b v="0"/>
    <s v="music/jazz"/>
    <x v="730"/>
    <x v="160"/>
    <x v="4"/>
    <s v="jazz"/>
    <x v="930"/>
    <x v="930"/>
  </r>
  <r>
    <n v="931"/>
    <s v="First jazz album for Multidirectional, Now printing time!"/>
    <x v="930"/>
    <n v="2000"/>
    <n v="131"/>
    <x v="2"/>
    <x v="1"/>
    <s v="GBP"/>
    <n v="1395007200"/>
    <x v="931"/>
    <b v="0"/>
    <x v="63"/>
    <b v="0"/>
    <s v="music/jazz"/>
    <x v="731"/>
    <x v="702"/>
    <x v="4"/>
    <s v="jazz"/>
    <x v="931"/>
    <x v="931"/>
  </r>
  <r>
    <n v="932"/>
    <s v="Mandy Harvey Christmas Album"/>
    <x v="931"/>
    <n v="9500"/>
    <n v="1381"/>
    <x v="2"/>
    <x v="0"/>
    <s v="USD"/>
    <n v="1363990545"/>
    <x v="932"/>
    <b v="0"/>
    <x v="209"/>
    <b v="0"/>
    <s v="music/jazz"/>
    <x v="732"/>
    <x v="703"/>
    <x v="4"/>
    <s v="jazz"/>
    <x v="932"/>
    <x v="932"/>
  </r>
  <r>
    <n v="933"/>
    <s v="An album of 10 &quot;jazz art songs&quot; by Matthew John Mortimer"/>
    <x v="932"/>
    <n v="2000"/>
    <n v="120"/>
    <x v="2"/>
    <x v="0"/>
    <s v="USD"/>
    <n v="1399867409"/>
    <x v="933"/>
    <b v="0"/>
    <x v="84"/>
    <b v="0"/>
    <s v="music/jazz"/>
    <x v="733"/>
    <x v="88"/>
    <x v="4"/>
    <s v="jazz"/>
    <x v="933"/>
    <x v="933"/>
  </r>
  <r>
    <n v="934"/>
    <s v="Kyle Krysa debut EP Ground Effect"/>
    <x v="933"/>
    <n v="5000"/>
    <n v="1520"/>
    <x v="2"/>
    <x v="5"/>
    <s v="CAD"/>
    <n v="1399183200"/>
    <x v="934"/>
    <b v="0"/>
    <x v="209"/>
    <b v="0"/>
    <s v="music/jazz"/>
    <x v="734"/>
    <x v="704"/>
    <x v="4"/>
    <s v="jazz"/>
    <x v="934"/>
    <x v="934"/>
  </r>
  <r>
    <n v="935"/>
    <s v="The Art of You Too"/>
    <x v="934"/>
    <n v="3500"/>
    <n v="50"/>
    <x v="2"/>
    <x v="0"/>
    <s v="USD"/>
    <n v="1454054429"/>
    <x v="935"/>
    <b v="0"/>
    <x v="84"/>
    <b v="0"/>
    <s v="music/jazz"/>
    <x v="735"/>
    <x v="384"/>
    <x v="4"/>
    <s v="jazz"/>
    <x v="935"/>
    <x v="935"/>
  </r>
  <r>
    <n v="936"/>
    <s v="Jazz Singer, Marti Mendenhall Live Concert Recording"/>
    <x v="935"/>
    <n v="1400"/>
    <n v="0"/>
    <x v="2"/>
    <x v="0"/>
    <s v="USD"/>
    <n v="1326916800"/>
    <x v="936"/>
    <b v="0"/>
    <x v="78"/>
    <b v="0"/>
    <s v="music/jazz"/>
    <x v="109"/>
    <x v="121"/>
    <x v="4"/>
    <s v="jazz"/>
    <x v="936"/>
    <x v="936"/>
  </r>
  <r>
    <n v="937"/>
    <s v="&quot;Antoine Roney Trio&quot; at Cuba's Havana Jazz Festival 2013"/>
    <x v="936"/>
    <n v="3500"/>
    <n v="40"/>
    <x v="2"/>
    <x v="0"/>
    <s v="USD"/>
    <n v="1383509357"/>
    <x v="937"/>
    <b v="0"/>
    <x v="84"/>
    <b v="0"/>
    <s v="music/jazz"/>
    <x v="736"/>
    <x v="135"/>
    <x v="4"/>
    <s v="jazz"/>
    <x v="937"/>
    <x v="937"/>
  </r>
  <r>
    <n v="938"/>
    <s v="Celebrating American Jazz &amp; Soul Music"/>
    <x v="937"/>
    <n v="7000"/>
    <n v="25"/>
    <x v="2"/>
    <x v="0"/>
    <s v="USD"/>
    <n v="1346585448"/>
    <x v="938"/>
    <b v="0"/>
    <x v="29"/>
    <b v="0"/>
    <s v="music/jazz"/>
    <x v="737"/>
    <x v="384"/>
    <x v="4"/>
    <s v="jazz"/>
    <x v="938"/>
    <x v="938"/>
  </r>
  <r>
    <n v="939"/>
    <s v="Takeshi Asai French Trio - a lingua franca to break barriers"/>
    <x v="938"/>
    <n v="2750"/>
    <n v="40"/>
    <x v="2"/>
    <x v="0"/>
    <s v="USD"/>
    <n v="1372622280"/>
    <x v="939"/>
    <b v="0"/>
    <x v="84"/>
    <b v="0"/>
    <s v="music/jazz"/>
    <x v="738"/>
    <x v="135"/>
    <x v="4"/>
    <s v="jazz"/>
    <x v="939"/>
    <x v="939"/>
  </r>
  <r>
    <n v="940"/>
    <s v="The LUMIC Band by Cope4Golf creates a scientific golf swing."/>
    <x v="939"/>
    <n v="9000"/>
    <n v="1544"/>
    <x v="2"/>
    <x v="0"/>
    <s v="USD"/>
    <n v="1439251926"/>
    <x v="940"/>
    <b v="0"/>
    <x v="25"/>
    <b v="0"/>
    <s v="technology/wearables"/>
    <x v="739"/>
    <x v="705"/>
    <x v="2"/>
    <s v="wearables"/>
    <x v="940"/>
    <x v="940"/>
  </r>
  <r>
    <n v="941"/>
    <s v="Snoremedy - The answer to a more restful night's sleep"/>
    <x v="940"/>
    <n v="50000"/>
    <n v="1161"/>
    <x v="2"/>
    <x v="0"/>
    <s v="USD"/>
    <n v="1486693145"/>
    <x v="941"/>
    <b v="0"/>
    <x v="162"/>
    <b v="0"/>
    <s v="technology/wearables"/>
    <x v="740"/>
    <x v="706"/>
    <x v="2"/>
    <s v="wearables"/>
    <x v="941"/>
    <x v="941"/>
  </r>
  <r>
    <n v="942"/>
    <s v="Head Mounted Display Adapter for the dscvr VR Viewer"/>
    <x v="941"/>
    <n v="7500"/>
    <n v="668"/>
    <x v="2"/>
    <x v="0"/>
    <s v="USD"/>
    <n v="1455826460"/>
    <x v="942"/>
    <b v="0"/>
    <x v="38"/>
    <b v="0"/>
    <s v="technology/wearables"/>
    <x v="741"/>
    <x v="707"/>
    <x v="2"/>
    <s v="wearables"/>
    <x v="942"/>
    <x v="942"/>
  </r>
  <r>
    <n v="943"/>
    <s v="SleepMode"/>
    <x v="942"/>
    <n v="3000"/>
    <n v="289"/>
    <x v="2"/>
    <x v="0"/>
    <s v="USD"/>
    <n v="1480438905"/>
    <x v="943"/>
    <b v="0"/>
    <x v="8"/>
    <b v="0"/>
    <s v="technology/wearables"/>
    <x v="742"/>
    <x v="708"/>
    <x v="2"/>
    <s v="wearables"/>
    <x v="943"/>
    <x v="943"/>
  </r>
  <r>
    <n v="944"/>
    <s v="RoamingTails, The Connected Pet Tag"/>
    <x v="943"/>
    <n v="50000"/>
    <n v="6663"/>
    <x v="2"/>
    <x v="0"/>
    <s v="USD"/>
    <n v="1460988000"/>
    <x v="944"/>
    <b v="0"/>
    <x v="93"/>
    <b v="0"/>
    <s v="technology/wearables"/>
    <x v="743"/>
    <x v="709"/>
    <x v="2"/>
    <s v="wearables"/>
    <x v="944"/>
    <x v="944"/>
  </r>
  <r>
    <n v="945"/>
    <s v="CT BAND"/>
    <x v="944"/>
    <n v="100000"/>
    <n v="2484"/>
    <x v="2"/>
    <x v="6"/>
    <s v="EUR"/>
    <n v="1487462340"/>
    <x v="945"/>
    <b v="0"/>
    <x v="38"/>
    <b v="0"/>
    <s v="technology/wearables"/>
    <x v="744"/>
    <x v="710"/>
    <x v="2"/>
    <s v="wearables"/>
    <x v="945"/>
    <x v="945"/>
  </r>
  <r>
    <n v="946"/>
    <s v="OmniTrade Apron"/>
    <x v="945"/>
    <n v="15000"/>
    <n v="286"/>
    <x v="2"/>
    <x v="0"/>
    <s v="USD"/>
    <n v="1473444048"/>
    <x v="946"/>
    <b v="0"/>
    <x v="81"/>
    <b v="0"/>
    <s v="technology/wearables"/>
    <x v="745"/>
    <x v="711"/>
    <x v="2"/>
    <s v="wearables"/>
    <x v="946"/>
    <x v="946"/>
  </r>
  <r>
    <n v="947"/>
    <s v="PAKPOWER, The CCP Pack"/>
    <x v="946"/>
    <n v="850"/>
    <n v="0"/>
    <x v="2"/>
    <x v="0"/>
    <s v="USD"/>
    <n v="1467312306"/>
    <x v="947"/>
    <b v="0"/>
    <x v="78"/>
    <b v="0"/>
    <s v="technology/wearables"/>
    <x v="109"/>
    <x v="121"/>
    <x v="2"/>
    <s v="wearables"/>
    <x v="947"/>
    <x v="947"/>
  </r>
  <r>
    <n v="948"/>
    <s v="Led Shirt - WiFi Controlled"/>
    <x v="947"/>
    <n v="4000"/>
    <n v="480"/>
    <x v="2"/>
    <x v="9"/>
    <s v="EUR"/>
    <n v="1457812364"/>
    <x v="948"/>
    <b v="0"/>
    <x v="22"/>
    <b v="0"/>
    <s v="technology/wearables"/>
    <x v="746"/>
    <x v="88"/>
    <x v="2"/>
    <s v="wearables"/>
    <x v="948"/>
    <x v="948"/>
  </r>
  <r>
    <n v="949"/>
    <s v="INBED"/>
    <x v="948"/>
    <n v="20000"/>
    <n v="273"/>
    <x v="2"/>
    <x v="12"/>
    <s v="EUR"/>
    <n v="1456016576"/>
    <x v="949"/>
    <b v="0"/>
    <x v="63"/>
    <b v="0"/>
    <s v="technology/wearables"/>
    <x v="747"/>
    <x v="498"/>
    <x v="2"/>
    <s v="wearables"/>
    <x v="949"/>
    <x v="949"/>
  </r>
  <r>
    <n v="950"/>
    <s v="EZC Smartlight"/>
    <x v="949"/>
    <n v="5000"/>
    <n v="1402"/>
    <x v="2"/>
    <x v="5"/>
    <s v="CAD"/>
    <n v="1453053661"/>
    <x v="950"/>
    <b v="0"/>
    <x v="54"/>
    <b v="0"/>
    <s v="technology/wearables"/>
    <x v="748"/>
    <x v="712"/>
    <x v="2"/>
    <s v="wearables"/>
    <x v="950"/>
    <x v="950"/>
  </r>
  <r>
    <n v="951"/>
    <s v="Smart Harness"/>
    <x v="950"/>
    <n v="50000"/>
    <n v="19195"/>
    <x v="2"/>
    <x v="0"/>
    <s v="USD"/>
    <n v="1465054872"/>
    <x v="951"/>
    <b v="0"/>
    <x v="212"/>
    <b v="0"/>
    <s v="technology/wearables"/>
    <x v="749"/>
    <x v="713"/>
    <x v="2"/>
    <s v="wearables"/>
    <x v="951"/>
    <x v="951"/>
  </r>
  <r>
    <n v="952"/>
    <s v="Audionoggin - Join the Earvolution"/>
    <x v="951"/>
    <n v="49000"/>
    <n v="19572"/>
    <x v="2"/>
    <x v="0"/>
    <s v="USD"/>
    <n v="1479483812"/>
    <x v="952"/>
    <b v="0"/>
    <x v="193"/>
    <b v="0"/>
    <s v="technology/wearables"/>
    <x v="750"/>
    <x v="714"/>
    <x v="2"/>
    <s v="wearables"/>
    <x v="952"/>
    <x v="952"/>
  </r>
  <r>
    <n v="953"/>
    <s v="IRring - The Remote Control That fits on Your Finger"/>
    <x v="952"/>
    <n v="15000"/>
    <n v="126"/>
    <x v="2"/>
    <x v="0"/>
    <s v="USD"/>
    <n v="1422158199"/>
    <x v="953"/>
    <b v="0"/>
    <x v="81"/>
    <b v="0"/>
    <s v="technology/wearables"/>
    <x v="751"/>
    <x v="715"/>
    <x v="2"/>
    <s v="wearables"/>
    <x v="953"/>
    <x v="953"/>
  </r>
  <r>
    <n v="954"/>
    <s v="A Wearable Twisting iPhone Case w/ Built in Selfie Extender"/>
    <x v="953"/>
    <n v="15000"/>
    <n v="6511"/>
    <x v="2"/>
    <x v="0"/>
    <s v="USD"/>
    <n v="1440100839"/>
    <x v="954"/>
    <b v="0"/>
    <x v="196"/>
    <b v="0"/>
    <s v="technology/wearables"/>
    <x v="752"/>
    <x v="716"/>
    <x v="2"/>
    <s v="wearables"/>
    <x v="954"/>
    <x v="954"/>
  </r>
  <r>
    <n v="955"/>
    <s v="PAXIEâ„¢: The most advanced GPS enabled child safety wearable"/>
    <x v="954"/>
    <n v="300000"/>
    <n v="16984"/>
    <x v="2"/>
    <x v="0"/>
    <s v="USD"/>
    <n v="1473750300"/>
    <x v="955"/>
    <b v="0"/>
    <x v="251"/>
    <b v="0"/>
    <s v="technology/wearables"/>
    <x v="753"/>
    <x v="717"/>
    <x v="2"/>
    <s v="wearables"/>
    <x v="955"/>
    <x v="955"/>
  </r>
  <r>
    <n v="956"/>
    <s v="SemiYours"/>
    <x v="955"/>
    <n v="50000"/>
    <n v="861"/>
    <x v="2"/>
    <x v="0"/>
    <s v="USD"/>
    <n v="1430081759"/>
    <x v="956"/>
    <b v="0"/>
    <x v="57"/>
    <b v="0"/>
    <s v="technology/wearables"/>
    <x v="754"/>
    <x v="718"/>
    <x v="2"/>
    <s v="wearables"/>
    <x v="956"/>
    <x v="956"/>
  </r>
  <r>
    <n v="957"/>
    <s v="DUALBAND, the Leather NFC Smart Watch Band"/>
    <x v="956"/>
    <n v="12000"/>
    <n v="233"/>
    <x v="2"/>
    <x v="0"/>
    <s v="USD"/>
    <n v="1479392133"/>
    <x v="957"/>
    <b v="0"/>
    <x v="63"/>
    <b v="0"/>
    <s v="technology/wearables"/>
    <x v="755"/>
    <x v="719"/>
    <x v="2"/>
    <s v="wearables"/>
    <x v="957"/>
    <x v="957"/>
  </r>
  <r>
    <n v="958"/>
    <s v="BigBands XL for Apple Watch: Big Long Bands for Large Wrists"/>
    <x v="957"/>
    <n v="7777"/>
    <n v="881"/>
    <x v="2"/>
    <x v="0"/>
    <s v="USD"/>
    <n v="1428641940"/>
    <x v="958"/>
    <b v="0"/>
    <x v="57"/>
    <b v="0"/>
    <s v="technology/wearables"/>
    <x v="756"/>
    <x v="720"/>
    <x v="2"/>
    <s v="wearables"/>
    <x v="958"/>
    <x v="958"/>
  </r>
  <r>
    <n v="959"/>
    <s v="The Pi Watch - A Programmable, Open Source Smartwatch!"/>
    <x v="958"/>
    <n v="50000"/>
    <n v="19430"/>
    <x v="2"/>
    <x v="0"/>
    <s v="USD"/>
    <n v="1421640665"/>
    <x v="959"/>
    <b v="0"/>
    <x v="199"/>
    <b v="0"/>
    <s v="technology/wearables"/>
    <x v="757"/>
    <x v="721"/>
    <x v="2"/>
    <s v="wearables"/>
    <x v="959"/>
    <x v="959"/>
  </r>
  <r>
    <n v="960"/>
    <s v="Kai - Turn any pair of Glasses into Smart Glasses!"/>
    <x v="959"/>
    <n v="55650"/>
    <n v="25655"/>
    <x v="2"/>
    <x v="0"/>
    <s v="USD"/>
    <n v="1489500155"/>
    <x v="960"/>
    <b v="0"/>
    <x v="101"/>
    <b v="0"/>
    <s v="technology/wearables"/>
    <x v="758"/>
    <x v="722"/>
    <x v="2"/>
    <s v="wearables"/>
    <x v="960"/>
    <x v="960"/>
  </r>
  <r>
    <n v="961"/>
    <s v="The first personal trainer and diet coach for your dog!"/>
    <x v="960"/>
    <n v="95000"/>
    <n v="40079"/>
    <x v="2"/>
    <x v="0"/>
    <s v="USD"/>
    <n v="1487617200"/>
    <x v="961"/>
    <b v="0"/>
    <x v="238"/>
    <b v="0"/>
    <s v="technology/wearables"/>
    <x v="759"/>
    <x v="723"/>
    <x v="2"/>
    <s v="wearables"/>
    <x v="961"/>
    <x v="961"/>
  </r>
  <r>
    <n v="962"/>
    <s v="i-Davit: Hands Free System for iPad/Tablets/Devices"/>
    <x v="961"/>
    <n v="2500"/>
    <n v="712"/>
    <x v="2"/>
    <x v="0"/>
    <s v="USD"/>
    <n v="1455210353"/>
    <x v="962"/>
    <b v="0"/>
    <x v="77"/>
    <b v="0"/>
    <s v="technology/wearables"/>
    <x v="760"/>
    <x v="724"/>
    <x v="2"/>
    <s v="wearables"/>
    <x v="962"/>
    <x v="962"/>
  </r>
  <r>
    <n v="963"/>
    <s v="The Ultimate Learning Center"/>
    <x v="962"/>
    <n v="35000"/>
    <n v="377"/>
    <x v="2"/>
    <x v="0"/>
    <s v="USD"/>
    <n v="1476717319"/>
    <x v="963"/>
    <b v="0"/>
    <x v="82"/>
    <b v="0"/>
    <s v="technology/wearables"/>
    <x v="761"/>
    <x v="725"/>
    <x v="2"/>
    <s v="wearables"/>
    <x v="963"/>
    <x v="963"/>
  </r>
  <r>
    <n v="964"/>
    <s v="GoMote: a remote control for your smartphone"/>
    <x v="963"/>
    <n v="110000"/>
    <n v="879"/>
    <x v="2"/>
    <x v="5"/>
    <s v="CAD"/>
    <n v="1441119919"/>
    <x v="964"/>
    <b v="0"/>
    <x v="60"/>
    <b v="0"/>
    <s v="technology/wearables"/>
    <x v="762"/>
    <x v="726"/>
    <x v="2"/>
    <s v="wearables"/>
    <x v="964"/>
    <x v="964"/>
  </r>
  <r>
    <n v="965"/>
    <s v="Palms Free Cell Phone Harness Holds Iphone Galaxy S Go Pro"/>
    <x v="964"/>
    <n v="25000"/>
    <n v="298"/>
    <x v="2"/>
    <x v="0"/>
    <s v="USD"/>
    <n v="1477454340"/>
    <x v="965"/>
    <b v="0"/>
    <x v="79"/>
    <b v="0"/>
    <s v="technology/wearables"/>
    <x v="763"/>
    <x v="727"/>
    <x v="2"/>
    <s v="wearables"/>
    <x v="965"/>
    <x v="965"/>
  </r>
  <r>
    <n v="966"/>
    <s v="ICE SHIRT; Running, Multi-Sport, Cycling, Athletic Wear"/>
    <x v="965"/>
    <n v="12000"/>
    <n v="1776"/>
    <x v="2"/>
    <x v="0"/>
    <s v="USD"/>
    <n v="1475766932"/>
    <x v="966"/>
    <b v="0"/>
    <x v="209"/>
    <b v="0"/>
    <s v="technology/wearables"/>
    <x v="764"/>
    <x v="728"/>
    <x v="2"/>
    <s v="wearables"/>
    <x v="966"/>
    <x v="966"/>
  </r>
  <r>
    <n v="967"/>
    <s v="Better Beanie"/>
    <x v="966"/>
    <n v="20000"/>
    <n v="3562"/>
    <x v="2"/>
    <x v="0"/>
    <s v="USD"/>
    <n v="1461301574"/>
    <x v="967"/>
    <b v="0"/>
    <x v="75"/>
    <b v="0"/>
    <s v="technology/wearables"/>
    <x v="765"/>
    <x v="729"/>
    <x v="2"/>
    <s v="wearables"/>
    <x v="967"/>
    <x v="967"/>
  </r>
  <r>
    <n v="968"/>
    <s v="Master Le Cosplay's: Avengers 2 Hulk Buster V2.0 Build"/>
    <x v="967"/>
    <n v="8000"/>
    <n v="106"/>
    <x v="2"/>
    <x v="0"/>
    <s v="USD"/>
    <n v="1408134034"/>
    <x v="968"/>
    <b v="0"/>
    <x v="80"/>
    <b v="0"/>
    <s v="technology/wearables"/>
    <x v="766"/>
    <x v="730"/>
    <x v="2"/>
    <s v="wearables"/>
    <x v="968"/>
    <x v="968"/>
  </r>
  <r>
    <n v="969"/>
    <s v="Make 100 | Geek &amp; Chic: Smart Safety Jewelry."/>
    <x v="968"/>
    <n v="30000"/>
    <n v="14000"/>
    <x v="2"/>
    <x v="14"/>
    <s v="MXN"/>
    <n v="1486624607"/>
    <x v="969"/>
    <b v="0"/>
    <x v="202"/>
    <b v="0"/>
    <s v="technology/wearables"/>
    <x v="767"/>
    <x v="731"/>
    <x v="2"/>
    <s v="wearables"/>
    <x v="969"/>
    <x v="969"/>
  </r>
  <r>
    <n v="970"/>
    <s v="The World's Smartest Modular WiFi + Bluetooth Wearable Ring"/>
    <x v="969"/>
    <n v="5000"/>
    <n v="2296"/>
    <x v="2"/>
    <x v="5"/>
    <s v="CAD"/>
    <n v="1485147540"/>
    <x v="970"/>
    <b v="0"/>
    <x v="25"/>
    <b v="0"/>
    <s v="technology/wearables"/>
    <x v="768"/>
    <x v="732"/>
    <x v="2"/>
    <s v="wearables"/>
    <x v="970"/>
    <x v="970"/>
  </r>
  <r>
    <n v="971"/>
    <s v="The Worlds First Smart Laser Collar for Cats. Lazer Kitty"/>
    <x v="970"/>
    <n v="100000"/>
    <n v="226"/>
    <x v="2"/>
    <x v="0"/>
    <s v="USD"/>
    <n v="1433178060"/>
    <x v="971"/>
    <b v="0"/>
    <x v="81"/>
    <b v="0"/>
    <s v="technology/wearables"/>
    <x v="769"/>
    <x v="733"/>
    <x v="2"/>
    <s v="wearables"/>
    <x v="971"/>
    <x v="971"/>
  </r>
  <r>
    <n v="972"/>
    <s v="Android &amp; iPhone Magnetic Headphone and Earbud Cables!"/>
    <x v="971"/>
    <n v="20000"/>
    <n v="6925"/>
    <x v="2"/>
    <x v="0"/>
    <s v="USD"/>
    <n v="1409813940"/>
    <x v="972"/>
    <b v="0"/>
    <x v="43"/>
    <b v="0"/>
    <s v="technology/wearables"/>
    <x v="770"/>
    <x v="734"/>
    <x v="2"/>
    <s v="wearables"/>
    <x v="972"/>
    <x v="972"/>
  </r>
  <r>
    <n v="973"/>
    <s v="The Worlds First Fitness Shirt with Resistance the RS-1."/>
    <x v="972"/>
    <n v="20000"/>
    <n v="411"/>
    <x v="2"/>
    <x v="0"/>
    <s v="USD"/>
    <n v="1447032093"/>
    <x v="973"/>
    <b v="0"/>
    <x v="22"/>
    <b v="0"/>
    <s v="technology/wearables"/>
    <x v="771"/>
    <x v="735"/>
    <x v="2"/>
    <s v="wearables"/>
    <x v="973"/>
    <x v="973"/>
  </r>
  <r>
    <n v="974"/>
    <s v="KneeJack"/>
    <x v="973"/>
    <n v="50000"/>
    <n v="280"/>
    <x v="2"/>
    <x v="0"/>
    <s v="USD"/>
    <n v="1458925156"/>
    <x v="974"/>
    <b v="0"/>
    <x v="83"/>
    <b v="0"/>
    <s v="technology/wearables"/>
    <x v="470"/>
    <x v="736"/>
    <x v="2"/>
    <s v="wearables"/>
    <x v="974"/>
    <x v="974"/>
  </r>
  <r>
    <n v="975"/>
    <s v="Garstin Luxury Stainless Steel Case for the Apple Watch"/>
    <x v="974"/>
    <n v="100000"/>
    <n v="2607"/>
    <x v="2"/>
    <x v="0"/>
    <s v="USD"/>
    <n v="1467132185"/>
    <x v="975"/>
    <b v="0"/>
    <x v="54"/>
    <b v="0"/>
    <s v="technology/wearables"/>
    <x v="772"/>
    <x v="737"/>
    <x v="2"/>
    <s v="wearables"/>
    <x v="975"/>
    <x v="975"/>
  </r>
  <r>
    <n v="976"/>
    <s v="Cinnamon II The Ultimate Retro Smartwatch"/>
    <x v="975"/>
    <n v="150000"/>
    <n v="2889"/>
    <x v="2"/>
    <x v="2"/>
    <s v="AUD"/>
    <n v="1439515497"/>
    <x v="976"/>
    <b v="0"/>
    <x v="59"/>
    <b v="0"/>
    <s v="technology/wearables"/>
    <x v="773"/>
    <x v="738"/>
    <x v="2"/>
    <s v="wearables"/>
    <x v="976"/>
    <x v="976"/>
  </r>
  <r>
    <n v="977"/>
    <s v="S2SA - Sport to Strap Adapter for Samsung Gear S2 Sport (3G)"/>
    <x v="976"/>
    <n v="2700"/>
    <n v="909"/>
    <x v="2"/>
    <x v="15"/>
    <s v="EUR"/>
    <n v="1456094197"/>
    <x v="977"/>
    <b v="0"/>
    <x v="8"/>
    <b v="0"/>
    <s v="technology/wearables"/>
    <x v="774"/>
    <x v="739"/>
    <x v="2"/>
    <s v="wearables"/>
    <x v="977"/>
    <x v="977"/>
  </r>
  <r>
    <n v="978"/>
    <s v="hidn tempo - a wearable stress coach"/>
    <x v="977"/>
    <n v="172889"/>
    <n v="97273"/>
    <x v="2"/>
    <x v="11"/>
    <s v="SEK"/>
    <n v="1456385101"/>
    <x v="978"/>
    <b v="0"/>
    <x v="252"/>
    <b v="0"/>
    <s v="technology/wearables"/>
    <x v="775"/>
    <x v="740"/>
    <x v="2"/>
    <s v="wearables"/>
    <x v="978"/>
    <x v="978"/>
  </r>
  <r>
    <n v="979"/>
    <s v="Trequant - First Wearable for Tremors"/>
    <x v="978"/>
    <n v="35000"/>
    <n v="28986.16"/>
    <x v="2"/>
    <x v="0"/>
    <s v="USD"/>
    <n v="1466449140"/>
    <x v="979"/>
    <b v="0"/>
    <x v="93"/>
    <b v="0"/>
    <s v="technology/wearables"/>
    <x v="776"/>
    <x v="741"/>
    <x v="2"/>
    <s v="wearables"/>
    <x v="979"/>
    <x v="979"/>
  </r>
  <r>
    <n v="980"/>
    <s v="Jayster Wallet - Find your stuff using Bluetooth Technology."/>
    <x v="979"/>
    <n v="10000"/>
    <n v="1486"/>
    <x v="2"/>
    <x v="0"/>
    <s v="USD"/>
    <n v="1417387322"/>
    <x v="980"/>
    <b v="0"/>
    <x v="162"/>
    <b v="0"/>
    <s v="technology/wearables"/>
    <x v="777"/>
    <x v="742"/>
    <x v="2"/>
    <s v="wearables"/>
    <x v="980"/>
    <x v="980"/>
  </r>
  <r>
    <n v="981"/>
    <s v="Tabla AEIOU One Handed Two Handed Keyboard Development Kit"/>
    <x v="980"/>
    <n v="88888"/>
    <n v="11"/>
    <x v="2"/>
    <x v="0"/>
    <s v="USD"/>
    <n v="1407624222"/>
    <x v="981"/>
    <b v="0"/>
    <x v="80"/>
    <b v="0"/>
    <s v="technology/wearables"/>
    <x v="778"/>
    <x v="743"/>
    <x v="2"/>
    <s v="wearables"/>
    <x v="981"/>
    <x v="981"/>
  </r>
  <r>
    <n v="982"/>
    <s v="Smart 2-in-1 I-PHONE HANDLE/WALLETtm"/>
    <x v="981"/>
    <n v="17500"/>
    <n v="3"/>
    <x v="2"/>
    <x v="0"/>
    <s v="USD"/>
    <n v="1475431486"/>
    <x v="982"/>
    <b v="0"/>
    <x v="83"/>
    <b v="0"/>
    <s v="technology/wearables"/>
    <x v="779"/>
    <x v="120"/>
    <x v="2"/>
    <s v="wearables"/>
    <x v="982"/>
    <x v="982"/>
  </r>
  <r>
    <n v="983"/>
    <s v="Wendu: Control your Climate, Wear the Future"/>
    <x v="982"/>
    <n v="104219"/>
    <n v="30751"/>
    <x v="2"/>
    <x v="3"/>
    <s v="EUR"/>
    <n v="1471985640"/>
    <x v="983"/>
    <b v="0"/>
    <x v="122"/>
    <b v="0"/>
    <s v="technology/wearables"/>
    <x v="780"/>
    <x v="744"/>
    <x v="2"/>
    <s v="wearables"/>
    <x v="983"/>
    <x v="983"/>
  </r>
  <r>
    <n v="984"/>
    <s v="Buy beauty &amp; hair products 24/7 from a vending machine."/>
    <x v="983"/>
    <n v="10000"/>
    <n v="106"/>
    <x v="2"/>
    <x v="0"/>
    <s v="USD"/>
    <n v="1427507208"/>
    <x v="984"/>
    <b v="0"/>
    <x v="83"/>
    <b v="0"/>
    <s v="technology/wearables"/>
    <x v="550"/>
    <x v="745"/>
    <x v="2"/>
    <s v="wearables"/>
    <x v="984"/>
    <x v="984"/>
  </r>
  <r>
    <n v="985"/>
    <s v="Cardiglow : Fitness Tracker and Biofeedback Device"/>
    <x v="984"/>
    <n v="30000"/>
    <n v="1888"/>
    <x v="2"/>
    <x v="12"/>
    <s v="EUR"/>
    <n v="1451602800"/>
    <x v="985"/>
    <b v="0"/>
    <x v="23"/>
    <b v="0"/>
    <s v="technology/wearables"/>
    <x v="781"/>
    <x v="746"/>
    <x v="2"/>
    <s v="wearables"/>
    <x v="985"/>
    <x v="985"/>
  </r>
  <r>
    <n v="986"/>
    <s v="EMBER wear Ski and Snow Sport Heated Gloves and Mittens"/>
    <x v="985"/>
    <n v="20000"/>
    <n v="2550"/>
    <x v="2"/>
    <x v="1"/>
    <s v="GBP"/>
    <n v="1452384000"/>
    <x v="986"/>
    <b v="0"/>
    <x v="23"/>
    <b v="0"/>
    <s v="technology/wearables"/>
    <x v="782"/>
    <x v="747"/>
    <x v="2"/>
    <s v="wearables"/>
    <x v="986"/>
    <x v="986"/>
  </r>
  <r>
    <n v="987"/>
    <s v="Kidswatcher"/>
    <x v="986"/>
    <n v="50000"/>
    <n v="6610"/>
    <x v="2"/>
    <x v="9"/>
    <s v="EUR"/>
    <n v="1403507050"/>
    <x v="987"/>
    <b v="0"/>
    <x v="14"/>
    <b v="0"/>
    <s v="technology/wearables"/>
    <x v="783"/>
    <x v="748"/>
    <x v="2"/>
    <s v="wearables"/>
    <x v="987"/>
    <x v="987"/>
  </r>
  <r>
    <n v="988"/>
    <s v="The first Earphones Cover in eco-leather and Made in Italy"/>
    <x v="987"/>
    <n v="5000"/>
    <n v="0"/>
    <x v="2"/>
    <x v="13"/>
    <s v="EUR"/>
    <n v="1475310825"/>
    <x v="988"/>
    <b v="0"/>
    <x v="78"/>
    <b v="0"/>
    <s v="technology/wearables"/>
    <x v="109"/>
    <x v="121"/>
    <x v="2"/>
    <s v="wearables"/>
    <x v="988"/>
    <x v="988"/>
  </r>
  <r>
    <n v="989"/>
    <s v="Power Rope"/>
    <x v="988"/>
    <n v="10000"/>
    <n v="1677"/>
    <x v="2"/>
    <x v="0"/>
    <s v="USD"/>
    <n v="1475101495"/>
    <x v="989"/>
    <b v="0"/>
    <x v="58"/>
    <b v="0"/>
    <s v="technology/wearables"/>
    <x v="784"/>
    <x v="749"/>
    <x v="2"/>
    <s v="wearables"/>
    <x v="989"/>
    <x v="989"/>
  </r>
  <r>
    <n v="990"/>
    <s v="The HotSeat child safety carseat with temperature alarm"/>
    <x v="989"/>
    <n v="25000"/>
    <n v="26"/>
    <x v="2"/>
    <x v="0"/>
    <s v="USD"/>
    <n v="1409770164"/>
    <x v="990"/>
    <b v="0"/>
    <x v="84"/>
    <b v="0"/>
    <s v="technology/wearables"/>
    <x v="477"/>
    <x v="31"/>
    <x v="2"/>
    <s v="wearables"/>
    <x v="990"/>
    <x v="990"/>
  </r>
  <r>
    <n v="991"/>
    <s v="Russell &amp; Sons Watches"/>
    <x v="990"/>
    <n v="5000"/>
    <n v="212"/>
    <x v="2"/>
    <x v="1"/>
    <s v="GBP"/>
    <n v="1468349460"/>
    <x v="991"/>
    <b v="0"/>
    <x v="63"/>
    <b v="0"/>
    <s v="technology/wearables"/>
    <x v="785"/>
    <x v="750"/>
    <x v="2"/>
    <s v="wearables"/>
    <x v="991"/>
    <x v="991"/>
  </r>
  <r>
    <n v="992"/>
    <s v="WairConditioning"/>
    <x v="991"/>
    <n v="100000"/>
    <n v="467"/>
    <x v="2"/>
    <x v="0"/>
    <s v="USD"/>
    <n v="1462655519"/>
    <x v="992"/>
    <b v="0"/>
    <x v="80"/>
    <b v="0"/>
    <s v="technology/wearables"/>
    <x v="786"/>
    <x v="751"/>
    <x v="2"/>
    <s v="wearables"/>
    <x v="992"/>
    <x v="992"/>
  </r>
  <r>
    <n v="993"/>
    <s v="iLumaware Shield TL - Radar technology for bicycle"/>
    <x v="992"/>
    <n v="70000"/>
    <n v="17561"/>
    <x v="2"/>
    <x v="0"/>
    <s v="USD"/>
    <n v="1478926800"/>
    <x v="993"/>
    <b v="0"/>
    <x v="193"/>
    <b v="0"/>
    <s v="technology/wearables"/>
    <x v="787"/>
    <x v="752"/>
    <x v="2"/>
    <s v="wearables"/>
    <x v="993"/>
    <x v="993"/>
  </r>
  <r>
    <n v="994"/>
    <s v="Intelligent Leather Jacket. Heat. Communicate. Recharge."/>
    <x v="993"/>
    <n v="200000"/>
    <n v="4669"/>
    <x v="2"/>
    <x v="0"/>
    <s v="USD"/>
    <n v="1417388340"/>
    <x v="994"/>
    <b v="0"/>
    <x v="202"/>
    <b v="0"/>
    <s v="technology/wearables"/>
    <x v="788"/>
    <x v="753"/>
    <x v="2"/>
    <s v="wearables"/>
    <x v="994"/>
    <x v="994"/>
  </r>
  <r>
    <n v="995"/>
    <s v="DAZLN: NFC Nails that Light Up Holiday Parties!"/>
    <x v="994"/>
    <n v="10000"/>
    <n v="726"/>
    <x v="2"/>
    <x v="0"/>
    <s v="USD"/>
    <n v="1417276800"/>
    <x v="995"/>
    <b v="0"/>
    <x v="82"/>
    <b v="0"/>
    <s v="technology/wearables"/>
    <x v="789"/>
    <x v="754"/>
    <x v="2"/>
    <s v="wearables"/>
    <x v="995"/>
    <x v="995"/>
  </r>
  <r>
    <n v="996"/>
    <s v="Social behavior in technical communities"/>
    <x v="995"/>
    <n v="4000"/>
    <n v="65"/>
    <x v="2"/>
    <x v="0"/>
    <s v="USD"/>
    <n v="1406474820"/>
    <x v="996"/>
    <b v="0"/>
    <x v="81"/>
    <b v="0"/>
    <s v="technology/wearables"/>
    <x v="790"/>
    <x v="31"/>
    <x v="2"/>
    <s v="wearables"/>
    <x v="996"/>
    <x v="996"/>
  </r>
  <r>
    <n v="997"/>
    <s v="iPhanny"/>
    <x v="996"/>
    <n v="5000"/>
    <n v="65"/>
    <x v="2"/>
    <x v="0"/>
    <s v="USD"/>
    <n v="1417145297"/>
    <x v="997"/>
    <b v="0"/>
    <x v="22"/>
    <b v="0"/>
    <s v="technology/wearables"/>
    <x v="698"/>
    <x v="755"/>
    <x v="2"/>
    <s v="wearables"/>
    <x v="997"/>
    <x v="997"/>
  </r>
  <r>
    <n v="998"/>
    <s v="Ollinfit: The Wearable Personal Trainer"/>
    <x v="997"/>
    <n v="60000"/>
    <n v="35135"/>
    <x v="2"/>
    <x v="5"/>
    <s v="CAD"/>
    <n v="1447909401"/>
    <x v="998"/>
    <b v="0"/>
    <x v="194"/>
    <b v="0"/>
    <s v="technology/wearables"/>
    <x v="791"/>
    <x v="756"/>
    <x v="2"/>
    <s v="wearables"/>
    <x v="998"/>
    <x v="998"/>
  </r>
  <r>
    <n v="999"/>
    <s v="Avid Watch: Multi-Sport Smart Watch with Activity Tracking"/>
    <x v="998"/>
    <n v="150000"/>
    <n v="11683"/>
    <x v="2"/>
    <x v="5"/>
    <s v="CAD"/>
    <n v="1415865720"/>
    <x v="999"/>
    <b v="0"/>
    <x v="244"/>
    <b v="0"/>
    <s v="technology/wearables"/>
    <x v="792"/>
    <x v="757"/>
    <x v="2"/>
    <s v="wearables"/>
    <x v="999"/>
    <x v="999"/>
  </r>
  <r>
    <n v="1000"/>
    <s v="Ristola Plongeur/UTC 300 Meter COSC/ISO Diver (Canceled)"/>
    <x v="999"/>
    <n v="894700"/>
    <n v="19824"/>
    <x v="1"/>
    <x v="0"/>
    <s v="USD"/>
    <n v="1489537560"/>
    <x v="1000"/>
    <b v="0"/>
    <x v="79"/>
    <b v="0"/>
    <s v="technology/wearables"/>
    <x v="793"/>
    <x v="758"/>
    <x v="2"/>
    <s v="wearables"/>
    <x v="1000"/>
    <x v="1000"/>
  </r>
  <r>
    <n v="1001"/>
    <s v="LED sports clothing for running cycling and walking, we make (Canceled)"/>
    <x v="1000"/>
    <n v="5000"/>
    <n v="5200"/>
    <x v="1"/>
    <x v="1"/>
    <s v="GBP"/>
    <n v="1485796613"/>
    <x v="1001"/>
    <b v="0"/>
    <x v="80"/>
    <b v="0"/>
    <s v="technology/wearables"/>
    <x v="87"/>
    <x v="759"/>
    <x v="2"/>
    <s v="wearables"/>
    <x v="1001"/>
    <x v="1001"/>
  </r>
  <r>
    <n v="1002"/>
    <s v="Lokett: Customizable Smartphone Memory Necklace (Canceled)"/>
    <x v="1001"/>
    <n v="9999"/>
    <n v="2960"/>
    <x v="1"/>
    <x v="0"/>
    <s v="USD"/>
    <n v="1450331940"/>
    <x v="1002"/>
    <b v="0"/>
    <x v="19"/>
    <b v="0"/>
    <s v="technology/wearables"/>
    <x v="794"/>
    <x v="760"/>
    <x v="2"/>
    <s v="wearables"/>
    <x v="1002"/>
    <x v="1002"/>
  </r>
  <r>
    <n v="1003"/>
    <s v="Fashion loves Technology: Lamour, the connected heating shoe (Canceled)"/>
    <x v="1002"/>
    <n v="20000"/>
    <n v="3211"/>
    <x v="1"/>
    <x v="6"/>
    <s v="EUR"/>
    <n v="1489680061"/>
    <x v="1003"/>
    <b v="0"/>
    <x v="41"/>
    <b v="0"/>
    <s v="technology/wearables"/>
    <x v="795"/>
    <x v="761"/>
    <x v="2"/>
    <s v="wearables"/>
    <x v="1003"/>
    <x v="1003"/>
  </r>
  <r>
    <n v="1004"/>
    <s v="AllerGuarder: Bluetooth wristband helps food-allergy kids"/>
    <x v="1003"/>
    <n v="25000"/>
    <n v="20552"/>
    <x v="1"/>
    <x v="0"/>
    <s v="USD"/>
    <n v="1455814827"/>
    <x v="1004"/>
    <b v="0"/>
    <x v="195"/>
    <b v="0"/>
    <s v="technology/wearables"/>
    <x v="796"/>
    <x v="762"/>
    <x v="2"/>
    <s v="wearables"/>
    <x v="1004"/>
    <x v="1004"/>
  </r>
  <r>
    <n v="1005"/>
    <s v="Forcite Alpine - World's First smart helmet for snow sports"/>
    <x v="1004"/>
    <n v="200000"/>
    <n v="150102"/>
    <x v="1"/>
    <x v="0"/>
    <s v="USD"/>
    <n v="1446217183"/>
    <x v="1005"/>
    <b v="0"/>
    <x v="253"/>
    <b v="0"/>
    <s v="technology/wearables"/>
    <x v="797"/>
    <x v="763"/>
    <x v="2"/>
    <s v="wearables"/>
    <x v="1005"/>
    <x v="1005"/>
  </r>
  <r>
    <n v="1006"/>
    <s v="SnuG Watchbands for Moto360 smartwatch (Canceled)"/>
    <x v="1005"/>
    <n v="4000"/>
    <n v="234"/>
    <x v="1"/>
    <x v="0"/>
    <s v="USD"/>
    <n v="1418368260"/>
    <x v="1006"/>
    <b v="0"/>
    <x v="22"/>
    <b v="0"/>
    <s v="technology/wearables"/>
    <x v="798"/>
    <x v="764"/>
    <x v="2"/>
    <s v="wearables"/>
    <x v="1006"/>
    <x v="1006"/>
  </r>
  <r>
    <n v="1007"/>
    <s v="SMART Knee Sleeve that Recommends Rest (Canceled)"/>
    <x v="1006"/>
    <n v="30000"/>
    <n v="13296"/>
    <x v="1"/>
    <x v="0"/>
    <s v="USD"/>
    <n v="1481727623"/>
    <x v="1007"/>
    <b v="0"/>
    <x v="88"/>
    <b v="0"/>
    <s v="technology/wearables"/>
    <x v="799"/>
    <x v="765"/>
    <x v="2"/>
    <s v="wearables"/>
    <x v="1007"/>
    <x v="1007"/>
  </r>
  <r>
    <n v="1008"/>
    <s v="Miclop - Tu cabina profesional portÃ¡til (Canceled)"/>
    <x v="1007"/>
    <n v="93500"/>
    <n v="250"/>
    <x v="1"/>
    <x v="14"/>
    <s v="MXN"/>
    <n v="1482953115"/>
    <x v="1008"/>
    <b v="0"/>
    <x v="29"/>
    <b v="0"/>
    <s v="technology/wearables"/>
    <x v="800"/>
    <x v="409"/>
    <x v="2"/>
    <s v="wearables"/>
    <x v="1008"/>
    <x v="1008"/>
  </r>
  <r>
    <n v="1009"/>
    <s v="R-CON: Run Faster, Run Longer (Canceled)"/>
    <x v="1008"/>
    <n v="50000"/>
    <n v="6565"/>
    <x v="1"/>
    <x v="0"/>
    <s v="USD"/>
    <n v="1466346646"/>
    <x v="1009"/>
    <b v="0"/>
    <x v="21"/>
    <b v="0"/>
    <s v="technology/wearables"/>
    <x v="801"/>
    <x v="178"/>
    <x v="2"/>
    <s v="wearables"/>
    <x v="1009"/>
    <x v="1009"/>
  </r>
  <r>
    <n v="1010"/>
    <s v="RISTMATEÂ®, smartphone wrist dock and much more. (Canceled)"/>
    <x v="1009"/>
    <n v="115250"/>
    <n v="220"/>
    <x v="1"/>
    <x v="0"/>
    <s v="USD"/>
    <n v="1473044340"/>
    <x v="1010"/>
    <b v="0"/>
    <x v="80"/>
    <b v="0"/>
    <s v="technology/wearables"/>
    <x v="802"/>
    <x v="698"/>
    <x v="2"/>
    <s v="wearables"/>
    <x v="1010"/>
    <x v="1010"/>
  </r>
  <r>
    <n v="1011"/>
    <s v="StreetskatePRO's  Knee, Shin, &amp; Ankle pad compression sleeve"/>
    <x v="1010"/>
    <n v="20000"/>
    <n v="75"/>
    <x v="1"/>
    <x v="0"/>
    <s v="USD"/>
    <n v="1418938395"/>
    <x v="1011"/>
    <b v="0"/>
    <x v="29"/>
    <b v="0"/>
    <s v="technology/wearables"/>
    <x v="803"/>
    <x v="766"/>
    <x v="2"/>
    <s v="wearables"/>
    <x v="1011"/>
    <x v="1011"/>
  </r>
  <r>
    <n v="1012"/>
    <s v="HALLAM new york SMART JACKET 2.0 for TRAVEL with 29 FUNCTION (Canceled)"/>
    <x v="1011"/>
    <n v="5000"/>
    <n v="1076751.05"/>
    <x v="1"/>
    <x v="0"/>
    <s v="USD"/>
    <n v="1485254052"/>
    <x v="1012"/>
    <b v="0"/>
    <x v="254"/>
    <b v="0"/>
    <s v="technology/wearables"/>
    <x v="804"/>
    <x v="767"/>
    <x v="2"/>
    <s v="wearables"/>
    <x v="1012"/>
    <x v="1012"/>
  </r>
  <r>
    <n v="1013"/>
    <s v="Versa Prima: The First Portable And Wearable LED Strip"/>
    <x v="1012"/>
    <n v="25000"/>
    <n v="8632"/>
    <x v="1"/>
    <x v="0"/>
    <s v="USD"/>
    <n v="1451419200"/>
    <x v="1013"/>
    <b v="0"/>
    <x v="240"/>
    <b v="0"/>
    <s v="technology/wearables"/>
    <x v="805"/>
    <x v="768"/>
    <x v="2"/>
    <s v="wearables"/>
    <x v="1013"/>
    <x v="1013"/>
  </r>
  <r>
    <n v="1014"/>
    <s v="CHEMION: The World's First Smart Glasses (Canceled)"/>
    <x v="1013"/>
    <n v="10000"/>
    <n v="3060"/>
    <x v="1"/>
    <x v="0"/>
    <s v="USD"/>
    <n v="1420070615"/>
    <x v="1014"/>
    <b v="0"/>
    <x v="38"/>
    <b v="0"/>
    <s v="technology/wearables"/>
    <x v="806"/>
    <x v="769"/>
    <x v="2"/>
    <s v="wearables"/>
    <x v="1014"/>
    <x v="1014"/>
  </r>
  <r>
    <n v="1015"/>
    <s v="SKIN - Wearable music remote control for your mobile phone"/>
    <x v="1014"/>
    <n v="9000"/>
    <n v="240"/>
    <x v="1"/>
    <x v="16"/>
    <s v="CHF"/>
    <n v="1448489095"/>
    <x v="1015"/>
    <b v="0"/>
    <x v="79"/>
    <b v="0"/>
    <s v="technology/wearables"/>
    <x v="129"/>
    <x v="379"/>
    <x v="2"/>
    <s v="wearables"/>
    <x v="1015"/>
    <x v="1015"/>
  </r>
  <r>
    <n v="1016"/>
    <s v="YEPZONâ„¢ FREEDOM: A Personal Safety Alarm w/Global Locator"/>
    <x v="1015"/>
    <n v="100000"/>
    <n v="2842"/>
    <x v="1"/>
    <x v="0"/>
    <s v="USD"/>
    <n v="1459992856"/>
    <x v="1016"/>
    <b v="0"/>
    <x v="44"/>
    <b v="0"/>
    <s v="technology/wearables"/>
    <x v="807"/>
    <x v="770"/>
    <x v="2"/>
    <s v="wearables"/>
    <x v="1016"/>
    <x v="1016"/>
  </r>
  <r>
    <n v="1017"/>
    <s v="Elbee: Wireless in-ear headphones with smart features"/>
    <x v="1016"/>
    <n v="250000"/>
    <n v="57197"/>
    <x v="1"/>
    <x v="0"/>
    <s v="USD"/>
    <n v="1448125935"/>
    <x v="1017"/>
    <b v="0"/>
    <x v="255"/>
    <b v="0"/>
    <s v="technology/wearables"/>
    <x v="808"/>
    <x v="771"/>
    <x v="2"/>
    <s v="wearables"/>
    <x v="1017"/>
    <x v="1017"/>
  </r>
  <r>
    <n v="1018"/>
    <s v="Owl (Canceled)"/>
    <x v="1017"/>
    <n v="20000"/>
    <n v="621"/>
    <x v="1"/>
    <x v="0"/>
    <s v="USD"/>
    <n v="1468496933"/>
    <x v="1018"/>
    <b v="0"/>
    <x v="63"/>
    <b v="0"/>
    <s v="technology/wearables"/>
    <x v="809"/>
    <x v="772"/>
    <x v="2"/>
    <s v="wearables"/>
    <x v="1018"/>
    <x v="1018"/>
  </r>
  <r>
    <n v="1019"/>
    <s v="Tempi - The Smart Way to Monitor Temperature and Humidity"/>
    <x v="1018"/>
    <n v="45000"/>
    <n v="21300"/>
    <x v="1"/>
    <x v="0"/>
    <s v="USD"/>
    <n v="1423092149"/>
    <x v="1019"/>
    <b v="0"/>
    <x v="256"/>
    <b v="0"/>
    <s v="technology/wearables"/>
    <x v="810"/>
    <x v="460"/>
    <x v="2"/>
    <s v="wearables"/>
    <x v="1019"/>
    <x v="1019"/>
  </r>
  <r>
    <n v="1020"/>
    <s v="Sleepwreck - Disasterpiece EP (Jump Drives!)"/>
    <x v="1019"/>
    <n v="1550"/>
    <n v="3186"/>
    <x v="0"/>
    <x v="5"/>
    <s v="CAD"/>
    <n v="1433206020"/>
    <x v="1020"/>
    <b v="0"/>
    <x v="209"/>
    <b v="1"/>
    <s v="music/electronic music"/>
    <x v="811"/>
    <x v="773"/>
    <x v="4"/>
    <s v="electronic music"/>
    <x v="1020"/>
    <x v="1020"/>
  </r>
  <r>
    <n v="1021"/>
    <s v="Rick and Morty Album &amp; Music Video"/>
    <x v="1020"/>
    <n v="3000"/>
    <n v="10554.11"/>
    <x v="0"/>
    <x v="0"/>
    <s v="USD"/>
    <n v="1445054400"/>
    <x v="1021"/>
    <b v="1"/>
    <x v="257"/>
    <b v="1"/>
    <s v="music/electronic music"/>
    <x v="812"/>
    <x v="774"/>
    <x v="4"/>
    <s v="electronic music"/>
    <x v="1021"/>
    <x v="1021"/>
  </r>
  <r>
    <n v="1022"/>
    <s v="Sammy Bananas - Bootlegs Vol. 2!!"/>
    <x v="1021"/>
    <n v="2000"/>
    <n v="2298"/>
    <x v="0"/>
    <x v="0"/>
    <s v="USD"/>
    <n v="1431876677"/>
    <x v="1022"/>
    <b v="1"/>
    <x v="142"/>
    <b v="1"/>
    <s v="music/electronic music"/>
    <x v="813"/>
    <x v="775"/>
    <x v="4"/>
    <s v="electronic music"/>
    <x v="1022"/>
    <x v="1022"/>
  </r>
  <r>
    <n v="1023"/>
    <s v="'Pathfinder' - a High Five Spaceship album"/>
    <x v="1022"/>
    <n v="2000"/>
    <n v="4743"/>
    <x v="0"/>
    <x v="1"/>
    <s v="GBP"/>
    <n v="1434837861"/>
    <x v="1023"/>
    <b v="0"/>
    <x v="132"/>
    <b v="1"/>
    <s v="music/electronic music"/>
    <x v="814"/>
    <x v="776"/>
    <x v="4"/>
    <s v="electronic music"/>
    <x v="1023"/>
    <x v="1023"/>
  </r>
  <r>
    <n v="1024"/>
    <s v="The Last Art Fact Album Ever"/>
    <x v="1023"/>
    <n v="20000"/>
    <n v="23727.55"/>
    <x v="0"/>
    <x v="11"/>
    <s v="SEK"/>
    <n v="1454248563"/>
    <x v="1024"/>
    <b v="1"/>
    <x v="42"/>
    <b v="1"/>
    <s v="music/electronic music"/>
    <x v="815"/>
    <x v="777"/>
    <x v="4"/>
    <s v="electronic music"/>
    <x v="1024"/>
    <x v="1024"/>
  </r>
  <r>
    <n v="1025"/>
    <s v="[NUREN] The New Renaissance"/>
    <x v="1024"/>
    <n v="70000"/>
    <n v="76949.820000000007"/>
    <x v="0"/>
    <x v="0"/>
    <s v="USD"/>
    <n v="1426532437"/>
    <x v="1025"/>
    <b v="1"/>
    <x v="258"/>
    <b v="1"/>
    <s v="music/electronic music"/>
    <x v="816"/>
    <x v="778"/>
    <x v="4"/>
    <s v="electronic music"/>
    <x v="1025"/>
    <x v="1025"/>
  </r>
  <r>
    <n v="1026"/>
    <s v="Changing Stations; London Underground Album Project"/>
    <x v="1025"/>
    <n v="7000"/>
    <n v="7000.58"/>
    <x v="0"/>
    <x v="1"/>
    <s v="GBP"/>
    <n v="1459414016"/>
    <x v="1026"/>
    <b v="1"/>
    <x v="259"/>
    <b v="1"/>
    <s v="music/electronic music"/>
    <x v="817"/>
    <x v="779"/>
    <x v="4"/>
    <s v="electronic music"/>
    <x v="1026"/>
    <x v="1026"/>
  </r>
  <r>
    <n v="1027"/>
    <s v="The Seshen - Let's Take This Show on the Road!"/>
    <x v="1026"/>
    <n v="7501"/>
    <n v="7733"/>
    <x v="0"/>
    <x v="0"/>
    <s v="USD"/>
    <n v="1414025347"/>
    <x v="1027"/>
    <b v="1"/>
    <x v="112"/>
    <b v="1"/>
    <s v="music/electronic music"/>
    <x v="818"/>
    <x v="780"/>
    <x v="4"/>
    <s v="electronic music"/>
    <x v="1027"/>
    <x v="1027"/>
  </r>
  <r>
    <n v="1028"/>
    <s v="BRAND NEW GUYVER ALBUM &quot;Alien on Earth&quot; + Extras"/>
    <x v="1027"/>
    <n v="10000"/>
    <n v="11727"/>
    <x v="0"/>
    <x v="1"/>
    <s v="GBP"/>
    <n v="1488830400"/>
    <x v="1028"/>
    <b v="1"/>
    <x v="260"/>
    <b v="1"/>
    <s v="music/electronic music"/>
    <x v="819"/>
    <x v="781"/>
    <x v="4"/>
    <s v="electronic music"/>
    <x v="1028"/>
    <x v="1028"/>
  </r>
  <r>
    <n v="1029"/>
    <s v="StrobeHouse presents Valborg 2015"/>
    <x v="1028"/>
    <n v="10000"/>
    <n v="11176"/>
    <x v="0"/>
    <x v="11"/>
    <s v="SEK"/>
    <n v="1428184740"/>
    <x v="1029"/>
    <b v="0"/>
    <x v="261"/>
    <b v="1"/>
    <s v="music/electronic music"/>
    <x v="820"/>
    <x v="782"/>
    <x v="4"/>
    <s v="electronic music"/>
    <x v="1029"/>
    <x v="1029"/>
  </r>
  <r>
    <n v="1030"/>
    <s v="The Gothsicles - I FEEL SICLE"/>
    <x v="1029"/>
    <n v="2000"/>
    <n v="6842"/>
    <x v="0"/>
    <x v="0"/>
    <s v="USD"/>
    <n v="1473680149"/>
    <x v="1030"/>
    <b v="0"/>
    <x v="180"/>
    <b v="1"/>
    <s v="music/electronic music"/>
    <x v="821"/>
    <x v="783"/>
    <x v="4"/>
    <s v="electronic music"/>
    <x v="1030"/>
    <x v="1030"/>
  </r>
  <r>
    <n v="1031"/>
    <s v="Liquid Diet's Double Life"/>
    <x v="1030"/>
    <n v="10000"/>
    <n v="10740"/>
    <x v="0"/>
    <x v="0"/>
    <s v="USD"/>
    <n v="1450290010"/>
    <x v="1031"/>
    <b v="0"/>
    <x v="221"/>
    <b v="1"/>
    <s v="music/electronic music"/>
    <x v="202"/>
    <x v="784"/>
    <x v="4"/>
    <s v="electronic music"/>
    <x v="1031"/>
    <x v="1031"/>
  </r>
  <r>
    <n v="1032"/>
    <s v="Phantom Ship / Coastal (Album Preorder)"/>
    <x v="1031"/>
    <n v="5400"/>
    <n v="5858.84"/>
    <x v="0"/>
    <x v="0"/>
    <s v="USD"/>
    <n v="1466697625"/>
    <x v="1032"/>
    <b v="0"/>
    <x v="93"/>
    <b v="1"/>
    <s v="music/electronic music"/>
    <x v="822"/>
    <x v="785"/>
    <x v="4"/>
    <s v="electronic music"/>
    <x v="1032"/>
    <x v="1032"/>
  </r>
  <r>
    <n v="1033"/>
    <s v="Daughter Vision remix album on limited vinyl, cassette &amp; CD"/>
    <x v="1032"/>
    <n v="1328"/>
    <n v="1366"/>
    <x v="0"/>
    <x v="1"/>
    <s v="GBP"/>
    <n v="1481564080"/>
    <x v="1033"/>
    <b v="0"/>
    <x v="74"/>
    <b v="1"/>
    <s v="music/electronic music"/>
    <x v="823"/>
    <x v="786"/>
    <x v="4"/>
    <s v="electronic music"/>
    <x v="1033"/>
    <x v="1033"/>
  </r>
  <r>
    <n v="1034"/>
    <s v="American Pixels - a Game Music Tribute Album by Mazedude"/>
    <x v="1033"/>
    <n v="5000"/>
    <n v="6500.09"/>
    <x v="0"/>
    <x v="0"/>
    <s v="USD"/>
    <n v="1470369540"/>
    <x v="1034"/>
    <b v="0"/>
    <x v="262"/>
    <b v="1"/>
    <s v="music/electronic music"/>
    <x v="824"/>
    <x v="787"/>
    <x v="4"/>
    <s v="electronic music"/>
    <x v="1034"/>
    <x v="1034"/>
  </r>
  <r>
    <n v="1035"/>
    <s v="Sharaz &quot;Project Nintendo&quot; Collector Edition 2x12&quot; Vinyl"/>
    <x v="1034"/>
    <n v="4600"/>
    <n v="4952"/>
    <x v="0"/>
    <x v="0"/>
    <s v="USD"/>
    <n v="1423668220"/>
    <x v="1035"/>
    <b v="0"/>
    <x v="88"/>
    <b v="1"/>
    <s v="music/electronic music"/>
    <x v="825"/>
    <x v="788"/>
    <x v="4"/>
    <s v="electronic music"/>
    <x v="1035"/>
    <x v="1035"/>
  </r>
  <r>
    <n v="1036"/>
    <s v="Bring Kyrstyn's Album to Life!"/>
    <x v="1035"/>
    <n v="4500"/>
    <n v="5056.22"/>
    <x v="0"/>
    <x v="0"/>
    <s v="USD"/>
    <n v="1357545600"/>
    <x v="1036"/>
    <b v="0"/>
    <x v="263"/>
    <b v="1"/>
    <s v="music/electronic music"/>
    <x v="826"/>
    <x v="789"/>
    <x v="4"/>
    <s v="electronic music"/>
    <x v="1036"/>
    <x v="1036"/>
  </r>
  <r>
    <n v="1037"/>
    <s v="Lemonymous 10th Anniversary Album Re-Release"/>
    <x v="1036"/>
    <n v="1000"/>
    <n v="1021"/>
    <x v="0"/>
    <x v="0"/>
    <s v="USD"/>
    <n v="1431925200"/>
    <x v="1037"/>
    <b v="0"/>
    <x v="64"/>
    <b v="1"/>
    <s v="music/electronic music"/>
    <x v="426"/>
    <x v="790"/>
    <x v="4"/>
    <s v="electronic music"/>
    <x v="1037"/>
    <x v="1037"/>
  </r>
  <r>
    <n v="1038"/>
    <s v="Last of the Lost Boys: New Music from Matthew Blake"/>
    <x v="1037"/>
    <n v="1500"/>
    <n v="2180"/>
    <x v="0"/>
    <x v="0"/>
    <s v="USD"/>
    <n v="1458362023"/>
    <x v="1038"/>
    <b v="0"/>
    <x v="42"/>
    <b v="1"/>
    <s v="music/electronic music"/>
    <x v="827"/>
    <x v="791"/>
    <x v="4"/>
    <s v="electronic music"/>
    <x v="1038"/>
    <x v="1038"/>
  </r>
  <r>
    <n v="1039"/>
    <s v="Becoming Rainbow: A Music, Art &amp; Virtual Reality Experience"/>
    <x v="1038"/>
    <n v="500"/>
    <n v="641"/>
    <x v="0"/>
    <x v="0"/>
    <s v="USD"/>
    <n v="1481615940"/>
    <x v="1039"/>
    <b v="0"/>
    <x v="209"/>
    <b v="1"/>
    <s v="music/electronic music"/>
    <x v="828"/>
    <x v="792"/>
    <x v="4"/>
    <s v="electronic music"/>
    <x v="1039"/>
    <x v="1039"/>
  </r>
  <r>
    <n v="1040"/>
    <s v="Broadcasts to Promote Human Freedom in South Florida"/>
    <x v="1039"/>
    <n v="85000"/>
    <n v="250"/>
    <x v="1"/>
    <x v="0"/>
    <s v="USD"/>
    <n v="1472317209"/>
    <x v="1040"/>
    <b v="0"/>
    <x v="29"/>
    <b v="0"/>
    <s v="journalism/audio"/>
    <x v="385"/>
    <x v="409"/>
    <x v="5"/>
    <s v="audio"/>
    <x v="1040"/>
    <x v="1040"/>
  </r>
  <r>
    <n v="1041"/>
    <s v="Industry Success Project (Canceled)"/>
    <x v="1040"/>
    <n v="50"/>
    <n v="0"/>
    <x v="1"/>
    <x v="0"/>
    <s v="USD"/>
    <n v="1406769992"/>
    <x v="1041"/>
    <b v="0"/>
    <x v="78"/>
    <b v="0"/>
    <s v="journalism/audio"/>
    <x v="109"/>
    <x v="121"/>
    <x v="5"/>
    <s v="audio"/>
    <x v="1041"/>
    <x v="1041"/>
  </r>
  <r>
    <n v="1042"/>
    <s v="Ben's Top 5 podcast (Canceled)"/>
    <x v="1041"/>
    <n v="650"/>
    <n v="10"/>
    <x v="1"/>
    <x v="0"/>
    <s v="USD"/>
    <n v="1410516000"/>
    <x v="1042"/>
    <b v="0"/>
    <x v="29"/>
    <b v="0"/>
    <s v="journalism/audio"/>
    <x v="829"/>
    <x v="119"/>
    <x v="5"/>
    <s v="audio"/>
    <x v="1042"/>
    <x v="1042"/>
  </r>
  <r>
    <n v="1043"/>
    <s v="Printing TONE Audio 10th Anniversary Edition! (Canceled)"/>
    <x v="1042"/>
    <n v="100000"/>
    <n v="8537"/>
    <x v="1"/>
    <x v="0"/>
    <s v="USD"/>
    <n v="1432101855"/>
    <x v="1043"/>
    <b v="0"/>
    <x v="264"/>
    <b v="0"/>
    <s v="journalism/audio"/>
    <x v="830"/>
    <x v="793"/>
    <x v="5"/>
    <s v="audio"/>
    <x v="1043"/>
    <x v="1043"/>
  </r>
  <r>
    <n v="1044"/>
    <s v="Podcast for fun! (Canceled)"/>
    <x v="1043"/>
    <n v="7000"/>
    <n v="6"/>
    <x v="1"/>
    <x v="0"/>
    <s v="USD"/>
    <n v="1425587220"/>
    <x v="1044"/>
    <b v="0"/>
    <x v="84"/>
    <b v="0"/>
    <s v="journalism/audio"/>
    <x v="831"/>
    <x v="366"/>
    <x v="5"/>
    <s v="audio"/>
    <x v="1044"/>
    <x v="1044"/>
  </r>
  <r>
    <n v="1045"/>
    <s v="In Case Of Emergency (Canceled)"/>
    <x v="1044"/>
    <n v="10000"/>
    <n v="266"/>
    <x v="1"/>
    <x v="0"/>
    <s v="USD"/>
    <n v="1408827550"/>
    <x v="1045"/>
    <b v="0"/>
    <x v="22"/>
    <b v="0"/>
    <s v="journalism/audio"/>
    <x v="832"/>
    <x v="794"/>
    <x v="5"/>
    <s v="audio"/>
    <x v="1045"/>
    <x v="1045"/>
  </r>
  <r>
    <n v="1046"/>
    <s v="All Things Horses Podcast (Canceled)"/>
    <x v="1045"/>
    <n v="3000"/>
    <n v="0"/>
    <x v="1"/>
    <x v="12"/>
    <s v="EUR"/>
    <n v="1451161560"/>
    <x v="1046"/>
    <b v="0"/>
    <x v="78"/>
    <b v="0"/>
    <s v="journalism/audio"/>
    <x v="109"/>
    <x v="121"/>
    <x v="5"/>
    <s v="audio"/>
    <x v="1046"/>
    <x v="1046"/>
  </r>
  <r>
    <n v="1047"/>
    <s v="Start a New Podcast (Canceled)"/>
    <x v="1046"/>
    <n v="2000"/>
    <n v="1"/>
    <x v="1"/>
    <x v="0"/>
    <s v="USD"/>
    <n v="1415219915"/>
    <x v="1047"/>
    <b v="0"/>
    <x v="29"/>
    <b v="0"/>
    <s v="journalism/audio"/>
    <x v="833"/>
    <x v="120"/>
    <x v="5"/>
    <s v="audio"/>
    <x v="1047"/>
    <x v="1047"/>
  </r>
  <r>
    <n v="1048"/>
    <s v="#MYLifeMatters Radio Show &amp; Podcast (Canceled)"/>
    <x v="1047"/>
    <n v="15000"/>
    <n v="212"/>
    <x v="1"/>
    <x v="0"/>
    <s v="USD"/>
    <n v="1474766189"/>
    <x v="1048"/>
    <b v="0"/>
    <x v="80"/>
    <b v="0"/>
    <s v="journalism/audio"/>
    <x v="834"/>
    <x v="450"/>
    <x v="5"/>
    <s v="audio"/>
    <x v="1048"/>
    <x v="1048"/>
  </r>
  <r>
    <n v="1049"/>
    <s v="J1 (Canceled)"/>
    <x v="1048"/>
    <n v="12000"/>
    <n v="0"/>
    <x v="1"/>
    <x v="0"/>
    <s v="USD"/>
    <n v="1455272445"/>
    <x v="1049"/>
    <b v="0"/>
    <x v="78"/>
    <b v="0"/>
    <s v="journalism/audio"/>
    <x v="109"/>
    <x v="121"/>
    <x v="5"/>
    <s v="audio"/>
    <x v="1049"/>
    <x v="1049"/>
  </r>
  <r>
    <n v="1050"/>
    <s v="The (Secular) Barbershop Podcast (Canceled)"/>
    <x v="1049"/>
    <n v="2500"/>
    <n v="0"/>
    <x v="1"/>
    <x v="0"/>
    <s v="USD"/>
    <n v="1442257677"/>
    <x v="1050"/>
    <b v="0"/>
    <x v="78"/>
    <b v="0"/>
    <s v="journalism/audio"/>
    <x v="109"/>
    <x v="121"/>
    <x v="5"/>
    <s v="audio"/>
    <x v="1050"/>
    <x v="1050"/>
  </r>
  <r>
    <n v="1051"/>
    <s v="Now You Know Podcast (Canceled)"/>
    <x v="1050"/>
    <n v="500"/>
    <n v="0"/>
    <x v="1"/>
    <x v="0"/>
    <s v="USD"/>
    <n v="1409098825"/>
    <x v="1051"/>
    <b v="0"/>
    <x v="78"/>
    <b v="0"/>
    <s v="journalism/audio"/>
    <x v="109"/>
    <x v="121"/>
    <x v="5"/>
    <s v="audio"/>
    <x v="1051"/>
    <x v="1051"/>
  </r>
  <r>
    <n v="1052"/>
    <s v="Big Daddy's Long Ass Road Trip To W.S.O.P. 2016! Podcasts!"/>
    <x v="1051"/>
    <n v="4336"/>
    <n v="0"/>
    <x v="1"/>
    <x v="0"/>
    <s v="USD"/>
    <n v="1465243740"/>
    <x v="1052"/>
    <b v="0"/>
    <x v="78"/>
    <b v="0"/>
    <s v="journalism/audio"/>
    <x v="109"/>
    <x v="121"/>
    <x v="5"/>
    <s v="audio"/>
    <x v="1052"/>
    <x v="1052"/>
  </r>
  <r>
    <n v="1053"/>
    <s v="A day in the life of...(podcast) (Canceled)"/>
    <x v="1052"/>
    <n v="1500"/>
    <n v="15"/>
    <x v="1"/>
    <x v="0"/>
    <s v="USD"/>
    <n v="1488773332"/>
    <x v="1053"/>
    <b v="0"/>
    <x v="29"/>
    <b v="0"/>
    <s v="journalism/audio"/>
    <x v="460"/>
    <x v="2"/>
    <x v="5"/>
    <s v="audio"/>
    <x v="1053"/>
    <x v="1053"/>
  </r>
  <r>
    <n v="1054"/>
    <s v="Michale Graves &quot;The Voice of Liberty&quot; WVNJ RADIO 1160 AM"/>
    <x v="1053"/>
    <n v="2500"/>
    <n v="0"/>
    <x v="1"/>
    <x v="0"/>
    <s v="USD"/>
    <n v="1407708000"/>
    <x v="1054"/>
    <b v="0"/>
    <x v="78"/>
    <b v="0"/>
    <s v="journalism/audio"/>
    <x v="109"/>
    <x v="121"/>
    <x v="5"/>
    <s v="audio"/>
    <x v="1054"/>
    <x v="1054"/>
  </r>
  <r>
    <n v="1055"/>
    <s v="The Smile High Podcast Club Season 3 (Canceled)"/>
    <x v="1054"/>
    <n v="3500"/>
    <n v="0"/>
    <x v="1"/>
    <x v="0"/>
    <s v="USD"/>
    <n v="1457394545"/>
    <x v="1055"/>
    <b v="0"/>
    <x v="78"/>
    <b v="0"/>
    <s v="journalism/audio"/>
    <x v="109"/>
    <x v="121"/>
    <x v="5"/>
    <s v="audio"/>
    <x v="1055"/>
    <x v="1055"/>
  </r>
  <r>
    <n v="1056"/>
    <s v="Suburban Disorder Podcast (Canceled)"/>
    <x v="1055"/>
    <n v="10000"/>
    <n v="0"/>
    <x v="1"/>
    <x v="0"/>
    <s v="USD"/>
    <n v="1429892177"/>
    <x v="1056"/>
    <b v="0"/>
    <x v="78"/>
    <b v="0"/>
    <s v="journalism/audio"/>
    <x v="109"/>
    <x v="121"/>
    <x v="5"/>
    <s v="audio"/>
    <x v="1056"/>
    <x v="1056"/>
  </r>
  <r>
    <n v="1057"/>
    <s v="Support Independent Media (Canceled)"/>
    <x v="1056"/>
    <n v="10000"/>
    <n v="0"/>
    <x v="1"/>
    <x v="0"/>
    <s v="USD"/>
    <n v="1480888483"/>
    <x v="1057"/>
    <b v="0"/>
    <x v="78"/>
    <b v="0"/>
    <s v="journalism/audio"/>
    <x v="109"/>
    <x v="121"/>
    <x v="5"/>
    <s v="audio"/>
    <x v="1057"/>
    <x v="1057"/>
  </r>
  <r>
    <n v="1058"/>
    <s v="The Body Politic Radio (Canceled)"/>
    <x v="1057"/>
    <n v="40000"/>
    <n v="0"/>
    <x v="1"/>
    <x v="0"/>
    <s v="USD"/>
    <n v="1427328000"/>
    <x v="1058"/>
    <b v="0"/>
    <x v="78"/>
    <b v="0"/>
    <s v="journalism/audio"/>
    <x v="109"/>
    <x v="121"/>
    <x v="5"/>
    <s v="audio"/>
    <x v="1058"/>
    <x v="1058"/>
  </r>
  <r>
    <n v="1059"/>
    <s v="Voice Over Artist (Canceled)"/>
    <x v="1058"/>
    <n v="1100"/>
    <n v="0"/>
    <x v="1"/>
    <x v="0"/>
    <s v="USD"/>
    <n v="1426269456"/>
    <x v="1059"/>
    <b v="0"/>
    <x v="78"/>
    <b v="0"/>
    <s v="journalism/audio"/>
    <x v="109"/>
    <x v="121"/>
    <x v="5"/>
    <s v="audio"/>
    <x v="1059"/>
    <x v="1059"/>
  </r>
  <r>
    <n v="1060"/>
    <s v="Reality  Check (Canceled)"/>
    <x v="1059"/>
    <n v="5000"/>
    <n v="50"/>
    <x v="1"/>
    <x v="0"/>
    <s v="USD"/>
    <n v="1429134893"/>
    <x v="1060"/>
    <b v="0"/>
    <x v="29"/>
    <b v="0"/>
    <s v="journalism/audio"/>
    <x v="460"/>
    <x v="73"/>
    <x v="5"/>
    <s v="audio"/>
    <x v="1060"/>
    <x v="1060"/>
  </r>
  <r>
    <n v="1061"/>
    <s v="Chat Box 23 (Canceled)"/>
    <x v="1060"/>
    <n v="4000"/>
    <n v="0"/>
    <x v="1"/>
    <x v="0"/>
    <s v="USD"/>
    <n v="1462150800"/>
    <x v="1061"/>
    <b v="0"/>
    <x v="78"/>
    <b v="0"/>
    <s v="journalism/audio"/>
    <x v="109"/>
    <x v="121"/>
    <x v="5"/>
    <s v="audio"/>
    <x v="1061"/>
    <x v="1061"/>
  </r>
  <r>
    <n v="1062"/>
    <s v="RETURNING AT A LATER DATE"/>
    <x v="1061"/>
    <n v="199"/>
    <n v="190"/>
    <x v="1"/>
    <x v="0"/>
    <s v="USD"/>
    <n v="1468351341"/>
    <x v="1062"/>
    <b v="0"/>
    <x v="80"/>
    <b v="0"/>
    <s v="journalism/audio"/>
    <x v="835"/>
    <x v="125"/>
    <x v="5"/>
    <s v="audio"/>
    <x v="1062"/>
    <x v="1062"/>
  </r>
  <r>
    <n v="1063"/>
    <s v="Final Benghazi Report on audio â€“ New results may shock you!"/>
    <x v="1062"/>
    <n v="1000"/>
    <n v="0"/>
    <x v="1"/>
    <x v="0"/>
    <s v="USD"/>
    <n v="1472604262"/>
    <x v="1063"/>
    <b v="0"/>
    <x v="78"/>
    <b v="0"/>
    <s v="journalism/audio"/>
    <x v="109"/>
    <x v="121"/>
    <x v="5"/>
    <s v="audio"/>
    <x v="1063"/>
    <x v="1063"/>
  </r>
  <r>
    <n v="1064"/>
    <s v="Vineyard Valley - A Social Winemaking Game!"/>
    <x v="1063"/>
    <n v="90000"/>
    <n v="8077"/>
    <x v="2"/>
    <x v="0"/>
    <s v="USD"/>
    <n v="1373174903"/>
    <x v="1064"/>
    <b v="0"/>
    <x v="252"/>
    <b v="0"/>
    <s v="games/video games"/>
    <x v="836"/>
    <x v="795"/>
    <x v="6"/>
    <s v="video games"/>
    <x v="1064"/>
    <x v="1064"/>
  </r>
  <r>
    <n v="1065"/>
    <s v="Diggers Fall tactical multiplayer pc shooter"/>
    <x v="1064"/>
    <n v="3000"/>
    <n v="81"/>
    <x v="2"/>
    <x v="2"/>
    <s v="AUD"/>
    <n v="1392800922"/>
    <x v="1065"/>
    <b v="0"/>
    <x v="81"/>
    <b v="0"/>
    <s v="games/video games"/>
    <x v="837"/>
    <x v="796"/>
    <x v="6"/>
    <s v="video games"/>
    <x v="1065"/>
    <x v="1065"/>
  </r>
  <r>
    <n v="1066"/>
    <s v="So I'm A Dark Lord"/>
    <x v="1065"/>
    <n v="150000"/>
    <n v="5051"/>
    <x v="2"/>
    <x v="0"/>
    <s v="USD"/>
    <n v="1375657582"/>
    <x v="1066"/>
    <b v="0"/>
    <x v="265"/>
    <b v="0"/>
    <s v="games/video games"/>
    <x v="838"/>
    <x v="797"/>
    <x v="6"/>
    <s v="video games"/>
    <x v="1066"/>
    <x v="1066"/>
  </r>
  <r>
    <n v="1067"/>
    <s v="Fate Fighters - The Ultimate Decision Maker"/>
    <x v="1066"/>
    <n v="500"/>
    <n v="130"/>
    <x v="2"/>
    <x v="0"/>
    <s v="USD"/>
    <n v="1387657931"/>
    <x v="1067"/>
    <b v="0"/>
    <x v="73"/>
    <b v="0"/>
    <s v="games/video games"/>
    <x v="839"/>
    <x v="31"/>
    <x v="6"/>
    <s v="video games"/>
    <x v="1067"/>
    <x v="1067"/>
  </r>
  <r>
    <n v="1068"/>
    <s v="The Quest To Save Hip Hop"/>
    <x v="1067"/>
    <n v="30000"/>
    <n v="45"/>
    <x v="2"/>
    <x v="0"/>
    <s v="USD"/>
    <n v="1460274864"/>
    <x v="1068"/>
    <b v="0"/>
    <x v="80"/>
    <b v="0"/>
    <s v="games/video games"/>
    <x v="840"/>
    <x v="798"/>
    <x v="6"/>
    <s v="video games"/>
    <x v="1068"/>
    <x v="1068"/>
  </r>
  <r>
    <n v="1069"/>
    <s v="Until The End (PC, Mac, and Linux)"/>
    <x v="1068"/>
    <n v="2200"/>
    <n v="850"/>
    <x v="2"/>
    <x v="0"/>
    <s v="USD"/>
    <n v="1385447459"/>
    <x v="1069"/>
    <b v="0"/>
    <x v="64"/>
    <b v="0"/>
    <s v="games/video games"/>
    <x v="841"/>
    <x v="799"/>
    <x v="6"/>
    <s v="video games"/>
    <x v="1069"/>
    <x v="1069"/>
  </r>
  <r>
    <n v="1070"/>
    <s v="Prez Games: Do You Have What it Takes to Win the Presidency?"/>
    <x v="1069"/>
    <n v="10000"/>
    <n v="70"/>
    <x v="2"/>
    <x v="0"/>
    <s v="USD"/>
    <n v="1349050622"/>
    <x v="1070"/>
    <b v="0"/>
    <x v="84"/>
    <b v="0"/>
    <s v="games/video games"/>
    <x v="449"/>
    <x v="436"/>
    <x v="6"/>
    <s v="video games"/>
    <x v="1070"/>
    <x v="1070"/>
  </r>
  <r>
    <n v="1071"/>
    <s v="DJ's Bane"/>
    <x v="1070"/>
    <n v="100"/>
    <n v="0"/>
    <x v="2"/>
    <x v="10"/>
    <s v="NOK"/>
    <n v="1447787093"/>
    <x v="1071"/>
    <b v="0"/>
    <x v="78"/>
    <b v="0"/>
    <s v="games/video games"/>
    <x v="109"/>
    <x v="121"/>
    <x v="6"/>
    <s v="video games"/>
    <x v="1071"/>
    <x v="1071"/>
  </r>
  <r>
    <n v="1072"/>
    <s v="World Defense : Tower Defense"/>
    <x v="1071"/>
    <n v="75000"/>
    <n v="51"/>
    <x v="2"/>
    <x v="0"/>
    <s v="USD"/>
    <n v="1391630297"/>
    <x v="1072"/>
    <b v="0"/>
    <x v="80"/>
    <b v="0"/>
    <s v="games/video games"/>
    <x v="842"/>
    <x v="800"/>
    <x v="6"/>
    <s v="video games"/>
    <x v="1072"/>
    <x v="1072"/>
  </r>
  <r>
    <n v="1073"/>
    <s v="Rainbow Ball to the Iphone"/>
    <x v="1072"/>
    <n v="750"/>
    <n v="10"/>
    <x v="2"/>
    <x v="0"/>
    <s v="USD"/>
    <n v="1318806541"/>
    <x v="1073"/>
    <b v="0"/>
    <x v="29"/>
    <b v="0"/>
    <s v="games/video games"/>
    <x v="843"/>
    <x v="119"/>
    <x v="6"/>
    <s v="video games"/>
    <x v="1073"/>
    <x v="1073"/>
  </r>
  <r>
    <n v="1074"/>
    <s v="Kingdom Espionage"/>
    <x v="1073"/>
    <n v="54000"/>
    <n v="3407"/>
    <x v="2"/>
    <x v="0"/>
    <s v="USD"/>
    <n v="1388808545"/>
    <x v="1074"/>
    <b v="0"/>
    <x v="209"/>
    <b v="0"/>
    <s v="games/video games"/>
    <x v="844"/>
    <x v="801"/>
    <x v="6"/>
    <s v="video games"/>
    <x v="1074"/>
    <x v="1074"/>
  </r>
  <r>
    <n v="1075"/>
    <s v="Towers Of The Apocalypse"/>
    <x v="1074"/>
    <n v="1000"/>
    <n v="45"/>
    <x v="2"/>
    <x v="0"/>
    <s v="USD"/>
    <n v="1336340516"/>
    <x v="1075"/>
    <b v="0"/>
    <x v="83"/>
    <b v="0"/>
    <s v="games/video games"/>
    <x v="684"/>
    <x v="2"/>
    <x v="6"/>
    <s v="video games"/>
    <x v="1075"/>
    <x v="1075"/>
  </r>
  <r>
    <n v="1076"/>
    <s v="Kaptain Brawe 2: A Space Travesty"/>
    <x v="1075"/>
    <n v="75000"/>
    <n v="47074"/>
    <x v="2"/>
    <x v="0"/>
    <s v="USD"/>
    <n v="1410426250"/>
    <x v="1076"/>
    <b v="0"/>
    <x v="266"/>
    <b v="0"/>
    <s v="games/video games"/>
    <x v="845"/>
    <x v="802"/>
    <x v="6"/>
    <s v="video games"/>
    <x v="1076"/>
    <x v="1076"/>
  </r>
  <r>
    <n v="1077"/>
    <s v="Legends of Callasia [Demo Available NOW!]"/>
    <x v="1076"/>
    <n v="25000"/>
    <n v="7344"/>
    <x v="2"/>
    <x v="0"/>
    <s v="USD"/>
    <n v="1452744011"/>
    <x v="1077"/>
    <b v="0"/>
    <x v="157"/>
    <b v="0"/>
    <s v="games/video games"/>
    <x v="846"/>
    <x v="803"/>
    <x v="6"/>
    <s v="video games"/>
    <x v="1077"/>
    <x v="1077"/>
  </r>
  <r>
    <n v="1078"/>
    <s v="New iPad/iPhone game development software needed"/>
    <x v="1077"/>
    <n v="600"/>
    <n v="45"/>
    <x v="2"/>
    <x v="0"/>
    <s v="USD"/>
    <n v="1311309721"/>
    <x v="1078"/>
    <b v="0"/>
    <x v="81"/>
    <b v="0"/>
    <s v="games/video games"/>
    <x v="847"/>
    <x v="377"/>
    <x v="6"/>
    <s v="video games"/>
    <x v="1078"/>
    <x v="1078"/>
  </r>
  <r>
    <n v="1079"/>
    <s v="Sirius Online, an indie Space MMO"/>
    <x v="1078"/>
    <n v="26000"/>
    <n v="678"/>
    <x v="2"/>
    <x v="12"/>
    <s v="EUR"/>
    <n v="1463232936"/>
    <x v="1079"/>
    <b v="0"/>
    <x v="59"/>
    <b v="0"/>
    <s v="games/video games"/>
    <x v="848"/>
    <x v="804"/>
    <x v="6"/>
    <s v="video games"/>
    <x v="1079"/>
    <x v="1079"/>
  </r>
  <r>
    <n v="1080"/>
    <s v="Skullforge: The Hunt"/>
    <x v="1079"/>
    <n v="20000"/>
    <n v="1821"/>
    <x v="2"/>
    <x v="0"/>
    <s v="USD"/>
    <n v="1399778333"/>
    <x v="1080"/>
    <b v="0"/>
    <x v="15"/>
    <b v="0"/>
    <s v="games/video games"/>
    <x v="849"/>
    <x v="805"/>
    <x v="6"/>
    <s v="video games"/>
    <x v="1080"/>
    <x v="1080"/>
  </r>
  <r>
    <n v="1081"/>
    <s v="The Creature"/>
    <x v="1080"/>
    <n v="68000"/>
    <n v="12"/>
    <x v="2"/>
    <x v="0"/>
    <s v="USD"/>
    <n v="1422483292"/>
    <x v="1081"/>
    <b v="0"/>
    <x v="80"/>
    <b v="0"/>
    <s v="games/video games"/>
    <x v="850"/>
    <x v="366"/>
    <x v="6"/>
    <s v="video games"/>
    <x v="1081"/>
    <x v="1081"/>
  </r>
  <r>
    <n v="1082"/>
    <s v="T-Fighter: Code Name M - Mobile Edition"/>
    <x v="1081"/>
    <n v="10000"/>
    <n v="56"/>
    <x v="2"/>
    <x v="0"/>
    <s v="USD"/>
    <n v="1344635088"/>
    <x v="1082"/>
    <b v="0"/>
    <x v="83"/>
    <b v="0"/>
    <s v="games/video games"/>
    <x v="470"/>
    <x v="806"/>
    <x v="6"/>
    <s v="video games"/>
    <x v="1082"/>
    <x v="1082"/>
  </r>
  <r>
    <n v="1083"/>
    <s v="Video Game Store That Can Beat Out Any Other"/>
    <x v="1082"/>
    <n v="50000"/>
    <n v="410"/>
    <x v="2"/>
    <x v="5"/>
    <s v="CAD"/>
    <n v="1406994583"/>
    <x v="1083"/>
    <b v="0"/>
    <x v="29"/>
    <b v="0"/>
    <s v="games/video games"/>
    <x v="380"/>
    <x v="807"/>
    <x v="6"/>
    <s v="video games"/>
    <x v="1083"/>
    <x v="1083"/>
  </r>
  <r>
    <n v="1084"/>
    <s v="My own channel"/>
    <x v="1083"/>
    <n v="550"/>
    <n v="0"/>
    <x v="2"/>
    <x v="0"/>
    <s v="USD"/>
    <n v="1407534804"/>
    <x v="1084"/>
    <b v="0"/>
    <x v="78"/>
    <b v="0"/>
    <s v="games/video games"/>
    <x v="109"/>
    <x v="121"/>
    <x v="6"/>
    <s v="video games"/>
    <x v="1084"/>
    <x v="1084"/>
  </r>
  <r>
    <n v="1085"/>
    <s v="Sun Dryd Studios"/>
    <x v="1084"/>
    <n v="30000"/>
    <n v="1026"/>
    <x v="2"/>
    <x v="5"/>
    <s v="CAD"/>
    <n v="1457967975"/>
    <x v="1085"/>
    <b v="0"/>
    <x v="82"/>
    <b v="0"/>
    <s v="games/video games"/>
    <x v="851"/>
    <x v="808"/>
    <x v="6"/>
    <s v="video games"/>
    <x v="1085"/>
    <x v="1085"/>
  </r>
  <r>
    <n v="1086"/>
    <s v="Cyber Universe Online"/>
    <x v="1085"/>
    <n v="18000"/>
    <n v="15"/>
    <x v="2"/>
    <x v="0"/>
    <s v="USD"/>
    <n v="1408913291"/>
    <x v="1086"/>
    <b v="0"/>
    <x v="84"/>
    <b v="0"/>
    <s v="games/video games"/>
    <x v="852"/>
    <x v="507"/>
    <x v="6"/>
    <s v="video games"/>
    <x v="1086"/>
    <x v="1086"/>
  </r>
  <r>
    <n v="1087"/>
    <s v="Idle Gamers"/>
    <x v="1086"/>
    <n v="1100"/>
    <n v="0"/>
    <x v="2"/>
    <x v="0"/>
    <s v="USD"/>
    <n v="1402852087"/>
    <x v="1087"/>
    <b v="0"/>
    <x v="78"/>
    <b v="0"/>
    <s v="games/video games"/>
    <x v="109"/>
    <x v="121"/>
    <x v="6"/>
    <s v="video games"/>
    <x v="1087"/>
    <x v="1087"/>
  </r>
  <r>
    <n v="1088"/>
    <s v="Still Alive"/>
    <x v="1087"/>
    <n v="45000"/>
    <n v="6382.34"/>
    <x v="2"/>
    <x v="0"/>
    <s v="USD"/>
    <n v="1398366667"/>
    <x v="1088"/>
    <b v="0"/>
    <x v="206"/>
    <b v="0"/>
    <s v="games/video games"/>
    <x v="853"/>
    <x v="809"/>
    <x v="6"/>
    <s v="video games"/>
    <x v="1088"/>
    <x v="1088"/>
  </r>
  <r>
    <n v="1089"/>
    <s v="Farabel"/>
    <x v="1088"/>
    <n v="15000"/>
    <n v="1174"/>
    <x v="2"/>
    <x v="6"/>
    <s v="EUR"/>
    <n v="1435293175"/>
    <x v="1089"/>
    <b v="0"/>
    <x v="72"/>
    <b v="0"/>
    <s v="games/video games"/>
    <x v="854"/>
    <x v="810"/>
    <x v="6"/>
    <s v="video games"/>
    <x v="1089"/>
    <x v="1089"/>
  </r>
  <r>
    <n v="1090"/>
    <s v="Help Jumpy Punch Prosper!!"/>
    <x v="1089"/>
    <n v="12999"/>
    <n v="5"/>
    <x v="2"/>
    <x v="2"/>
    <s v="AUD"/>
    <n v="1432873653"/>
    <x v="1090"/>
    <b v="0"/>
    <x v="29"/>
    <b v="0"/>
    <s v="games/video games"/>
    <x v="855"/>
    <x v="144"/>
    <x v="6"/>
    <s v="video games"/>
    <x v="1090"/>
    <x v="1090"/>
  </r>
  <r>
    <n v="1091"/>
    <s v="London Revolution - Open World RPG Minecraft Server"/>
    <x v="1090"/>
    <n v="200"/>
    <n v="25"/>
    <x v="2"/>
    <x v="1"/>
    <s v="GBP"/>
    <n v="1460313672"/>
    <x v="1091"/>
    <b v="0"/>
    <x v="84"/>
    <b v="0"/>
    <s v="games/video games"/>
    <x v="856"/>
    <x v="385"/>
    <x v="6"/>
    <s v="video games"/>
    <x v="1091"/>
    <x v="1091"/>
  </r>
  <r>
    <n v="1092"/>
    <s v="toggleme. - the next phenom in mobile gaming"/>
    <x v="1091"/>
    <n v="2000"/>
    <n v="21"/>
    <x v="2"/>
    <x v="0"/>
    <s v="USD"/>
    <n v="1357432638"/>
    <x v="1092"/>
    <b v="0"/>
    <x v="63"/>
    <b v="0"/>
    <s v="games/video games"/>
    <x v="857"/>
    <x v="366"/>
    <x v="6"/>
    <s v="video games"/>
    <x v="1092"/>
    <x v="1092"/>
  </r>
  <r>
    <n v="1093"/>
    <s v="Help get &quot;Don't Look&quot; on Steam Greenlight!"/>
    <x v="1092"/>
    <n v="300"/>
    <n v="42.25"/>
    <x v="2"/>
    <x v="5"/>
    <s v="CAD"/>
    <n v="1455232937"/>
    <x v="1093"/>
    <b v="0"/>
    <x v="80"/>
    <b v="0"/>
    <s v="games/video games"/>
    <x v="858"/>
    <x v="811"/>
    <x v="6"/>
    <s v="video games"/>
    <x v="1093"/>
    <x v="1093"/>
  </r>
  <r>
    <n v="1094"/>
    <s v="Sprocket Junkie"/>
    <x v="1093"/>
    <n v="18000"/>
    <n v="3294.01"/>
    <x v="2"/>
    <x v="0"/>
    <s v="USD"/>
    <n v="1318180033"/>
    <x v="1094"/>
    <b v="0"/>
    <x v="74"/>
    <b v="0"/>
    <s v="games/video games"/>
    <x v="859"/>
    <x v="812"/>
    <x v="6"/>
    <s v="video games"/>
    <x v="1094"/>
    <x v="1094"/>
  </r>
  <r>
    <n v="1095"/>
    <s v="Project Snowstorm"/>
    <x v="1094"/>
    <n v="500000"/>
    <n v="25174"/>
    <x v="2"/>
    <x v="0"/>
    <s v="USD"/>
    <n v="1377867220"/>
    <x v="1095"/>
    <b v="0"/>
    <x v="225"/>
    <b v="0"/>
    <s v="games/video games"/>
    <x v="860"/>
    <x v="813"/>
    <x v="6"/>
    <s v="video games"/>
    <x v="1095"/>
    <x v="1095"/>
  </r>
  <r>
    <n v="1096"/>
    <s v="Bugspeed Collider: Fast-Paced Platform Brawler (1â€“4 Players)"/>
    <x v="1095"/>
    <n v="12000"/>
    <n v="2152"/>
    <x v="2"/>
    <x v="0"/>
    <s v="USD"/>
    <n v="1412393400"/>
    <x v="1096"/>
    <b v="0"/>
    <x v="60"/>
    <b v="0"/>
    <s v="games/video games"/>
    <x v="861"/>
    <x v="814"/>
    <x v="6"/>
    <s v="video games"/>
    <x v="1096"/>
    <x v="1096"/>
  </r>
  <r>
    <n v="1097"/>
    <s v="Rabbly"/>
    <x v="1096"/>
    <n v="100000"/>
    <n v="47"/>
    <x v="2"/>
    <x v="0"/>
    <s v="USD"/>
    <n v="1393786877"/>
    <x v="1097"/>
    <b v="0"/>
    <x v="63"/>
    <b v="0"/>
    <s v="games/video games"/>
    <x v="862"/>
    <x v="815"/>
    <x v="6"/>
    <s v="video games"/>
    <x v="1097"/>
    <x v="1097"/>
  </r>
  <r>
    <n v="1098"/>
    <s v="Kick, Punch... Fireball"/>
    <x v="1097"/>
    <n v="25000"/>
    <n v="1803"/>
    <x v="2"/>
    <x v="0"/>
    <s v="USD"/>
    <n v="1397413095"/>
    <x v="1098"/>
    <b v="0"/>
    <x v="19"/>
    <b v="0"/>
    <s v="games/video games"/>
    <x v="863"/>
    <x v="816"/>
    <x v="6"/>
    <s v="video games"/>
    <x v="1098"/>
    <x v="1098"/>
  </r>
  <r>
    <n v="1099"/>
    <s v="Xeno - A Sci-Fi FPS"/>
    <x v="1098"/>
    <n v="5000"/>
    <n v="25"/>
    <x v="2"/>
    <x v="1"/>
    <s v="GBP"/>
    <n v="1431547468"/>
    <x v="1099"/>
    <b v="0"/>
    <x v="29"/>
    <b v="0"/>
    <s v="games/video games"/>
    <x v="724"/>
    <x v="384"/>
    <x v="6"/>
    <s v="video games"/>
    <x v="1099"/>
    <x v="1099"/>
  </r>
  <r>
    <n v="1100"/>
    <s v="Aeldengald Saga Book I"/>
    <x v="1099"/>
    <n v="4000"/>
    <n v="100"/>
    <x v="2"/>
    <x v="12"/>
    <s v="EUR"/>
    <n v="1455417571"/>
    <x v="1100"/>
    <b v="0"/>
    <x v="73"/>
    <b v="0"/>
    <s v="games/video games"/>
    <x v="453"/>
    <x v="119"/>
    <x v="6"/>
    <s v="video games"/>
    <x v="1100"/>
    <x v="1100"/>
  </r>
  <r>
    <n v="1101"/>
    <s v="Strain Wars"/>
    <x v="1100"/>
    <n v="100000"/>
    <n v="41"/>
    <x v="2"/>
    <x v="0"/>
    <s v="USD"/>
    <n v="1468519920"/>
    <x v="1101"/>
    <b v="0"/>
    <x v="79"/>
    <b v="0"/>
    <s v="games/video games"/>
    <x v="864"/>
    <x v="817"/>
    <x v="6"/>
    <s v="video games"/>
    <x v="1101"/>
    <x v="1101"/>
  </r>
  <r>
    <n v="1102"/>
    <s v="Runers"/>
    <x v="1101"/>
    <n v="8000"/>
    <n v="425"/>
    <x v="2"/>
    <x v="0"/>
    <s v="USD"/>
    <n v="1386568740"/>
    <x v="1102"/>
    <b v="0"/>
    <x v="54"/>
    <b v="0"/>
    <s v="games/video games"/>
    <x v="865"/>
    <x v="818"/>
    <x v="6"/>
    <s v="video games"/>
    <x v="1102"/>
    <x v="1102"/>
  </r>
  <r>
    <n v="1103"/>
    <s v="The Morgue"/>
    <x v="1102"/>
    <n v="15000"/>
    <n v="243"/>
    <x v="2"/>
    <x v="0"/>
    <s v="USD"/>
    <n v="1466227190"/>
    <x v="1103"/>
    <b v="0"/>
    <x v="41"/>
    <b v="0"/>
    <s v="games/video games"/>
    <x v="866"/>
    <x v="796"/>
    <x v="6"/>
    <s v="video games"/>
    <x v="1103"/>
    <x v="1103"/>
  </r>
  <r>
    <n v="1104"/>
    <s v="Street Heroes - A Facebook Beat 'em Up"/>
    <x v="1103"/>
    <n v="60000"/>
    <n v="2971"/>
    <x v="2"/>
    <x v="1"/>
    <s v="GBP"/>
    <n v="1402480221"/>
    <x v="1104"/>
    <b v="0"/>
    <x v="77"/>
    <b v="0"/>
    <s v="games/video games"/>
    <x v="867"/>
    <x v="819"/>
    <x v="6"/>
    <s v="video games"/>
    <x v="1104"/>
    <x v="1104"/>
  </r>
  <r>
    <n v="1105"/>
    <s v="Nightmare Zombies"/>
    <x v="1104"/>
    <n v="900000"/>
    <n v="1431"/>
    <x v="2"/>
    <x v="0"/>
    <s v="USD"/>
    <n v="1395627327"/>
    <x v="1105"/>
    <b v="0"/>
    <x v="9"/>
    <b v="0"/>
    <s v="games/video games"/>
    <x v="868"/>
    <x v="820"/>
    <x v="6"/>
    <s v="video games"/>
    <x v="1105"/>
    <x v="1105"/>
  </r>
  <r>
    <n v="1106"/>
    <s v="Backyard Zombies"/>
    <x v="1105"/>
    <n v="400"/>
    <n v="165"/>
    <x v="2"/>
    <x v="0"/>
    <s v="USD"/>
    <n v="1333557975"/>
    <x v="1106"/>
    <b v="0"/>
    <x v="63"/>
    <b v="0"/>
    <s v="games/video games"/>
    <x v="869"/>
    <x v="821"/>
    <x v="6"/>
    <s v="video games"/>
    <x v="1106"/>
    <x v="1106"/>
  </r>
  <r>
    <n v="1107"/>
    <s v="The kidcade is the next big thing in the home entertainment"/>
    <x v="1106"/>
    <n v="10000"/>
    <n v="0"/>
    <x v="2"/>
    <x v="0"/>
    <s v="USD"/>
    <n v="1406148024"/>
    <x v="1107"/>
    <b v="0"/>
    <x v="78"/>
    <b v="0"/>
    <s v="games/video games"/>
    <x v="109"/>
    <x v="121"/>
    <x v="6"/>
    <s v="video games"/>
    <x v="1107"/>
    <x v="1107"/>
  </r>
  <r>
    <n v="1108"/>
    <s v="Urbania: Create the future"/>
    <x v="1107"/>
    <n v="25000"/>
    <n v="732.5"/>
    <x v="2"/>
    <x v="0"/>
    <s v="USD"/>
    <n v="1334326635"/>
    <x v="1108"/>
    <b v="0"/>
    <x v="64"/>
    <b v="0"/>
    <s v="games/video games"/>
    <x v="870"/>
    <x v="822"/>
    <x v="6"/>
    <s v="video games"/>
    <x v="1108"/>
    <x v="1108"/>
  </r>
  <r>
    <n v="1109"/>
    <s v="1985 Video Game Museum/Arcade/Game Lounge/Event Center"/>
    <x v="1108"/>
    <n v="10000"/>
    <n v="45"/>
    <x v="2"/>
    <x v="0"/>
    <s v="USD"/>
    <n v="1479495790"/>
    <x v="1109"/>
    <b v="0"/>
    <x v="83"/>
    <b v="0"/>
    <s v="games/video games"/>
    <x v="871"/>
    <x v="2"/>
    <x v="6"/>
    <s v="video games"/>
    <x v="1109"/>
    <x v="1109"/>
  </r>
  <r>
    <n v="1110"/>
    <s v="PSI - Role Playing Game"/>
    <x v="1109"/>
    <n v="50000"/>
    <n v="255"/>
    <x v="2"/>
    <x v="0"/>
    <s v="USD"/>
    <n v="1354919022"/>
    <x v="1110"/>
    <b v="0"/>
    <x v="202"/>
    <b v="0"/>
    <s v="games/video games"/>
    <x v="872"/>
    <x v="823"/>
    <x v="6"/>
    <s v="video games"/>
    <x v="1110"/>
    <x v="1110"/>
  </r>
  <r>
    <n v="1111"/>
    <s v="Funding HyperLight Studios"/>
    <x v="1110"/>
    <n v="2500"/>
    <n v="1"/>
    <x v="2"/>
    <x v="0"/>
    <s v="USD"/>
    <n v="1452228790"/>
    <x v="1111"/>
    <b v="0"/>
    <x v="29"/>
    <b v="0"/>
    <s v="games/video games"/>
    <x v="167"/>
    <x v="120"/>
    <x v="6"/>
    <s v="video games"/>
    <x v="1111"/>
    <x v="1111"/>
  </r>
  <r>
    <n v="1112"/>
    <s v="Johnny Rocketfingers: Violent Point &amp; Click Adventure!"/>
    <x v="1111"/>
    <n v="88000"/>
    <n v="31272.92"/>
    <x v="2"/>
    <x v="0"/>
    <s v="USD"/>
    <n v="1421656200"/>
    <x v="1112"/>
    <b v="0"/>
    <x v="267"/>
    <b v="0"/>
    <s v="games/video games"/>
    <x v="873"/>
    <x v="824"/>
    <x v="6"/>
    <s v="video games"/>
    <x v="1112"/>
    <x v="1112"/>
  </r>
  <r>
    <n v="1113"/>
    <s v="A YouTube Gaming Channel"/>
    <x v="1112"/>
    <n v="1000"/>
    <n v="5"/>
    <x v="2"/>
    <x v="1"/>
    <s v="GBP"/>
    <n v="1408058820"/>
    <x v="1113"/>
    <b v="0"/>
    <x v="29"/>
    <b v="0"/>
    <s v="games/video games"/>
    <x v="724"/>
    <x v="144"/>
    <x v="6"/>
    <s v="video games"/>
    <x v="1113"/>
    <x v="1113"/>
  </r>
  <r>
    <n v="1114"/>
    <s v="TeleRide"/>
    <x v="1113"/>
    <n v="6000"/>
    <n v="10"/>
    <x v="2"/>
    <x v="1"/>
    <s v="GBP"/>
    <n v="1381306687"/>
    <x v="1114"/>
    <b v="0"/>
    <x v="83"/>
    <b v="0"/>
    <s v="games/video games"/>
    <x v="874"/>
    <x v="825"/>
    <x v="6"/>
    <s v="video games"/>
    <x v="1114"/>
    <x v="1114"/>
  </r>
  <r>
    <n v="1115"/>
    <s v="Before You Sleep - A Survival Social Video Game"/>
    <x v="1114"/>
    <n v="40000"/>
    <n v="53"/>
    <x v="2"/>
    <x v="0"/>
    <s v="USD"/>
    <n v="1459352495"/>
    <x v="1115"/>
    <b v="0"/>
    <x v="80"/>
    <b v="0"/>
    <s v="games/video games"/>
    <x v="875"/>
    <x v="514"/>
    <x v="6"/>
    <s v="video games"/>
    <x v="1115"/>
    <x v="1115"/>
  </r>
  <r>
    <n v="1116"/>
    <s v="Quest Remnants of Chaos"/>
    <x v="1115"/>
    <n v="500000"/>
    <n v="178.52"/>
    <x v="2"/>
    <x v="0"/>
    <s v="USD"/>
    <n v="1339273208"/>
    <x v="1116"/>
    <b v="0"/>
    <x v="73"/>
    <b v="0"/>
    <s v="games/video games"/>
    <x v="876"/>
    <x v="826"/>
    <x v="6"/>
    <s v="video games"/>
    <x v="1116"/>
    <x v="1116"/>
  </r>
  <r>
    <n v="1117"/>
    <s v="Medieval Village"/>
    <x v="1116"/>
    <n v="1000"/>
    <n v="83"/>
    <x v="2"/>
    <x v="12"/>
    <s v="EUR"/>
    <n v="1451053313"/>
    <x v="1117"/>
    <b v="0"/>
    <x v="22"/>
    <b v="0"/>
    <s v="games/video games"/>
    <x v="877"/>
    <x v="827"/>
    <x v="6"/>
    <s v="video games"/>
    <x v="1117"/>
    <x v="1117"/>
  </r>
  <r>
    <n v="1118"/>
    <s v="Battle-Buddy â€“ Bringing gamers together"/>
    <x v="1117"/>
    <n v="4500"/>
    <n v="109"/>
    <x v="2"/>
    <x v="2"/>
    <s v="AUD"/>
    <n v="1396666779"/>
    <x v="1118"/>
    <b v="0"/>
    <x v="83"/>
    <b v="0"/>
    <s v="games/video games"/>
    <x v="878"/>
    <x v="828"/>
    <x v="6"/>
    <s v="video games"/>
    <x v="1118"/>
    <x v="1118"/>
  </r>
  <r>
    <n v="1119"/>
    <s v="Island of Paws - A Dog and Cat RPG Game    0==]=====&gt;"/>
    <x v="1118"/>
    <n v="2100"/>
    <n v="5"/>
    <x v="2"/>
    <x v="0"/>
    <s v="USD"/>
    <n v="1396810864"/>
    <x v="1119"/>
    <b v="0"/>
    <x v="29"/>
    <b v="0"/>
    <s v="games/video games"/>
    <x v="879"/>
    <x v="144"/>
    <x v="6"/>
    <s v="video games"/>
    <x v="1119"/>
    <x v="1119"/>
  </r>
  <r>
    <n v="1120"/>
    <s v="PlanEt Ninjahwah"/>
    <x v="1119"/>
    <n v="25000"/>
    <n v="0"/>
    <x v="2"/>
    <x v="0"/>
    <s v="USD"/>
    <n v="1319835400"/>
    <x v="1120"/>
    <b v="0"/>
    <x v="78"/>
    <b v="0"/>
    <s v="games/video games"/>
    <x v="109"/>
    <x v="121"/>
    <x v="6"/>
    <s v="video games"/>
    <x v="1120"/>
    <x v="1120"/>
  </r>
  <r>
    <n v="1121"/>
    <s v="Pwincess"/>
    <x v="1120"/>
    <n v="250000"/>
    <n v="29"/>
    <x v="2"/>
    <x v="0"/>
    <s v="USD"/>
    <n v="1457904316"/>
    <x v="1121"/>
    <b v="0"/>
    <x v="81"/>
    <b v="0"/>
    <s v="games/video games"/>
    <x v="880"/>
    <x v="829"/>
    <x v="6"/>
    <s v="video games"/>
    <x v="1121"/>
    <x v="1121"/>
  </r>
  <r>
    <n v="1122"/>
    <s v="Funny Monsters (Mobile Game)"/>
    <x v="1121"/>
    <n v="3200"/>
    <n v="0"/>
    <x v="2"/>
    <x v="1"/>
    <s v="GBP"/>
    <n v="1369932825"/>
    <x v="1122"/>
    <b v="0"/>
    <x v="78"/>
    <b v="0"/>
    <s v="games/video games"/>
    <x v="109"/>
    <x v="121"/>
    <x v="6"/>
    <s v="video games"/>
    <x v="1122"/>
    <x v="1122"/>
  </r>
  <r>
    <n v="1123"/>
    <s v="Droplets"/>
    <x v="1122"/>
    <n v="5000"/>
    <n v="11"/>
    <x v="2"/>
    <x v="0"/>
    <s v="USD"/>
    <n v="1397910848"/>
    <x v="1123"/>
    <b v="0"/>
    <x v="83"/>
    <b v="0"/>
    <s v="games/video games"/>
    <x v="881"/>
    <x v="830"/>
    <x v="6"/>
    <s v="video games"/>
    <x v="1123"/>
    <x v="1123"/>
  </r>
  <r>
    <n v="1124"/>
    <s v="Disaster Defender:Save lives in a game and in the Real World"/>
    <x v="1123"/>
    <n v="90000"/>
    <n v="425"/>
    <x v="2"/>
    <x v="0"/>
    <s v="USD"/>
    <n v="1430409651"/>
    <x v="1124"/>
    <b v="0"/>
    <x v="63"/>
    <b v="0"/>
    <s v="games/mobile games"/>
    <x v="882"/>
    <x v="831"/>
    <x v="6"/>
    <s v="mobile games"/>
    <x v="1124"/>
    <x v="1124"/>
  </r>
  <r>
    <n v="1125"/>
    <s v="Ultimate Supremacy"/>
    <x v="1124"/>
    <n v="3000"/>
    <n v="0"/>
    <x v="2"/>
    <x v="1"/>
    <s v="GBP"/>
    <n v="1443193130"/>
    <x v="1125"/>
    <b v="0"/>
    <x v="78"/>
    <b v="0"/>
    <s v="games/mobile games"/>
    <x v="109"/>
    <x v="121"/>
    <x v="6"/>
    <s v="mobile games"/>
    <x v="1125"/>
    <x v="1125"/>
  </r>
  <r>
    <n v="1126"/>
    <s v="GAMING TO LEARN"/>
    <x v="1125"/>
    <n v="2000"/>
    <n v="10"/>
    <x v="2"/>
    <x v="0"/>
    <s v="USD"/>
    <n v="1468482694"/>
    <x v="1126"/>
    <b v="0"/>
    <x v="84"/>
    <b v="0"/>
    <s v="games/mobile games"/>
    <x v="724"/>
    <x v="144"/>
    <x v="6"/>
    <s v="mobile games"/>
    <x v="1126"/>
    <x v="1126"/>
  </r>
  <r>
    <n v="1127"/>
    <s v="ABRAcaPOCUS!!"/>
    <x v="1126"/>
    <n v="35000"/>
    <n v="585"/>
    <x v="2"/>
    <x v="0"/>
    <s v="USD"/>
    <n v="1416000600"/>
    <x v="1127"/>
    <b v="0"/>
    <x v="23"/>
    <b v="0"/>
    <s v="games/mobile games"/>
    <x v="883"/>
    <x v="832"/>
    <x v="6"/>
    <s v="mobile games"/>
    <x v="1127"/>
    <x v="1127"/>
  </r>
  <r>
    <n v="1128"/>
    <s v="Flying Turds"/>
    <x v="1127"/>
    <n v="1000"/>
    <n v="1"/>
    <x v="2"/>
    <x v="1"/>
    <s v="GBP"/>
    <n v="1407425717"/>
    <x v="1128"/>
    <b v="0"/>
    <x v="29"/>
    <b v="0"/>
    <s v="games/mobile games"/>
    <x v="370"/>
    <x v="120"/>
    <x v="6"/>
    <s v="mobile games"/>
    <x v="1128"/>
    <x v="1128"/>
  </r>
  <r>
    <n v="1129"/>
    <s v="Angry words with Friends"/>
    <x v="1128"/>
    <n v="20000"/>
    <n v="21"/>
    <x v="2"/>
    <x v="0"/>
    <s v="USD"/>
    <n v="1465107693"/>
    <x v="1129"/>
    <b v="0"/>
    <x v="84"/>
    <b v="0"/>
    <s v="games/mobile games"/>
    <x v="884"/>
    <x v="689"/>
    <x v="6"/>
    <s v="mobile games"/>
    <x v="1129"/>
    <x v="1129"/>
  </r>
  <r>
    <n v="1130"/>
    <s v="Terror Interceptor Mobile Video Game"/>
    <x v="1129"/>
    <n v="5000"/>
    <n v="11"/>
    <x v="2"/>
    <x v="0"/>
    <s v="USD"/>
    <n v="1416963300"/>
    <x v="1130"/>
    <b v="0"/>
    <x v="83"/>
    <b v="0"/>
    <s v="games/mobile games"/>
    <x v="881"/>
    <x v="830"/>
    <x v="6"/>
    <s v="mobile games"/>
    <x v="1130"/>
    <x v="1130"/>
  </r>
  <r>
    <n v="1131"/>
    <s v="Hot Potato - The App"/>
    <x v="1130"/>
    <n v="40000"/>
    <n v="0"/>
    <x v="2"/>
    <x v="2"/>
    <s v="AUD"/>
    <n v="1450993668"/>
    <x v="1131"/>
    <b v="0"/>
    <x v="78"/>
    <b v="0"/>
    <s v="games/mobile games"/>
    <x v="109"/>
    <x v="121"/>
    <x v="6"/>
    <s v="mobile games"/>
    <x v="1131"/>
    <x v="1131"/>
  </r>
  <r>
    <n v="1132"/>
    <s v="One"/>
    <x v="1131"/>
    <n v="10000"/>
    <n v="1438"/>
    <x v="2"/>
    <x v="5"/>
    <s v="CAD"/>
    <n v="1483238771"/>
    <x v="1132"/>
    <b v="0"/>
    <x v="62"/>
    <b v="0"/>
    <s v="games/mobile games"/>
    <x v="885"/>
    <x v="833"/>
    <x v="6"/>
    <s v="mobile games"/>
    <x v="1132"/>
    <x v="1132"/>
  </r>
  <r>
    <n v="1133"/>
    <s v="Ping"/>
    <x v="1132"/>
    <n v="3000"/>
    <n v="20"/>
    <x v="2"/>
    <x v="1"/>
    <s v="GBP"/>
    <n v="1406799981"/>
    <x v="1133"/>
    <b v="0"/>
    <x v="29"/>
    <b v="0"/>
    <s v="games/mobile games"/>
    <x v="886"/>
    <x v="135"/>
    <x v="6"/>
    <s v="mobile games"/>
    <x v="1133"/>
    <x v="1133"/>
  </r>
  <r>
    <n v="1134"/>
    <s v="New Mario Bro's style game!"/>
    <x v="1133"/>
    <n v="25000"/>
    <n v="1"/>
    <x v="2"/>
    <x v="2"/>
    <s v="AUD"/>
    <n v="1417235580"/>
    <x v="1134"/>
    <b v="0"/>
    <x v="29"/>
    <b v="0"/>
    <s v="games/mobile games"/>
    <x v="524"/>
    <x v="120"/>
    <x v="6"/>
    <s v="mobile games"/>
    <x v="1134"/>
    <x v="1134"/>
  </r>
  <r>
    <n v="1135"/>
    <s v="Trumperama"/>
    <x v="1134"/>
    <n v="1000"/>
    <n v="50"/>
    <x v="2"/>
    <x v="12"/>
    <s v="EUR"/>
    <n v="1470527094"/>
    <x v="1135"/>
    <b v="0"/>
    <x v="29"/>
    <b v="0"/>
    <s v="games/mobile games"/>
    <x v="152"/>
    <x v="73"/>
    <x v="6"/>
    <s v="mobile games"/>
    <x v="1135"/>
    <x v="1135"/>
  </r>
  <r>
    <n v="1136"/>
    <s v="OneLifeMen - Jeu d' Aventure smartphone en Voxel Art"/>
    <x v="1135"/>
    <n v="4190"/>
    <n v="270"/>
    <x v="2"/>
    <x v="6"/>
    <s v="EUR"/>
    <n v="1450541229"/>
    <x v="1136"/>
    <b v="0"/>
    <x v="79"/>
    <b v="0"/>
    <s v="games/mobile games"/>
    <x v="887"/>
    <x v="834"/>
    <x v="6"/>
    <s v="mobile games"/>
    <x v="1136"/>
    <x v="1136"/>
  </r>
  <r>
    <n v="1137"/>
    <s v="Nodiatis RPG: Steam, Android, &amp; iOS Clients"/>
    <x v="1136"/>
    <n v="25000"/>
    <n v="9875"/>
    <x v="2"/>
    <x v="0"/>
    <s v="USD"/>
    <n v="1461440421"/>
    <x v="1137"/>
    <b v="0"/>
    <x v="70"/>
    <b v="0"/>
    <s v="games/mobile games"/>
    <x v="888"/>
    <x v="835"/>
    <x v="6"/>
    <s v="mobile games"/>
    <x v="1137"/>
    <x v="1137"/>
  </r>
  <r>
    <n v="1138"/>
    <s v="Slayers of The Dead AR- build your ultimate Zombie Fort"/>
    <x v="1137"/>
    <n v="35000"/>
    <n v="125"/>
    <x v="2"/>
    <x v="0"/>
    <s v="USD"/>
    <n v="1485035131"/>
    <x v="1138"/>
    <b v="0"/>
    <x v="80"/>
    <b v="0"/>
    <s v="games/mobile games"/>
    <x v="737"/>
    <x v="683"/>
    <x v="6"/>
    <s v="mobile games"/>
    <x v="1138"/>
    <x v="1138"/>
  </r>
  <r>
    <n v="1139"/>
    <s v="Soulwalker"/>
    <x v="1138"/>
    <n v="8000"/>
    <n v="5"/>
    <x v="2"/>
    <x v="0"/>
    <s v="USD"/>
    <n v="1420100426"/>
    <x v="1139"/>
    <b v="0"/>
    <x v="29"/>
    <b v="0"/>
    <s v="games/mobile games"/>
    <x v="889"/>
    <x v="144"/>
    <x v="6"/>
    <s v="mobile games"/>
    <x v="1139"/>
    <x v="1139"/>
  </r>
  <r>
    <n v="1140"/>
    <s v="Medieval Empire by Bear Games"/>
    <x v="1139"/>
    <n v="5000"/>
    <n v="0"/>
    <x v="2"/>
    <x v="1"/>
    <s v="GBP"/>
    <n v="1438859121"/>
    <x v="1140"/>
    <b v="0"/>
    <x v="78"/>
    <b v="0"/>
    <s v="games/mobile games"/>
    <x v="109"/>
    <x v="121"/>
    <x v="6"/>
    <s v="mobile games"/>
    <x v="1140"/>
    <x v="1140"/>
  </r>
  <r>
    <n v="1141"/>
    <s v="Arena Z - Zombie Survival"/>
    <x v="1140"/>
    <n v="500"/>
    <n v="0"/>
    <x v="2"/>
    <x v="12"/>
    <s v="EUR"/>
    <n v="1436460450"/>
    <x v="1141"/>
    <b v="0"/>
    <x v="78"/>
    <b v="0"/>
    <s v="games/mobile games"/>
    <x v="109"/>
    <x v="121"/>
    <x v="6"/>
    <s v="mobile games"/>
    <x v="1141"/>
    <x v="1141"/>
  </r>
  <r>
    <n v="1142"/>
    <s v="3E Community, a company driven by YOU!"/>
    <x v="1141"/>
    <n v="4000"/>
    <n v="0"/>
    <x v="2"/>
    <x v="0"/>
    <s v="USD"/>
    <n v="1424131727"/>
    <x v="1142"/>
    <b v="0"/>
    <x v="78"/>
    <b v="0"/>
    <s v="games/mobile games"/>
    <x v="109"/>
    <x v="121"/>
    <x v="6"/>
    <s v="mobile games"/>
    <x v="1142"/>
    <x v="1142"/>
  </r>
  <r>
    <n v="1143"/>
    <s v="Convergence: Rift Wars"/>
    <x v="1142"/>
    <n v="45000"/>
    <n v="186"/>
    <x v="2"/>
    <x v="0"/>
    <s v="USD"/>
    <n v="1450327126"/>
    <x v="1143"/>
    <b v="0"/>
    <x v="22"/>
    <b v="0"/>
    <s v="games/mobile games"/>
    <x v="890"/>
    <x v="836"/>
    <x v="6"/>
    <s v="mobile games"/>
    <x v="1143"/>
    <x v="1143"/>
  </r>
  <r>
    <n v="1144"/>
    <s v="We Need Your Help to Finish Our BBQ Food Truck"/>
    <x v="1143"/>
    <n v="9300"/>
    <n v="0"/>
    <x v="2"/>
    <x v="0"/>
    <s v="USD"/>
    <n v="1430281320"/>
    <x v="1144"/>
    <b v="0"/>
    <x v="78"/>
    <b v="0"/>
    <s v="food/food trucks"/>
    <x v="109"/>
    <x v="121"/>
    <x v="7"/>
    <s v="food trucks"/>
    <x v="1144"/>
    <x v="1144"/>
  </r>
  <r>
    <n v="1145"/>
    <s v="A FORK IN THE ROAD food truck"/>
    <x v="1144"/>
    <n v="80000"/>
    <n v="100"/>
    <x v="2"/>
    <x v="0"/>
    <s v="USD"/>
    <n v="1412272592"/>
    <x v="1145"/>
    <b v="0"/>
    <x v="29"/>
    <b v="0"/>
    <s v="food/food trucks"/>
    <x v="415"/>
    <x v="101"/>
    <x v="7"/>
    <s v="food trucks"/>
    <x v="1145"/>
    <x v="1145"/>
  </r>
  <r>
    <n v="1146"/>
    <s v="Sleepy PIg Barbecue: Auburn's First BBQ Food Truck"/>
    <x v="1145"/>
    <n v="6000"/>
    <n v="530"/>
    <x v="2"/>
    <x v="0"/>
    <s v="USD"/>
    <n v="1399071173"/>
    <x v="1146"/>
    <b v="0"/>
    <x v="8"/>
    <b v="0"/>
    <s v="food/food trucks"/>
    <x v="891"/>
    <x v="837"/>
    <x v="7"/>
    <s v="food trucks"/>
    <x v="1146"/>
    <x v="1146"/>
  </r>
  <r>
    <n v="1147"/>
    <s v="baked pugtato"/>
    <x v="1146"/>
    <n v="25000"/>
    <n v="0"/>
    <x v="2"/>
    <x v="5"/>
    <s v="CAD"/>
    <n v="1413760783"/>
    <x v="1147"/>
    <b v="0"/>
    <x v="78"/>
    <b v="0"/>
    <s v="food/food trucks"/>
    <x v="109"/>
    <x v="121"/>
    <x v="7"/>
    <s v="food trucks"/>
    <x v="1147"/>
    <x v="1147"/>
  </r>
  <r>
    <n v="1148"/>
    <s v="Warren's / Adilyn's Rollin' Bistro"/>
    <x v="1147"/>
    <n v="15000"/>
    <n v="73"/>
    <x v="2"/>
    <x v="0"/>
    <s v="USD"/>
    <n v="1480568781"/>
    <x v="1148"/>
    <b v="0"/>
    <x v="83"/>
    <b v="0"/>
    <s v="food/food trucks"/>
    <x v="892"/>
    <x v="838"/>
    <x v="7"/>
    <s v="food trucks"/>
    <x v="1148"/>
    <x v="1148"/>
  </r>
  <r>
    <n v="1149"/>
    <s v="The Floridian Food Truck"/>
    <x v="1148"/>
    <n v="50000"/>
    <n v="75"/>
    <x v="2"/>
    <x v="0"/>
    <s v="USD"/>
    <n v="1466096566"/>
    <x v="1149"/>
    <b v="0"/>
    <x v="84"/>
    <b v="0"/>
    <s v="food/food trucks"/>
    <x v="840"/>
    <x v="839"/>
    <x v="7"/>
    <s v="food trucks"/>
    <x v="1149"/>
    <x v="1149"/>
  </r>
  <r>
    <n v="1150"/>
    <s v="Chef Po's Food Truck"/>
    <x v="1149"/>
    <n v="2500"/>
    <n v="252"/>
    <x v="2"/>
    <x v="0"/>
    <s v="USD"/>
    <n v="1452293675"/>
    <x v="1150"/>
    <b v="0"/>
    <x v="79"/>
    <b v="0"/>
    <s v="food/food trucks"/>
    <x v="893"/>
    <x v="840"/>
    <x v="7"/>
    <s v="food trucks"/>
    <x v="1150"/>
    <x v="1150"/>
  </r>
  <r>
    <n v="1151"/>
    <s v="Blaze'n Pontiac Grill"/>
    <x v="1150"/>
    <n v="25000"/>
    <n v="0"/>
    <x v="2"/>
    <x v="0"/>
    <s v="USD"/>
    <n v="1441592863"/>
    <x v="1151"/>
    <b v="0"/>
    <x v="78"/>
    <b v="0"/>
    <s v="food/food trucks"/>
    <x v="109"/>
    <x v="121"/>
    <x v="7"/>
    <s v="food trucks"/>
    <x v="1151"/>
    <x v="1151"/>
  </r>
  <r>
    <n v="1152"/>
    <s v="Peruvian King Food Truck"/>
    <x v="1151"/>
    <n v="16000"/>
    <n v="911"/>
    <x v="2"/>
    <x v="0"/>
    <s v="USD"/>
    <n v="1431709312"/>
    <x v="1152"/>
    <b v="0"/>
    <x v="41"/>
    <b v="0"/>
    <s v="food/food trucks"/>
    <x v="894"/>
    <x v="841"/>
    <x v="7"/>
    <s v="food trucks"/>
    <x v="1152"/>
    <x v="1152"/>
  </r>
  <r>
    <n v="1153"/>
    <s v="The Cold Spot Mobile Trailer"/>
    <x v="1152"/>
    <n v="8000"/>
    <n v="50"/>
    <x v="2"/>
    <x v="0"/>
    <s v="USD"/>
    <n v="1434647305"/>
    <x v="1153"/>
    <b v="0"/>
    <x v="29"/>
    <b v="0"/>
    <s v="food/food trucks"/>
    <x v="895"/>
    <x v="73"/>
    <x v="7"/>
    <s v="food trucks"/>
    <x v="1153"/>
    <x v="1153"/>
  </r>
  <r>
    <n v="1154"/>
    <s v="Food Truck Funding"/>
    <x v="1153"/>
    <n v="5000"/>
    <n v="325"/>
    <x v="2"/>
    <x v="0"/>
    <s v="USD"/>
    <n v="1441507006"/>
    <x v="1154"/>
    <b v="0"/>
    <x v="83"/>
    <b v="0"/>
    <s v="food/food trucks"/>
    <x v="896"/>
    <x v="149"/>
    <x v="7"/>
    <s v="food trucks"/>
    <x v="1154"/>
    <x v="1154"/>
  </r>
  <r>
    <n v="1155"/>
    <s v="Mobile Coffee Cart with a Purpose"/>
    <x v="1154"/>
    <n v="25000"/>
    <n v="188"/>
    <x v="2"/>
    <x v="0"/>
    <s v="USD"/>
    <n v="1408040408"/>
    <x v="1155"/>
    <b v="0"/>
    <x v="22"/>
    <b v="0"/>
    <s v="food/food trucks"/>
    <x v="897"/>
    <x v="842"/>
    <x v="7"/>
    <s v="food trucks"/>
    <x v="1155"/>
    <x v="1155"/>
  </r>
  <r>
    <n v="1156"/>
    <s v="Harley Hawg Dogs, Inc"/>
    <x v="1155"/>
    <n v="6500"/>
    <n v="0"/>
    <x v="2"/>
    <x v="0"/>
    <s v="USD"/>
    <n v="1424742162"/>
    <x v="1156"/>
    <b v="0"/>
    <x v="78"/>
    <b v="0"/>
    <s v="food/food trucks"/>
    <x v="109"/>
    <x v="121"/>
    <x v="7"/>
    <s v="food trucks"/>
    <x v="1156"/>
    <x v="1156"/>
  </r>
  <r>
    <n v="1157"/>
    <s v="BIGFOOT BBQ - Flavors As Big As Sasquatch Himself"/>
    <x v="1156"/>
    <n v="10000"/>
    <n v="151"/>
    <x v="2"/>
    <x v="0"/>
    <s v="USD"/>
    <n v="1417795480"/>
    <x v="1157"/>
    <b v="0"/>
    <x v="83"/>
    <b v="0"/>
    <s v="food/food trucks"/>
    <x v="898"/>
    <x v="690"/>
    <x v="7"/>
    <s v="food trucks"/>
    <x v="1157"/>
    <x v="1157"/>
  </r>
  <r>
    <n v="1158"/>
    <s v="Help me build my Tiny House Cupcake Bakery - Phase 1"/>
    <x v="1157"/>
    <n v="7500"/>
    <n v="35"/>
    <x v="2"/>
    <x v="0"/>
    <s v="USD"/>
    <n v="1418091128"/>
    <x v="1158"/>
    <b v="0"/>
    <x v="83"/>
    <b v="0"/>
    <s v="food/food trucks"/>
    <x v="899"/>
    <x v="123"/>
    <x v="7"/>
    <s v="food trucks"/>
    <x v="1158"/>
    <x v="1158"/>
  </r>
  <r>
    <n v="1159"/>
    <s v="Skewed Up Food Truck"/>
    <x v="1158"/>
    <n v="6750"/>
    <n v="0"/>
    <x v="2"/>
    <x v="0"/>
    <s v="USD"/>
    <n v="1435679100"/>
    <x v="1159"/>
    <b v="0"/>
    <x v="78"/>
    <b v="0"/>
    <s v="food/food trucks"/>
    <x v="109"/>
    <x v="121"/>
    <x v="7"/>
    <s v="food trucks"/>
    <x v="1159"/>
    <x v="1159"/>
  </r>
  <r>
    <n v="1160"/>
    <s v="Harvest Grub Eatery...Mobile Eatery...Fresh Seasonal Grub!"/>
    <x v="1159"/>
    <n v="30000"/>
    <n v="1155"/>
    <x v="2"/>
    <x v="0"/>
    <s v="USD"/>
    <n v="1427510586"/>
    <x v="1160"/>
    <b v="0"/>
    <x v="10"/>
    <b v="0"/>
    <s v="food/food trucks"/>
    <x v="900"/>
    <x v="843"/>
    <x v="7"/>
    <s v="food trucks"/>
    <x v="1160"/>
    <x v="1160"/>
  </r>
  <r>
    <n v="1161"/>
    <s v="Pyros Brick Oven Pizza in a Food Truck."/>
    <x v="1160"/>
    <n v="18000"/>
    <n v="0"/>
    <x v="2"/>
    <x v="0"/>
    <s v="USD"/>
    <n v="1432047989"/>
    <x v="1161"/>
    <b v="0"/>
    <x v="78"/>
    <b v="0"/>
    <s v="food/food trucks"/>
    <x v="109"/>
    <x v="121"/>
    <x v="7"/>
    <s v="food trucks"/>
    <x v="1161"/>
    <x v="1161"/>
  </r>
  <r>
    <n v="1162"/>
    <s v="Super Natural Kooking"/>
    <x v="1161"/>
    <n v="60000"/>
    <n v="35"/>
    <x v="2"/>
    <x v="0"/>
    <s v="USD"/>
    <n v="1411662264"/>
    <x v="1162"/>
    <b v="0"/>
    <x v="84"/>
    <b v="0"/>
    <s v="food/food trucks"/>
    <x v="901"/>
    <x v="844"/>
    <x v="7"/>
    <s v="food trucks"/>
    <x v="1162"/>
    <x v="1162"/>
  </r>
  <r>
    <n v="1163"/>
    <s v="When I become awesome, I will cater an event for you!!"/>
    <x v="1162"/>
    <n v="5200"/>
    <n v="0"/>
    <x v="2"/>
    <x v="0"/>
    <s v="USD"/>
    <n v="1407604920"/>
    <x v="1163"/>
    <b v="0"/>
    <x v="78"/>
    <b v="0"/>
    <s v="food/food trucks"/>
    <x v="109"/>
    <x v="121"/>
    <x v="7"/>
    <s v="food trucks"/>
    <x v="1163"/>
    <x v="1163"/>
  </r>
  <r>
    <n v="1164"/>
    <s v="Bayou Classic BBQ"/>
    <x v="1163"/>
    <n v="10000"/>
    <n v="0"/>
    <x v="2"/>
    <x v="0"/>
    <s v="USD"/>
    <n v="1466270582"/>
    <x v="1164"/>
    <b v="0"/>
    <x v="78"/>
    <b v="0"/>
    <s v="food/food trucks"/>
    <x v="109"/>
    <x v="121"/>
    <x v="7"/>
    <s v="food trucks"/>
    <x v="1164"/>
    <x v="1164"/>
  </r>
  <r>
    <n v="1165"/>
    <s v="Cupcake Wars Winners: Dreamy Creations Cupcake Truck"/>
    <x v="1164"/>
    <n v="10000"/>
    <n v="2070.5"/>
    <x v="2"/>
    <x v="0"/>
    <s v="USD"/>
    <n v="1404623330"/>
    <x v="1165"/>
    <b v="0"/>
    <x v="20"/>
    <b v="0"/>
    <s v="food/food trucks"/>
    <x v="902"/>
    <x v="845"/>
    <x v="7"/>
    <s v="food trucks"/>
    <x v="1165"/>
    <x v="1165"/>
  </r>
  <r>
    <n v="1166"/>
    <s v="Fire On High: Organic Food Truck on a Mission"/>
    <x v="1165"/>
    <n v="15000"/>
    <n v="2871"/>
    <x v="2"/>
    <x v="0"/>
    <s v="USD"/>
    <n v="1435291200"/>
    <x v="1166"/>
    <b v="0"/>
    <x v="22"/>
    <b v="0"/>
    <s v="food/food trucks"/>
    <x v="903"/>
    <x v="846"/>
    <x v="7"/>
    <s v="food trucks"/>
    <x v="1166"/>
    <x v="1166"/>
  </r>
  <r>
    <n v="1167"/>
    <s v="Empanada Express Food Truck"/>
    <x v="1166"/>
    <n v="60000"/>
    <n v="979"/>
    <x v="2"/>
    <x v="0"/>
    <s v="USD"/>
    <n v="1410543495"/>
    <x v="1167"/>
    <b v="0"/>
    <x v="38"/>
    <b v="0"/>
    <s v="food/food trucks"/>
    <x v="904"/>
    <x v="847"/>
    <x v="7"/>
    <s v="food trucks"/>
    <x v="1167"/>
    <x v="1167"/>
  </r>
  <r>
    <n v="1168"/>
    <s v="SiMpLy FreSH fOoD TrUck"/>
    <x v="1167"/>
    <n v="18000"/>
    <n v="1020"/>
    <x v="2"/>
    <x v="0"/>
    <s v="USD"/>
    <n v="1474507065"/>
    <x v="1168"/>
    <b v="0"/>
    <x v="83"/>
    <b v="0"/>
    <s v="food/food trucks"/>
    <x v="905"/>
    <x v="848"/>
    <x v="7"/>
    <s v="food trucks"/>
    <x v="1168"/>
    <x v="1168"/>
  </r>
  <r>
    <n v="1169"/>
    <s v="FREE Shuttle Service in Downtown Los Angeles"/>
    <x v="1168"/>
    <n v="10000"/>
    <n v="17"/>
    <x v="2"/>
    <x v="0"/>
    <s v="USD"/>
    <n v="1424593763"/>
    <x v="1169"/>
    <b v="0"/>
    <x v="83"/>
    <b v="0"/>
    <s v="food/food trucks"/>
    <x v="906"/>
    <x v="162"/>
    <x v="7"/>
    <s v="food trucks"/>
    <x v="1169"/>
    <x v="1169"/>
  </r>
  <r>
    <n v="1170"/>
    <s v="Its A Rib Thing"/>
    <x v="1169"/>
    <n v="25000"/>
    <n v="100"/>
    <x v="2"/>
    <x v="1"/>
    <s v="GBP"/>
    <n v="1433021171"/>
    <x v="1170"/>
    <b v="0"/>
    <x v="84"/>
    <b v="0"/>
    <s v="food/food trucks"/>
    <x v="177"/>
    <x v="73"/>
    <x v="7"/>
    <s v="food trucks"/>
    <x v="1170"/>
    <x v="1170"/>
  </r>
  <r>
    <n v="1171"/>
    <s v="The Mean Green Purple Machine"/>
    <x v="1170"/>
    <n v="25000"/>
    <n v="25"/>
    <x v="2"/>
    <x v="0"/>
    <s v="USD"/>
    <n v="1415909927"/>
    <x v="1171"/>
    <b v="0"/>
    <x v="29"/>
    <b v="0"/>
    <s v="food/food trucks"/>
    <x v="370"/>
    <x v="384"/>
    <x v="7"/>
    <s v="food trucks"/>
    <x v="1171"/>
    <x v="1171"/>
  </r>
  <r>
    <n v="1172"/>
    <s v="let your dayz take you to the dogs."/>
    <x v="1171"/>
    <n v="9000"/>
    <n v="0"/>
    <x v="2"/>
    <x v="0"/>
    <s v="USD"/>
    <n v="1408551752"/>
    <x v="1172"/>
    <b v="0"/>
    <x v="78"/>
    <b v="0"/>
    <s v="food/food trucks"/>
    <x v="109"/>
    <x v="121"/>
    <x v="7"/>
    <s v="food trucks"/>
    <x v="1172"/>
    <x v="1172"/>
  </r>
  <r>
    <n v="1173"/>
    <s v="Notorious P.I.G. Food Truck will bring gangsta food to YOU!!"/>
    <x v="1172"/>
    <n v="125000"/>
    <n v="30"/>
    <x v="2"/>
    <x v="0"/>
    <s v="USD"/>
    <n v="1438576057"/>
    <x v="1173"/>
    <b v="0"/>
    <x v="29"/>
    <b v="0"/>
    <s v="food/food trucks"/>
    <x v="907"/>
    <x v="180"/>
    <x v="7"/>
    <s v="food trucks"/>
    <x v="1173"/>
    <x v="1173"/>
  </r>
  <r>
    <n v="1174"/>
    <s v="Give The Black Burro a Stable Stable"/>
    <x v="1173"/>
    <n v="15000"/>
    <n v="886"/>
    <x v="2"/>
    <x v="0"/>
    <s v="USD"/>
    <n v="1462738327"/>
    <x v="1174"/>
    <b v="0"/>
    <x v="10"/>
    <b v="0"/>
    <s v="food/food trucks"/>
    <x v="908"/>
    <x v="849"/>
    <x v="7"/>
    <s v="food trucks"/>
    <x v="1174"/>
    <x v="1174"/>
  </r>
  <r>
    <n v="1175"/>
    <s v="Bad To The Cone Food Service ATX"/>
    <x v="1174"/>
    <n v="20000"/>
    <n v="585"/>
    <x v="2"/>
    <x v="0"/>
    <s v="USD"/>
    <n v="1436981339"/>
    <x v="1175"/>
    <b v="0"/>
    <x v="82"/>
    <b v="0"/>
    <s v="food/food trucks"/>
    <x v="909"/>
    <x v="178"/>
    <x v="7"/>
    <s v="food trucks"/>
    <x v="1175"/>
    <x v="1175"/>
  </r>
  <r>
    <n v="1176"/>
    <s v="Mirlin's Sushi"/>
    <x v="1175"/>
    <n v="175000"/>
    <n v="10"/>
    <x v="2"/>
    <x v="2"/>
    <s v="AUD"/>
    <n v="1488805200"/>
    <x v="1176"/>
    <b v="0"/>
    <x v="29"/>
    <b v="0"/>
    <s v="food/food trucks"/>
    <x v="910"/>
    <x v="119"/>
    <x v="7"/>
    <s v="food trucks"/>
    <x v="1176"/>
    <x v="1176"/>
  </r>
  <r>
    <n v="1177"/>
    <s v="Funnel Cakes come to the UK!"/>
    <x v="1176"/>
    <n v="6000"/>
    <n v="0"/>
    <x v="2"/>
    <x v="1"/>
    <s v="GBP"/>
    <n v="1413388296"/>
    <x v="1177"/>
    <b v="0"/>
    <x v="78"/>
    <b v="0"/>
    <s v="food/food trucks"/>
    <x v="109"/>
    <x v="121"/>
    <x v="7"/>
    <s v="food trucks"/>
    <x v="1177"/>
    <x v="1177"/>
  </r>
  <r>
    <n v="1178"/>
    <s v="Thella's, food, tacos, burritos, health"/>
    <x v="1177"/>
    <n v="75000"/>
    <n v="5"/>
    <x v="2"/>
    <x v="0"/>
    <s v="USD"/>
    <n v="1408225452"/>
    <x v="1178"/>
    <b v="0"/>
    <x v="29"/>
    <b v="0"/>
    <s v="food/food trucks"/>
    <x v="440"/>
    <x v="144"/>
    <x v="7"/>
    <s v="food trucks"/>
    <x v="1178"/>
    <x v="1178"/>
  </r>
  <r>
    <n v="1179"/>
    <s v="El Camion Roja"/>
    <x v="1178"/>
    <n v="60000"/>
    <n v="3200"/>
    <x v="2"/>
    <x v="5"/>
    <s v="CAD"/>
    <n v="1446052627"/>
    <x v="1179"/>
    <b v="0"/>
    <x v="81"/>
    <b v="0"/>
    <s v="food/food trucks"/>
    <x v="911"/>
    <x v="850"/>
    <x v="7"/>
    <s v="food trucks"/>
    <x v="1179"/>
    <x v="1179"/>
  </r>
  <r>
    <n v="1180"/>
    <s v="Hogzilla S.O.W. (Squeals On Wheels) A Veteran Owned Company"/>
    <x v="1179"/>
    <n v="50000"/>
    <n v="5875"/>
    <x v="2"/>
    <x v="0"/>
    <s v="USD"/>
    <n v="1403983314"/>
    <x v="1180"/>
    <b v="0"/>
    <x v="268"/>
    <b v="0"/>
    <s v="food/food trucks"/>
    <x v="912"/>
    <x v="851"/>
    <x v="7"/>
    <s v="food trucks"/>
    <x v="1180"/>
    <x v="1180"/>
  </r>
  <r>
    <n v="1181"/>
    <s v="Gringo Loco Tacos Food Truck"/>
    <x v="1180"/>
    <n v="50000"/>
    <n v="4"/>
    <x v="2"/>
    <x v="0"/>
    <s v="USD"/>
    <n v="1425197321"/>
    <x v="1181"/>
    <b v="0"/>
    <x v="83"/>
    <b v="0"/>
    <s v="food/food trucks"/>
    <x v="168"/>
    <x v="852"/>
    <x v="7"/>
    <s v="food trucks"/>
    <x v="1181"/>
    <x v="1181"/>
  </r>
  <r>
    <n v="1182"/>
    <s v="J &amp; D Rolling Smoke BBQ expansion"/>
    <x v="1181"/>
    <n v="1000"/>
    <n v="42"/>
    <x v="2"/>
    <x v="0"/>
    <s v="USD"/>
    <n v="1484239320"/>
    <x v="1182"/>
    <b v="0"/>
    <x v="80"/>
    <b v="0"/>
    <s v="food/food trucks"/>
    <x v="913"/>
    <x v="689"/>
    <x v="7"/>
    <s v="food trucks"/>
    <x v="1182"/>
    <x v="1182"/>
  </r>
  <r>
    <n v="1183"/>
    <s v="Freshie's Donuts Food Trailer"/>
    <x v="1182"/>
    <n v="2500"/>
    <n v="100"/>
    <x v="2"/>
    <x v="0"/>
    <s v="USD"/>
    <n v="1478059140"/>
    <x v="1183"/>
    <b v="0"/>
    <x v="83"/>
    <b v="0"/>
    <s v="food/food trucks"/>
    <x v="914"/>
    <x v="853"/>
    <x v="7"/>
    <s v="food trucks"/>
    <x v="1183"/>
    <x v="1183"/>
  </r>
  <r>
    <n v="1184"/>
    <s v="2016/2017 Cyclocross Album"/>
    <x v="1183"/>
    <n v="22000"/>
    <n v="23086"/>
    <x v="0"/>
    <x v="1"/>
    <s v="GBP"/>
    <n v="1486391011"/>
    <x v="1184"/>
    <b v="0"/>
    <x v="269"/>
    <b v="1"/>
    <s v="photography/photobooks"/>
    <x v="915"/>
    <x v="854"/>
    <x v="8"/>
    <s v="photobooks"/>
    <x v="1184"/>
    <x v="1184"/>
  </r>
  <r>
    <n v="1185"/>
    <s v="Katrina  Reflections"/>
    <x v="1184"/>
    <n v="12500"/>
    <n v="13180"/>
    <x v="0"/>
    <x v="0"/>
    <s v="USD"/>
    <n v="1433736000"/>
    <x v="1185"/>
    <b v="0"/>
    <x v="112"/>
    <b v="1"/>
    <s v="photography/photobooks"/>
    <x v="916"/>
    <x v="855"/>
    <x v="8"/>
    <s v="photobooks"/>
    <x v="1185"/>
    <x v="1185"/>
  </r>
  <r>
    <n v="1186"/>
    <s v="Children of Zanskar. Happiness is not in things, itâ€™s in us."/>
    <x v="1185"/>
    <n v="7500"/>
    <n v="8005"/>
    <x v="0"/>
    <x v="1"/>
    <s v="GBP"/>
    <n v="1433198520"/>
    <x v="1186"/>
    <b v="0"/>
    <x v="252"/>
    <b v="1"/>
    <s v="photography/photobooks"/>
    <x v="589"/>
    <x v="856"/>
    <x v="8"/>
    <s v="photobooks"/>
    <x v="1186"/>
    <x v="1186"/>
  </r>
  <r>
    <n v="1187"/>
    <s v="&quot;SUNDANCERS: The Men of Utah&quot;"/>
    <x v="1186"/>
    <n v="8750"/>
    <n v="9111"/>
    <x v="0"/>
    <x v="0"/>
    <s v="USD"/>
    <n v="1431885600"/>
    <x v="1187"/>
    <b v="0"/>
    <x v="16"/>
    <b v="1"/>
    <s v="photography/photobooks"/>
    <x v="917"/>
    <x v="857"/>
    <x v="8"/>
    <s v="photobooks"/>
    <x v="1187"/>
    <x v="1187"/>
  </r>
  <r>
    <n v="1188"/>
    <s v="Because Dance."/>
    <x v="1187"/>
    <n v="2000"/>
    <n v="3211"/>
    <x v="0"/>
    <x v="5"/>
    <s v="CAD"/>
    <n v="1482943740"/>
    <x v="1188"/>
    <b v="0"/>
    <x v="268"/>
    <b v="1"/>
    <s v="photography/photobooks"/>
    <x v="918"/>
    <x v="858"/>
    <x v="8"/>
    <s v="photobooks"/>
    <x v="1188"/>
    <x v="1188"/>
  </r>
  <r>
    <n v="1189"/>
    <s v="Road Ramblers"/>
    <x v="1188"/>
    <n v="9000"/>
    <n v="9700"/>
    <x v="0"/>
    <x v="0"/>
    <s v="USD"/>
    <n v="1467242995"/>
    <x v="1189"/>
    <b v="0"/>
    <x v="48"/>
    <b v="1"/>
    <s v="photography/photobooks"/>
    <x v="919"/>
    <x v="859"/>
    <x v="8"/>
    <s v="photobooks"/>
    <x v="1189"/>
    <x v="1189"/>
  </r>
  <r>
    <n v="1190"/>
    <s v="The Reality Of Chronic Illness - The Book"/>
    <x v="1189"/>
    <n v="500"/>
    <n v="675"/>
    <x v="0"/>
    <x v="0"/>
    <s v="USD"/>
    <n v="1409500725"/>
    <x v="1190"/>
    <b v="0"/>
    <x v="62"/>
    <b v="1"/>
    <s v="photography/photobooks"/>
    <x v="920"/>
    <x v="860"/>
    <x v="8"/>
    <s v="photobooks"/>
    <x v="1190"/>
    <x v="1190"/>
  </r>
  <r>
    <n v="1191"/>
    <s v="Good Morning Japan"/>
    <x v="1190"/>
    <n v="2700"/>
    <n v="2945"/>
    <x v="0"/>
    <x v="0"/>
    <s v="USD"/>
    <n v="1458480560"/>
    <x v="1191"/>
    <b v="0"/>
    <x v="51"/>
    <b v="1"/>
    <s v="photography/photobooks"/>
    <x v="921"/>
    <x v="861"/>
    <x v="8"/>
    <s v="photobooks"/>
    <x v="1191"/>
    <x v="1191"/>
  </r>
  <r>
    <n v="1192"/>
    <s v="Other Worlds - A Make 100 Project"/>
    <x v="1191"/>
    <n v="100"/>
    <n v="290"/>
    <x v="0"/>
    <x v="1"/>
    <s v="GBP"/>
    <n v="1486814978"/>
    <x v="1192"/>
    <b v="0"/>
    <x v="41"/>
    <b v="1"/>
    <s v="photography/photobooks"/>
    <x v="922"/>
    <x v="862"/>
    <x v="8"/>
    <s v="photobooks"/>
    <x v="1192"/>
    <x v="1192"/>
  </r>
  <r>
    <n v="1193"/>
    <s v="KAREN  KUEHN - MAVERICK CAMERA - The Photographs &amp; Stories"/>
    <x v="1192"/>
    <n v="21000"/>
    <n v="21831"/>
    <x v="0"/>
    <x v="0"/>
    <s v="USD"/>
    <n v="1460223453"/>
    <x v="1193"/>
    <b v="0"/>
    <x v="270"/>
    <b v="1"/>
    <s v="photography/photobooks"/>
    <x v="923"/>
    <x v="863"/>
    <x v="8"/>
    <s v="photobooks"/>
    <x v="1193"/>
    <x v="1193"/>
  </r>
  <r>
    <n v="1194"/>
    <s v="Atlantic Light: The West Coast of Ireland in Photographs"/>
    <x v="1193"/>
    <n v="12500"/>
    <n v="40280"/>
    <x v="0"/>
    <x v="17"/>
    <s v="EUR"/>
    <n v="1428493379"/>
    <x v="1194"/>
    <b v="0"/>
    <x v="271"/>
    <b v="1"/>
    <s v="photography/photobooks"/>
    <x v="924"/>
    <x v="864"/>
    <x v="8"/>
    <s v="photobooks"/>
    <x v="1194"/>
    <x v="1194"/>
  </r>
  <r>
    <n v="1195"/>
    <s v="CALAMITA/Ã€ project"/>
    <x v="1194"/>
    <n v="10000"/>
    <n v="13500"/>
    <x v="0"/>
    <x v="13"/>
    <s v="EUR"/>
    <n v="1450602000"/>
    <x v="1195"/>
    <b v="0"/>
    <x v="203"/>
    <b v="1"/>
    <s v="photography/photobooks"/>
    <x v="920"/>
    <x v="865"/>
    <x v="8"/>
    <s v="photobooks"/>
    <x v="1195"/>
    <x v="1195"/>
  </r>
  <r>
    <n v="1196"/>
    <s v="NAKED IBIZA - A Large Scale Photography Book by Dylan Rosser"/>
    <x v="1195"/>
    <n v="14500"/>
    <n v="39137"/>
    <x v="0"/>
    <x v="1"/>
    <s v="GBP"/>
    <n v="1450467539"/>
    <x v="1196"/>
    <b v="0"/>
    <x v="272"/>
    <b v="1"/>
    <s v="photography/photobooks"/>
    <x v="925"/>
    <x v="866"/>
    <x v="8"/>
    <s v="photobooks"/>
    <x v="1196"/>
    <x v="1196"/>
  </r>
  <r>
    <n v="1197"/>
    <s v="Brewtography Project: Discovering Colorado Breweries"/>
    <x v="1196"/>
    <n v="15000"/>
    <n v="37994"/>
    <x v="0"/>
    <x v="0"/>
    <s v="USD"/>
    <n v="1465797540"/>
    <x v="1197"/>
    <b v="0"/>
    <x v="100"/>
    <b v="1"/>
    <s v="photography/photobooks"/>
    <x v="926"/>
    <x v="867"/>
    <x v="8"/>
    <s v="photobooks"/>
    <x v="1197"/>
    <x v="1197"/>
  </r>
  <r>
    <n v="1198"/>
    <s v="The White Desert: Wildlife &amp; Antarctica photobook"/>
    <x v="1197"/>
    <n v="3500"/>
    <n v="9121"/>
    <x v="0"/>
    <x v="0"/>
    <s v="USD"/>
    <n v="1451530800"/>
    <x v="1198"/>
    <b v="0"/>
    <x v="157"/>
    <b v="1"/>
    <s v="photography/photobooks"/>
    <x v="927"/>
    <x v="868"/>
    <x v="8"/>
    <s v="photobooks"/>
    <x v="1198"/>
    <x v="1198"/>
  </r>
  <r>
    <n v="1199"/>
    <s v="The portrait of the forgotten: Syrian refugees in Jordan"/>
    <x v="1198"/>
    <n v="2658"/>
    <n v="2693"/>
    <x v="0"/>
    <x v="1"/>
    <s v="GBP"/>
    <n v="1436380200"/>
    <x v="1199"/>
    <b v="0"/>
    <x v="82"/>
    <b v="1"/>
    <s v="photography/photobooks"/>
    <x v="928"/>
    <x v="869"/>
    <x v="8"/>
    <s v="photobooks"/>
    <x v="1199"/>
    <x v="1199"/>
  </r>
  <r>
    <n v="1200"/>
    <s v="Modern Nomads"/>
    <x v="1199"/>
    <n v="4800"/>
    <n v="6029"/>
    <x v="0"/>
    <x v="0"/>
    <s v="USD"/>
    <n v="1429183656"/>
    <x v="1200"/>
    <b v="0"/>
    <x v="273"/>
    <b v="1"/>
    <s v="photography/photobooks"/>
    <x v="929"/>
    <x v="870"/>
    <x v="8"/>
    <s v="photobooks"/>
    <x v="1200"/>
    <x v="1200"/>
  </r>
  <r>
    <n v="1201"/>
    <s v="Invisible People of Belarus"/>
    <x v="1200"/>
    <n v="6000"/>
    <n v="6146.27"/>
    <x v="0"/>
    <x v="1"/>
    <s v="GBP"/>
    <n v="1468593246"/>
    <x v="1201"/>
    <b v="0"/>
    <x v="112"/>
    <b v="1"/>
    <s v="photography/photobooks"/>
    <x v="930"/>
    <x v="871"/>
    <x v="8"/>
    <s v="photobooks"/>
    <x v="1201"/>
    <x v="1201"/>
  </r>
  <r>
    <n v="1202"/>
    <s v="&quot;Angus O'Callaghan. Melbourne.&quot; 1968 - 1971"/>
    <x v="1201"/>
    <n v="25000"/>
    <n v="49811"/>
    <x v="0"/>
    <x v="2"/>
    <s v="AUD"/>
    <n v="1435388154"/>
    <x v="1202"/>
    <b v="0"/>
    <x v="197"/>
    <b v="1"/>
    <s v="photography/photobooks"/>
    <x v="931"/>
    <x v="872"/>
    <x v="8"/>
    <s v="photobooks"/>
    <x v="1202"/>
    <x v="1202"/>
  </r>
  <r>
    <n v="1203"/>
    <s v="reAPPEARANCES   a limited edition photography book"/>
    <x v="1202"/>
    <n v="16300"/>
    <n v="16700"/>
    <x v="0"/>
    <x v="0"/>
    <s v="USD"/>
    <n v="1433083527"/>
    <x v="1203"/>
    <b v="0"/>
    <x v="21"/>
    <b v="1"/>
    <s v="photography/photobooks"/>
    <x v="932"/>
    <x v="873"/>
    <x v="8"/>
    <s v="photobooks"/>
    <x v="1203"/>
    <x v="1203"/>
  </r>
  <r>
    <n v="1204"/>
    <s v="Miles From Los Angeles - A Photo Book of the Western U.S."/>
    <x v="1203"/>
    <n v="13000"/>
    <n v="13383"/>
    <x v="0"/>
    <x v="0"/>
    <s v="USD"/>
    <n v="1449205200"/>
    <x v="1204"/>
    <b v="0"/>
    <x v="7"/>
    <b v="1"/>
    <s v="photography/photobooks"/>
    <x v="933"/>
    <x v="874"/>
    <x v="8"/>
    <s v="photobooks"/>
    <x v="1204"/>
    <x v="1204"/>
  </r>
  <r>
    <n v="1205"/>
    <s v="Afro-Iran:Â The Unknown Minority"/>
    <x v="1204"/>
    <n v="13000"/>
    <n v="13112"/>
    <x v="0"/>
    <x v="12"/>
    <s v="EUR"/>
    <n v="1434197351"/>
    <x v="1205"/>
    <b v="0"/>
    <x v="95"/>
    <b v="1"/>
    <s v="photography/photobooks"/>
    <x v="934"/>
    <x v="875"/>
    <x v="8"/>
    <s v="photobooks"/>
    <x v="1205"/>
    <x v="1205"/>
  </r>
  <r>
    <n v="1206"/>
    <s v="Until I Gush Forth / Limited Edition Zine by Esthaem"/>
    <x v="1205"/>
    <n v="900"/>
    <n v="1035"/>
    <x v="0"/>
    <x v="15"/>
    <s v="EUR"/>
    <n v="1489238940"/>
    <x v="1206"/>
    <b v="0"/>
    <x v="58"/>
    <b v="1"/>
    <s v="photography/photobooks"/>
    <x v="935"/>
    <x v="876"/>
    <x v="8"/>
    <s v="photobooks"/>
    <x v="1206"/>
    <x v="1206"/>
  </r>
  <r>
    <n v="1207"/>
    <s v="ITALIANA"/>
    <x v="1206"/>
    <n v="16700"/>
    <n v="17396"/>
    <x v="0"/>
    <x v="13"/>
    <s v="EUR"/>
    <n v="1459418400"/>
    <x v="1207"/>
    <b v="0"/>
    <x v="261"/>
    <b v="1"/>
    <s v="photography/photobooks"/>
    <x v="936"/>
    <x v="877"/>
    <x v="8"/>
    <s v="photobooks"/>
    <x v="1207"/>
    <x v="1207"/>
  </r>
  <r>
    <n v="1208"/>
    <s v="Into The Great White Sands"/>
    <x v="1207"/>
    <n v="10000"/>
    <n v="15530"/>
    <x v="0"/>
    <x v="0"/>
    <s v="USD"/>
    <n v="1458835264"/>
    <x v="1208"/>
    <b v="0"/>
    <x v="11"/>
    <b v="1"/>
    <s v="photography/photobooks"/>
    <x v="937"/>
    <x v="878"/>
    <x v="8"/>
    <s v="photobooks"/>
    <x v="1208"/>
    <x v="1208"/>
  </r>
  <r>
    <n v="1209"/>
    <s v="Israel: An Inspiring Photographic Journey (Photobook)"/>
    <x v="1208"/>
    <n v="6000"/>
    <n v="6360"/>
    <x v="0"/>
    <x v="0"/>
    <s v="USD"/>
    <n v="1488053905"/>
    <x v="1209"/>
    <b v="0"/>
    <x v="67"/>
    <b v="1"/>
    <s v="photography/photobooks"/>
    <x v="938"/>
    <x v="879"/>
    <x v="8"/>
    <s v="photobooks"/>
    <x v="1209"/>
    <x v="1209"/>
  </r>
  <r>
    <n v="1210"/>
    <s v="Det Andra GÃ¶teborg"/>
    <x v="1209"/>
    <n v="20000"/>
    <n v="50863"/>
    <x v="0"/>
    <x v="11"/>
    <s v="SEK"/>
    <n v="1433106000"/>
    <x v="1210"/>
    <b v="0"/>
    <x v="273"/>
    <b v="1"/>
    <s v="photography/photobooks"/>
    <x v="939"/>
    <x v="880"/>
    <x v="8"/>
    <s v="photobooks"/>
    <x v="1210"/>
    <x v="1210"/>
  </r>
  <r>
    <n v="1211"/>
    <s v="500 Views of Japan"/>
    <x v="1210"/>
    <n v="1000"/>
    <n v="1011"/>
    <x v="0"/>
    <x v="5"/>
    <s v="CAD"/>
    <n v="1465505261"/>
    <x v="1211"/>
    <b v="0"/>
    <x v="79"/>
    <b v="1"/>
    <s v="photography/photobooks"/>
    <x v="940"/>
    <x v="881"/>
    <x v="8"/>
    <s v="photobooks"/>
    <x v="1211"/>
    <x v="1211"/>
  </r>
  <r>
    <n v="1212"/>
    <s v="Faces of Yoga: A Coffee Table Photo Book"/>
    <x v="1211"/>
    <n v="2500"/>
    <n v="3226"/>
    <x v="0"/>
    <x v="0"/>
    <s v="USD"/>
    <n v="1448586000"/>
    <x v="1212"/>
    <b v="0"/>
    <x v="183"/>
    <b v="1"/>
    <s v="photography/photobooks"/>
    <x v="941"/>
    <x v="882"/>
    <x v="8"/>
    <s v="photobooks"/>
    <x v="1212"/>
    <x v="1212"/>
  </r>
  <r>
    <n v="1213"/>
    <s v="Iceland Impressions: photographs by Iwona and Adam Balcy"/>
    <x v="1212"/>
    <n v="6500"/>
    <n v="6645"/>
    <x v="0"/>
    <x v="1"/>
    <s v="GBP"/>
    <n v="1485886100"/>
    <x v="1213"/>
    <b v="0"/>
    <x v="52"/>
    <b v="1"/>
    <s v="photography/photobooks"/>
    <x v="942"/>
    <x v="883"/>
    <x v="8"/>
    <s v="photobooks"/>
    <x v="1213"/>
    <x v="1213"/>
  </r>
  <r>
    <n v="1214"/>
    <s v="Framed Himalaya: Lachen Valley (Campaign Part - 2)"/>
    <x v="1213"/>
    <n v="2000"/>
    <n v="2636"/>
    <x v="0"/>
    <x v="0"/>
    <s v="USD"/>
    <n v="1433880605"/>
    <x v="1214"/>
    <b v="0"/>
    <x v="20"/>
    <b v="1"/>
    <s v="photography/photobooks"/>
    <x v="943"/>
    <x v="884"/>
    <x v="8"/>
    <s v="photobooks"/>
    <x v="1214"/>
    <x v="1214"/>
  </r>
  <r>
    <n v="1215"/>
    <s v="ShootTokyo: The Book"/>
    <x v="1214"/>
    <n v="5000"/>
    <n v="39304.01"/>
    <x v="0"/>
    <x v="0"/>
    <s v="USD"/>
    <n v="1401487756"/>
    <x v="1215"/>
    <b v="0"/>
    <x v="274"/>
    <b v="1"/>
    <s v="photography/photobooks"/>
    <x v="944"/>
    <x v="885"/>
    <x v="8"/>
    <s v="photobooks"/>
    <x v="1215"/>
    <x v="1215"/>
  </r>
  <r>
    <n v="1216"/>
    <s v="In Training: a book of Bonsai photographs"/>
    <x v="1215"/>
    <n v="14000"/>
    <n v="20398"/>
    <x v="0"/>
    <x v="0"/>
    <s v="USD"/>
    <n v="1443826980"/>
    <x v="1216"/>
    <b v="0"/>
    <x v="147"/>
    <b v="1"/>
    <s v="photography/photobooks"/>
    <x v="945"/>
    <x v="886"/>
    <x v="8"/>
    <s v="photobooks"/>
    <x v="1216"/>
    <x v="1216"/>
  </r>
  <r>
    <n v="1217"/>
    <s v="Either Limits or Contradictions-A Photo Book in three parts"/>
    <x v="1216"/>
    <n v="26500"/>
    <n v="27189"/>
    <x v="0"/>
    <x v="0"/>
    <s v="USD"/>
    <n v="1468524340"/>
    <x v="1217"/>
    <b v="0"/>
    <x v="275"/>
    <b v="1"/>
    <s v="photography/photobooks"/>
    <x v="946"/>
    <x v="887"/>
    <x v="8"/>
    <s v="photobooks"/>
    <x v="1217"/>
    <x v="1217"/>
  </r>
  <r>
    <n v="1218"/>
    <s v="The Alaska Range"/>
    <x v="1217"/>
    <n v="9000"/>
    <n v="15505"/>
    <x v="0"/>
    <x v="0"/>
    <s v="USD"/>
    <n v="1446346800"/>
    <x v="1218"/>
    <b v="0"/>
    <x v="30"/>
    <b v="1"/>
    <s v="photography/photobooks"/>
    <x v="947"/>
    <x v="888"/>
    <x v="8"/>
    <s v="photobooks"/>
    <x v="1218"/>
    <x v="1218"/>
  </r>
  <r>
    <n v="1219"/>
    <s v="The Box"/>
    <x v="1218"/>
    <n v="16350"/>
    <n v="26024"/>
    <x v="0"/>
    <x v="0"/>
    <s v="USD"/>
    <n v="1476961513"/>
    <x v="1219"/>
    <b v="0"/>
    <x v="35"/>
    <b v="1"/>
    <s v="photography/photobooks"/>
    <x v="948"/>
    <x v="889"/>
    <x v="8"/>
    <s v="photobooks"/>
    <x v="1219"/>
    <x v="1219"/>
  </r>
  <r>
    <n v="1220"/>
    <s v="All The People"/>
    <x v="1219"/>
    <n v="15000"/>
    <n v="15565"/>
    <x v="0"/>
    <x v="12"/>
    <s v="EUR"/>
    <n v="1440515112"/>
    <x v="1220"/>
    <b v="0"/>
    <x v="205"/>
    <b v="1"/>
    <s v="photography/photobooks"/>
    <x v="949"/>
    <x v="890"/>
    <x v="8"/>
    <s v="photobooks"/>
    <x v="1220"/>
    <x v="1220"/>
  </r>
  <r>
    <n v="1221"/>
    <s v="Oh When The Blues - Oldham Athletic Photography Book"/>
    <x v="1220"/>
    <n v="2200"/>
    <n v="2451.0100000000002"/>
    <x v="0"/>
    <x v="1"/>
    <s v="GBP"/>
    <n v="1480809600"/>
    <x v="1221"/>
    <b v="0"/>
    <x v="273"/>
    <b v="1"/>
    <s v="photography/photobooks"/>
    <x v="950"/>
    <x v="891"/>
    <x v="8"/>
    <s v="photobooks"/>
    <x v="1221"/>
    <x v="1221"/>
  </r>
  <r>
    <n v="1222"/>
    <s v="Project Pilgrim"/>
    <x v="1221"/>
    <n v="4000"/>
    <n v="11215"/>
    <x v="0"/>
    <x v="5"/>
    <s v="CAD"/>
    <n v="1459483200"/>
    <x v="1222"/>
    <b v="0"/>
    <x v="276"/>
    <b v="1"/>
    <s v="photography/photobooks"/>
    <x v="951"/>
    <x v="892"/>
    <x v="8"/>
    <s v="photobooks"/>
    <x v="1222"/>
    <x v="1222"/>
  </r>
  <r>
    <n v="1223"/>
    <s v="YOSEMITE PEOPLE"/>
    <x v="1222"/>
    <n v="19800"/>
    <n v="22197"/>
    <x v="0"/>
    <x v="0"/>
    <s v="USD"/>
    <n v="1478754909"/>
    <x v="1223"/>
    <b v="0"/>
    <x v="277"/>
    <b v="1"/>
    <s v="photography/photobooks"/>
    <x v="952"/>
    <x v="893"/>
    <x v="8"/>
    <s v="photobooks"/>
    <x v="1223"/>
    <x v="1223"/>
  </r>
  <r>
    <n v="1224"/>
    <s v="&quot;I Dreamed Last Night&quot; Album (Canceled)"/>
    <x v="1223"/>
    <n v="15000"/>
    <n v="1060"/>
    <x v="1"/>
    <x v="0"/>
    <s v="USD"/>
    <n v="1402060302"/>
    <x v="1224"/>
    <b v="0"/>
    <x v="59"/>
    <b v="0"/>
    <s v="music/world music"/>
    <x v="953"/>
    <x v="894"/>
    <x v="4"/>
    <s v="world music"/>
    <x v="1224"/>
    <x v="1224"/>
  </r>
  <r>
    <n v="1225"/>
    <s v="Cesar Chavez's First Music Album (Canceled)"/>
    <x v="1224"/>
    <n v="3000"/>
    <n v="132"/>
    <x v="1"/>
    <x v="0"/>
    <s v="USD"/>
    <n v="1382478278"/>
    <x v="1225"/>
    <b v="0"/>
    <x v="83"/>
    <b v="0"/>
    <s v="music/world music"/>
    <x v="954"/>
    <x v="895"/>
    <x v="4"/>
    <s v="world music"/>
    <x v="1225"/>
    <x v="1225"/>
  </r>
  <r>
    <n v="1226"/>
    <s v="Pavlo is Filming  a PBS Concert Special (Canceled)"/>
    <x v="1225"/>
    <n v="50000"/>
    <n v="1937"/>
    <x v="1"/>
    <x v="0"/>
    <s v="USD"/>
    <n v="1398042000"/>
    <x v="1226"/>
    <b v="0"/>
    <x v="244"/>
    <b v="0"/>
    <s v="music/world music"/>
    <x v="955"/>
    <x v="896"/>
    <x v="4"/>
    <s v="world music"/>
    <x v="1226"/>
    <x v="1226"/>
  </r>
  <r>
    <n v="1227"/>
    <s v="Beast of the Beats VIII Webster Hall, NY (Nov 6-9 2014)"/>
    <x v="1226"/>
    <n v="2000"/>
    <n v="0"/>
    <x v="1"/>
    <x v="0"/>
    <s v="USD"/>
    <n v="1407394800"/>
    <x v="1227"/>
    <b v="0"/>
    <x v="78"/>
    <b v="0"/>
    <s v="music/world music"/>
    <x v="109"/>
    <x v="121"/>
    <x v="4"/>
    <s v="world music"/>
    <x v="1227"/>
    <x v="1227"/>
  </r>
  <r>
    <n v="1228"/>
    <s v="World artist Kat Maguire's debut CD entitled &quot;Gypsy&quot;"/>
    <x v="1227"/>
    <n v="5000"/>
    <n v="1465"/>
    <x v="1"/>
    <x v="0"/>
    <s v="USD"/>
    <n v="1317231008"/>
    <x v="1228"/>
    <b v="0"/>
    <x v="54"/>
    <b v="0"/>
    <s v="music/world music"/>
    <x v="956"/>
    <x v="897"/>
    <x v="4"/>
    <s v="world music"/>
    <x v="1228"/>
    <x v="1228"/>
  </r>
  <r>
    <n v="1229"/>
    <s v="Agni Varsha - opera by Vanraj Bhatia - world premiere"/>
    <x v="1228"/>
    <n v="2750"/>
    <n v="25"/>
    <x v="1"/>
    <x v="0"/>
    <s v="USD"/>
    <n v="1334592000"/>
    <x v="1229"/>
    <b v="0"/>
    <x v="29"/>
    <b v="0"/>
    <s v="music/world music"/>
    <x v="957"/>
    <x v="384"/>
    <x v="4"/>
    <s v="world music"/>
    <x v="1229"/>
    <x v="1229"/>
  </r>
  <r>
    <n v="1230"/>
    <s v="A Tribute to DC Talk:  Live Concert &amp; DVD (Canceled)"/>
    <x v="1229"/>
    <n v="500000"/>
    <n v="0"/>
    <x v="1"/>
    <x v="0"/>
    <s v="USD"/>
    <n v="1298589630"/>
    <x v="1230"/>
    <b v="0"/>
    <x v="78"/>
    <b v="0"/>
    <s v="music/world music"/>
    <x v="109"/>
    <x v="121"/>
    <x v="4"/>
    <s v="world music"/>
    <x v="1230"/>
    <x v="1230"/>
  </r>
  <r>
    <n v="1231"/>
    <s v="Villapalooza - Little Village Music Festival (Canceled)"/>
    <x v="1230"/>
    <n v="5000"/>
    <n v="0"/>
    <x v="1"/>
    <x v="0"/>
    <s v="USD"/>
    <n v="1440723600"/>
    <x v="1231"/>
    <b v="0"/>
    <x v="78"/>
    <b v="0"/>
    <s v="music/world music"/>
    <x v="109"/>
    <x v="121"/>
    <x v="4"/>
    <s v="world music"/>
    <x v="1231"/>
    <x v="1231"/>
  </r>
  <r>
    <n v="1232"/>
    <s v="A very effective CD-Book for the Bilingual Pre-Kinder Class!"/>
    <x v="1231"/>
    <n v="5000"/>
    <n v="40"/>
    <x v="1"/>
    <x v="0"/>
    <s v="USD"/>
    <n v="1381090870"/>
    <x v="1232"/>
    <b v="0"/>
    <x v="29"/>
    <b v="0"/>
    <s v="music/world music"/>
    <x v="417"/>
    <x v="379"/>
    <x v="4"/>
    <s v="world music"/>
    <x v="1232"/>
    <x v="1232"/>
  </r>
  <r>
    <n v="1233"/>
    <s v="Shakulute (Shakuhachi mouthpiece for Alto Flute) (Canceled)"/>
    <x v="1232"/>
    <n v="1000"/>
    <n v="116"/>
    <x v="1"/>
    <x v="0"/>
    <s v="USD"/>
    <n v="1329864374"/>
    <x v="1233"/>
    <b v="0"/>
    <x v="79"/>
    <b v="0"/>
    <s v="music/world music"/>
    <x v="958"/>
    <x v="862"/>
    <x v="4"/>
    <s v="world music"/>
    <x v="1233"/>
    <x v="1233"/>
  </r>
  <r>
    <n v="1234"/>
    <s v="Lionstar International Tour 2015 (Canceled)"/>
    <x v="1233"/>
    <n v="50000"/>
    <n v="0"/>
    <x v="1"/>
    <x v="1"/>
    <s v="GBP"/>
    <n v="1422903342"/>
    <x v="1234"/>
    <b v="0"/>
    <x v="78"/>
    <b v="0"/>
    <s v="music/world music"/>
    <x v="109"/>
    <x v="121"/>
    <x v="4"/>
    <s v="world music"/>
    <x v="1234"/>
    <x v="1234"/>
  </r>
  <r>
    <n v="1235"/>
    <s v="Afternoon of Shakuhachi and Koto Music - CD Project"/>
    <x v="1234"/>
    <n v="7534"/>
    <n v="210"/>
    <x v="1"/>
    <x v="0"/>
    <s v="USD"/>
    <n v="1387077299"/>
    <x v="1235"/>
    <b v="0"/>
    <x v="79"/>
    <b v="0"/>
    <s v="music/world music"/>
    <x v="959"/>
    <x v="436"/>
    <x v="4"/>
    <s v="world music"/>
    <x v="1235"/>
    <x v="1235"/>
  </r>
  <r>
    <n v="1236"/>
    <s v="&quot;Volando&quot; CD Release (Canceled)"/>
    <x v="1235"/>
    <n v="2500"/>
    <n v="0"/>
    <x v="1"/>
    <x v="0"/>
    <s v="USD"/>
    <n v="1343491200"/>
    <x v="1236"/>
    <b v="0"/>
    <x v="78"/>
    <b v="0"/>
    <s v="music/world music"/>
    <x v="109"/>
    <x v="121"/>
    <x v="4"/>
    <s v="world music"/>
    <x v="1236"/>
    <x v="1236"/>
  </r>
  <r>
    <n v="1237"/>
    <s v="John Grover touches the world (Canceled)"/>
    <x v="1236"/>
    <n v="25000"/>
    <n v="0"/>
    <x v="1"/>
    <x v="0"/>
    <s v="USD"/>
    <n v="1345790865"/>
    <x v="1237"/>
    <b v="0"/>
    <x v="78"/>
    <b v="0"/>
    <s v="music/world music"/>
    <x v="109"/>
    <x v="121"/>
    <x v="4"/>
    <s v="world music"/>
    <x v="1237"/>
    <x v="1237"/>
  </r>
  <r>
    <n v="1238"/>
    <s v="Life Music-Healing through Song (Canceled)"/>
    <x v="1237"/>
    <n v="1000"/>
    <n v="178"/>
    <x v="1"/>
    <x v="0"/>
    <s v="USD"/>
    <n v="1312641536"/>
    <x v="1238"/>
    <b v="0"/>
    <x v="83"/>
    <b v="0"/>
    <s v="music/world music"/>
    <x v="960"/>
    <x v="898"/>
    <x v="4"/>
    <s v="world music"/>
    <x v="1238"/>
    <x v="1238"/>
  </r>
  <r>
    <n v="1239"/>
    <s v="Help Calmenco! finance new CD and Tour (Canceled)"/>
    <x v="1238"/>
    <n v="2500"/>
    <n v="0"/>
    <x v="1"/>
    <x v="0"/>
    <s v="USD"/>
    <n v="1325804767"/>
    <x v="1239"/>
    <b v="0"/>
    <x v="78"/>
    <b v="0"/>
    <s v="music/world music"/>
    <x v="109"/>
    <x v="121"/>
    <x v="4"/>
    <s v="world music"/>
    <x v="1239"/>
    <x v="1239"/>
  </r>
  <r>
    <n v="1240"/>
    <s v="Message of Peace, Love &amp; Unity (Canceled)"/>
    <x v="1239"/>
    <n v="8000"/>
    <n v="241"/>
    <x v="1"/>
    <x v="0"/>
    <s v="USD"/>
    <n v="1373665860"/>
    <x v="1240"/>
    <b v="0"/>
    <x v="22"/>
    <b v="0"/>
    <s v="music/world music"/>
    <x v="961"/>
    <x v="899"/>
    <x v="4"/>
    <s v="world music"/>
    <x v="1240"/>
    <x v="1240"/>
  </r>
  <r>
    <n v="1241"/>
    <s v="Create The World's Music Shack for students! (education!)"/>
    <x v="1240"/>
    <n v="5000"/>
    <n v="2537"/>
    <x v="1"/>
    <x v="0"/>
    <s v="USD"/>
    <n v="1414994340"/>
    <x v="1241"/>
    <b v="0"/>
    <x v="69"/>
    <b v="0"/>
    <s v="music/world music"/>
    <x v="962"/>
    <x v="900"/>
    <x v="4"/>
    <s v="world music"/>
    <x v="1241"/>
    <x v="1241"/>
  </r>
  <r>
    <n v="1242"/>
    <s v="Add your voice to Cellphonia 9/11 (Canceled)"/>
    <x v="1241"/>
    <n v="911"/>
    <n v="5"/>
    <x v="1"/>
    <x v="0"/>
    <s v="USD"/>
    <n v="1315747080"/>
    <x v="1242"/>
    <b v="0"/>
    <x v="29"/>
    <b v="0"/>
    <s v="music/world music"/>
    <x v="963"/>
    <x v="144"/>
    <x v="4"/>
    <s v="world music"/>
    <x v="1242"/>
    <x v="1242"/>
  </r>
  <r>
    <n v="1243"/>
    <s v="Letâ€™s Keep the San Jose Mexican Heritage Festival Alive!"/>
    <x v="1242"/>
    <n v="12000"/>
    <n v="1691"/>
    <x v="1"/>
    <x v="0"/>
    <s v="USD"/>
    <n v="1310158800"/>
    <x v="1243"/>
    <b v="0"/>
    <x v="44"/>
    <b v="0"/>
    <s v="music/world music"/>
    <x v="964"/>
    <x v="901"/>
    <x v="4"/>
    <s v="world music"/>
    <x v="1243"/>
    <x v="1243"/>
  </r>
  <r>
    <n v="1244"/>
    <s v="Theatrum Mundi releasing debut album &quot;Eyes of the Realm.&quot;"/>
    <x v="1243"/>
    <n v="2000"/>
    <n v="2076"/>
    <x v="0"/>
    <x v="0"/>
    <s v="USD"/>
    <n v="1366664400"/>
    <x v="1244"/>
    <b v="1"/>
    <x v="43"/>
    <b v="1"/>
    <s v="music/rock"/>
    <x v="965"/>
    <x v="902"/>
    <x v="4"/>
    <s v="rock"/>
    <x v="1244"/>
    <x v="1244"/>
  </r>
  <r>
    <n v="1245"/>
    <s v="Help Smokey Folk Create Our First Album &amp; Music Video"/>
    <x v="1244"/>
    <n v="2000"/>
    <n v="2405"/>
    <x v="0"/>
    <x v="0"/>
    <s v="USD"/>
    <n v="1402755834"/>
    <x v="1245"/>
    <b v="1"/>
    <x v="57"/>
    <b v="1"/>
    <s v="music/rock"/>
    <x v="966"/>
    <x v="903"/>
    <x v="4"/>
    <s v="rock"/>
    <x v="1245"/>
    <x v="1245"/>
  </r>
  <r>
    <n v="1246"/>
    <s v="Candy Warpop &quot;Smilef**ker&quot; Music Video"/>
    <x v="1245"/>
    <n v="2000"/>
    <n v="2340"/>
    <x v="0"/>
    <x v="0"/>
    <s v="USD"/>
    <n v="1323136949"/>
    <x v="1246"/>
    <b v="1"/>
    <x v="162"/>
    <b v="1"/>
    <s v="music/rock"/>
    <x v="967"/>
    <x v="904"/>
    <x v="4"/>
    <s v="rock"/>
    <x v="1246"/>
    <x v="1246"/>
  </r>
  <r>
    <n v="1247"/>
    <s v="BRAIN DEAD to record debut EP with SLAYER producer!"/>
    <x v="1246"/>
    <n v="3500"/>
    <n v="4275"/>
    <x v="0"/>
    <x v="0"/>
    <s v="USD"/>
    <n v="1367823655"/>
    <x v="1247"/>
    <b v="1"/>
    <x v="133"/>
    <b v="1"/>
    <s v="music/rock"/>
    <x v="968"/>
    <x v="905"/>
    <x v="4"/>
    <s v="rock"/>
    <x v="1247"/>
    <x v="1247"/>
  </r>
  <r>
    <n v="1248"/>
    <s v="The Vandies // Full length album!"/>
    <x v="1247"/>
    <n v="2500"/>
    <n v="3791"/>
    <x v="0"/>
    <x v="0"/>
    <s v="USD"/>
    <n v="1402642740"/>
    <x v="1248"/>
    <b v="1"/>
    <x v="211"/>
    <b v="1"/>
    <s v="music/rock"/>
    <x v="969"/>
    <x v="906"/>
    <x v="4"/>
    <s v="rock"/>
    <x v="1248"/>
    <x v="1248"/>
  </r>
  <r>
    <n v="1249"/>
    <s v="Matt Stansberry &amp; The Romance - Debut EP"/>
    <x v="1248"/>
    <n v="5000"/>
    <n v="5222"/>
    <x v="0"/>
    <x v="0"/>
    <s v="USD"/>
    <n v="1341683211"/>
    <x v="1249"/>
    <b v="1"/>
    <x v="75"/>
    <b v="1"/>
    <s v="music/rock"/>
    <x v="970"/>
    <x v="907"/>
    <x v="4"/>
    <s v="rock"/>
    <x v="1249"/>
    <x v="1249"/>
  </r>
  <r>
    <n v="1250"/>
    <s v="Willy Porter - Human Kindness"/>
    <x v="1249"/>
    <n v="30000"/>
    <n v="60046"/>
    <x v="0"/>
    <x v="0"/>
    <s v="USD"/>
    <n v="1410017131"/>
    <x v="1250"/>
    <b v="1"/>
    <x v="278"/>
    <b v="1"/>
    <s v="music/rock"/>
    <x v="971"/>
    <x v="908"/>
    <x v="4"/>
    <s v="rock"/>
    <x v="1250"/>
    <x v="1250"/>
  </r>
  <r>
    <n v="1251"/>
    <s v="Jack Oblivian Harlan t Bobo Limes european tour"/>
    <x v="1250"/>
    <n v="6000"/>
    <n v="6108"/>
    <x v="0"/>
    <x v="0"/>
    <s v="USD"/>
    <n v="1316979167"/>
    <x v="1251"/>
    <b v="1"/>
    <x v="142"/>
    <b v="1"/>
    <s v="music/rock"/>
    <x v="972"/>
    <x v="909"/>
    <x v="4"/>
    <s v="rock"/>
    <x v="1251"/>
    <x v="1251"/>
  </r>
  <r>
    <n v="1252"/>
    <s v="Remaster and Re-release &quot;Reality vs the Optimist&quot; on vinyl."/>
    <x v="1251"/>
    <n v="3500"/>
    <n v="4818"/>
    <x v="0"/>
    <x v="0"/>
    <s v="USD"/>
    <n v="1382658169"/>
    <x v="1252"/>
    <b v="1"/>
    <x v="261"/>
    <b v="1"/>
    <s v="music/rock"/>
    <x v="973"/>
    <x v="910"/>
    <x v="4"/>
    <s v="rock"/>
    <x v="1252"/>
    <x v="1252"/>
  </r>
  <r>
    <n v="1253"/>
    <s v="Suburban Legends: New Album"/>
    <x v="1252"/>
    <n v="10"/>
    <n v="30383.32"/>
    <x v="0"/>
    <x v="0"/>
    <s v="USD"/>
    <n v="1409770107"/>
    <x v="1253"/>
    <b v="1"/>
    <x v="279"/>
    <b v="1"/>
    <s v="music/rock"/>
    <x v="974"/>
    <x v="911"/>
    <x v="4"/>
    <s v="rock"/>
    <x v="1253"/>
    <x v="1253"/>
  </r>
  <r>
    <n v="1254"/>
    <s v="Album4"/>
    <x v="1253"/>
    <n v="6700"/>
    <n v="13323"/>
    <x v="0"/>
    <x v="0"/>
    <s v="USD"/>
    <n v="1293857940"/>
    <x v="1254"/>
    <b v="1"/>
    <x v="261"/>
    <b v="1"/>
    <s v="music/rock"/>
    <x v="975"/>
    <x v="912"/>
    <x v="4"/>
    <s v="rock"/>
    <x v="1254"/>
    <x v="1254"/>
  </r>
  <r>
    <n v="1255"/>
    <s v="The Space Bards Present Their First Album, &quot;Neon Milk&quot;!"/>
    <x v="1254"/>
    <n v="3000"/>
    <n v="6071"/>
    <x v="0"/>
    <x v="0"/>
    <s v="USD"/>
    <n v="1385932652"/>
    <x v="1255"/>
    <b v="1"/>
    <x v="280"/>
    <b v="1"/>
    <s v="music/rock"/>
    <x v="976"/>
    <x v="913"/>
    <x v="4"/>
    <s v="rock"/>
    <x v="1255"/>
    <x v="1255"/>
  </r>
  <r>
    <n v="1256"/>
    <s v="DylanCarlson Wonders from the House of Albion lp/cd/dvd/book"/>
    <x v="1255"/>
    <n v="30000"/>
    <n v="35389.129999999997"/>
    <x v="0"/>
    <x v="0"/>
    <s v="USD"/>
    <n v="1329084231"/>
    <x v="1256"/>
    <b v="1"/>
    <x v="281"/>
    <b v="1"/>
    <s v="music/rock"/>
    <x v="977"/>
    <x v="914"/>
    <x v="4"/>
    <s v="rock"/>
    <x v="1256"/>
    <x v="1256"/>
  </r>
  <r>
    <n v="1257"/>
    <s v="Three Lobed Recordings 10th ann 4xLP set (Sonic Youth, SCG+)"/>
    <x v="1256"/>
    <n v="5500"/>
    <n v="16210"/>
    <x v="0"/>
    <x v="0"/>
    <s v="USD"/>
    <n v="1301792590"/>
    <x v="1257"/>
    <b v="1"/>
    <x v="282"/>
    <b v="1"/>
    <s v="music/rock"/>
    <x v="978"/>
    <x v="915"/>
    <x v="4"/>
    <s v="rock"/>
    <x v="1257"/>
    <x v="1257"/>
  </r>
  <r>
    <n v="1258"/>
    <s v="Mustard Plug New Record!"/>
    <x v="1257"/>
    <n v="12000"/>
    <n v="25577.56"/>
    <x v="0"/>
    <x v="0"/>
    <s v="USD"/>
    <n v="1377960012"/>
    <x v="1258"/>
    <b v="1"/>
    <x v="283"/>
    <b v="1"/>
    <s v="music/rock"/>
    <x v="979"/>
    <x v="916"/>
    <x v="4"/>
    <s v="rock"/>
    <x v="1258"/>
    <x v="1258"/>
  </r>
  <r>
    <n v="1259"/>
    <s v="Help Falling From One complete their CD!!!"/>
    <x v="1258"/>
    <n v="2500"/>
    <n v="2606"/>
    <x v="0"/>
    <x v="0"/>
    <s v="USD"/>
    <n v="1402286340"/>
    <x v="1259"/>
    <b v="1"/>
    <x v="93"/>
    <b v="1"/>
    <s v="music/rock"/>
    <x v="980"/>
    <x v="917"/>
    <x v="4"/>
    <s v="rock"/>
    <x v="1259"/>
    <x v="1259"/>
  </r>
  <r>
    <n v="1260"/>
    <s v="Cub Country &quot;Repeat Until Death&quot; master and vinyl production"/>
    <x v="1259"/>
    <n v="3300"/>
    <n v="3751"/>
    <x v="0"/>
    <x v="0"/>
    <s v="USD"/>
    <n v="1393445620"/>
    <x v="1260"/>
    <b v="1"/>
    <x v="142"/>
    <b v="1"/>
    <s v="music/rock"/>
    <x v="981"/>
    <x v="918"/>
    <x v="4"/>
    <s v="rock"/>
    <x v="1260"/>
    <x v="1260"/>
  </r>
  <r>
    <n v="1261"/>
    <s v="The Puget EP's Vinyl Release"/>
    <x v="1260"/>
    <n v="2000"/>
    <n v="2025"/>
    <x v="0"/>
    <x v="0"/>
    <s v="USD"/>
    <n v="1390983227"/>
    <x v="1261"/>
    <b v="1"/>
    <x v="47"/>
    <b v="1"/>
    <s v="music/rock"/>
    <x v="982"/>
    <x v="919"/>
    <x v="4"/>
    <s v="rock"/>
    <x v="1261"/>
    <x v="1261"/>
  </r>
  <r>
    <n v="1262"/>
    <s v="WPG Drummer Boy's band &quot;Bold as Lions&quot; Releases debut album!"/>
    <x v="1261"/>
    <n v="6500"/>
    <n v="8152"/>
    <x v="0"/>
    <x v="5"/>
    <s v="CAD"/>
    <n v="1392574692"/>
    <x v="1262"/>
    <b v="1"/>
    <x v="217"/>
    <b v="1"/>
    <s v="music/rock"/>
    <x v="983"/>
    <x v="920"/>
    <x v="4"/>
    <s v="rock"/>
    <x v="1262"/>
    <x v="1262"/>
  </r>
  <r>
    <n v="1263"/>
    <s v="New Tropic Bombs EP ~ &quot;Return to Bomber Bay&quot;"/>
    <x v="1262"/>
    <n v="1500"/>
    <n v="1785"/>
    <x v="0"/>
    <x v="0"/>
    <s v="USD"/>
    <n v="1396054800"/>
    <x v="1263"/>
    <b v="1"/>
    <x v="14"/>
    <b v="1"/>
    <s v="music/rock"/>
    <x v="984"/>
    <x v="921"/>
    <x v="4"/>
    <s v="rock"/>
    <x v="1263"/>
    <x v="1263"/>
  </r>
  <r>
    <n v="1264"/>
    <s v="Bear. is recording their first ep!"/>
    <x v="1263"/>
    <n v="650"/>
    <n v="1082"/>
    <x v="0"/>
    <x v="0"/>
    <s v="USD"/>
    <n v="1383062083"/>
    <x v="1264"/>
    <b v="1"/>
    <x v="69"/>
    <b v="1"/>
    <s v="music/rock"/>
    <x v="985"/>
    <x v="922"/>
    <x v="4"/>
    <s v="rock"/>
    <x v="1264"/>
    <x v="1264"/>
  </r>
  <r>
    <n v="1265"/>
    <s v="The Five One [NEW ALBUM] RED BLUE GREEN GOLD"/>
    <x v="1264"/>
    <n v="3500"/>
    <n v="4170.17"/>
    <x v="0"/>
    <x v="0"/>
    <s v="USD"/>
    <n v="1291131815"/>
    <x v="1265"/>
    <b v="1"/>
    <x v="36"/>
    <b v="1"/>
    <s v="music/rock"/>
    <x v="986"/>
    <x v="923"/>
    <x v="4"/>
    <s v="rock"/>
    <x v="1265"/>
    <x v="1265"/>
  </r>
  <r>
    <n v="1266"/>
    <s v="Sensory Station's First EP"/>
    <x v="1265"/>
    <n v="9500"/>
    <n v="9545"/>
    <x v="0"/>
    <x v="0"/>
    <s v="USD"/>
    <n v="1389474145"/>
    <x v="1266"/>
    <b v="1"/>
    <x v="133"/>
    <b v="1"/>
    <s v="music/rock"/>
    <x v="987"/>
    <x v="924"/>
    <x v="4"/>
    <s v="rock"/>
    <x v="1266"/>
    <x v="1266"/>
  </r>
  <r>
    <n v="1267"/>
    <s v="Fountains of Wayne guitarist Jody Porter - New solo LP"/>
    <x v="1266"/>
    <n v="22000"/>
    <n v="22396"/>
    <x v="0"/>
    <x v="0"/>
    <s v="USD"/>
    <n v="1374674558"/>
    <x v="1267"/>
    <b v="1"/>
    <x v="180"/>
    <b v="1"/>
    <s v="music/rock"/>
    <x v="972"/>
    <x v="925"/>
    <x v="4"/>
    <s v="rock"/>
    <x v="1267"/>
    <x v="1267"/>
  </r>
  <r>
    <n v="1268"/>
    <s v="Full Devil Jacket 2nd Album Release"/>
    <x v="1267"/>
    <n v="12000"/>
    <n v="14000"/>
    <x v="0"/>
    <x v="0"/>
    <s v="USD"/>
    <n v="1379708247"/>
    <x v="1268"/>
    <b v="1"/>
    <x v="0"/>
    <b v="1"/>
    <s v="music/rock"/>
    <x v="988"/>
    <x v="926"/>
    <x v="4"/>
    <s v="rock"/>
    <x v="1268"/>
    <x v="1268"/>
  </r>
  <r>
    <n v="1269"/>
    <s v="Heterotopia: a New Rock Opera &amp; Double Album from Schooltree"/>
    <x v="1268"/>
    <n v="18800"/>
    <n v="20426"/>
    <x v="0"/>
    <x v="0"/>
    <s v="USD"/>
    <n v="1460764800"/>
    <x v="1269"/>
    <b v="1"/>
    <x v="190"/>
    <b v="1"/>
    <s v="music/rock"/>
    <x v="989"/>
    <x v="927"/>
    <x v="4"/>
    <s v="rock"/>
    <x v="1269"/>
    <x v="1269"/>
  </r>
  <r>
    <n v="1270"/>
    <s v="Resolution15 records their next album, Svaha"/>
    <x v="1269"/>
    <n v="10000"/>
    <n v="11472"/>
    <x v="0"/>
    <x v="0"/>
    <s v="USD"/>
    <n v="1332704042"/>
    <x v="1270"/>
    <b v="1"/>
    <x v="39"/>
    <b v="1"/>
    <s v="music/rock"/>
    <x v="990"/>
    <x v="928"/>
    <x v="4"/>
    <s v="rock"/>
    <x v="1270"/>
    <x v="1270"/>
  </r>
  <r>
    <n v="1271"/>
    <s v="Flav Martin's 30-Year Overnight Success Project"/>
    <x v="1270"/>
    <n v="7500"/>
    <n v="7635"/>
    <x v="0"/>
    <x v="0"/>
    <s v="USD"/>
    <n v="1384363459"/>
    <x v="1271"/>
    <b v="1"/>
    <x v="162"/>
    <b v="1"/>
    <s v="music/rock"/>
    <x v="972"/>
    <x v="929"/>
    <x v="4"/>
    <s v="rock"/>
    <x v="1271"/>
    <x v="1271"/>
  </r>
  <r>
    <n v="1272"/>
    <s v="N&amp;V MAKE AN ALBUM"/>
    <x v="1271"/>
    <n v="5000"/>
    <n v="5300"/>
    <x v="0"/>
    <x v="0"/>
    <s v="USD"/>
    <n v="1276574400"/>
    <x v="1272"/>
    <b v="1"/>
    <x v="33"/>
    <b v="1"/>
    <s v="music/rock"/>
    <x v="938"/>
    <x v="930"/>
    <x v="4"/>
    <s v="rock"/>
    <x v="1272"/>
    <x v="1272"/>
  </r>
  <r>
    <n v="1273"/>
    <s v="Run Coyote &quot;Youth Haunts&quot; - Vinyl LP and CD"/>
    <x v="1272"/>
    <n v="4000"/>
    <n v="4140"/>
    <x v="0"/>
    <x v="5"/>
    <s v="CAD"/>
    <n v="1409506291"/>
    <x v="1273"/>
    <b v="1"/>
    <x v="241"/>
    <b v="1"/>
    <s v="music/rock"/>
    <x v="991"/>
    <x v="474"/>
    <x v="4"/>
    <s v="rock"/>
    <x v="1273"/>
    <x v="1273"/>
  </r>
  <r>
    <n v="1274"/>
    <s v="Assembly of Dust - &quot;Sun Shot&quot;"/>
    <x v="1273"/>
    <n v="25000"/>
    <n v="38743.839999999997"/>
    <x v="0"/>
    <x v="0"/>
    <s v="USD"/>
    <n v="1346344425"/>
    <x v="1274"/>
    <b v="1"/>
    <x v="284"/>
    <b v="1"/>
    <s v="music/rock"/>
    <x v="992"/>
    <x v="931"/>
    <x v="4"/>
    <s v="rock"/>
    <x v="1274"/>
    <x v="1274"/>
  </r>
  <r>
    <n v="1275"/>
    <s v="BLOODGOOD's 1st Studio Album in 22 Years!"/>
    <x v="1274"/>
    <n v="15000"/>
    <n v="24321.1"/>
    <x v="0"/>
    <x v="0"/>
    <s v="USD"/>
    <n v="1375908587"/>
    <x v="1275"/>
    <b v="1"/>
    <x v="285"/>
    <b v="1"/>
    <s v="music/rock"/>
    <x v="993"/>
    <x v="932"/>
    <x v="4"/>
    <s v="rock"/>
    <x v="1275"/>
    <x v="1275"/>
  </r>
  <r>
    <n v="1276"/>
    <s v="MR. DREAM GOES TO JAIL"/>
    <x v="1275"/>
    <n v="3000"/>
    <n v="3132.63"/>
    <x v="0"/>
    <x v="0"/>
    <s v="USD"/>
    <n v="1251777600"/>
    <x v="1276"/>
    <b v="1"/>
    <x v="32"/>
    <b v="1"/>
    <s v="music/rock"/>
    <x v="994"/>
    <x v="933"/>
    <x v="4"/>
    <s v="rock"/>
    <x v="1276"/>
    <x v="1276"/>
  </r>
  <r>
    <n v="1277"/>
    <s v="HELP NATE HENRY MAKE AN ALBUM"/>
    <x v="1276"/>
    <n v="15000"/>
    <n v="15918.65"/>
    <x v="0"/>
    <x v="0"/>
    <s v="USD"/>
    <n v="1346765347"/>
    <x v="1277"/>
    <b v="1"/>
    <x v="286"/>
    <b v="1"/>
    <s v="music/rock"/>
    <x v="995"/>
    <x v="934"/>
    <x v="4"/>
    <s v="rock"/>
    <x v="1277"/>
    <x v="1277"/>
  </r>
  <r>
    <n v="1278"/>
    <s v="Jay Gonzalez presents &quot;The Bitter Suite&quot;"/>
    <x v="1277"/>
    <n v="6500"/>
    <n v="10071"/>
    <x v="0"/>
    <x v="0"/>
    <s v="USD"/>
    <n v="1403661600"/>
    <x v="1278"/>
    <b v="1"/>
    <x v="245"/>
    <b v="1"/>
    <s v="music/rock"/>
    <x v="996"/>
    <x v="935"/>
    <x v="4"/>
    <s v="rock"/>
    <x v="1278"/>
    <x v="1278"/>
  </r>
  <r>
    <n v="1279"/>
    <s v="Making the Next Traveling Suitcase Album"/>
    <x v="1278"/>
    <n v="12516"/>
    <n v="13864.17"/>
    <x v="0"/>
    <x v="0"/>
    <s v="USD"/>
    <n v="1395624170"/>
    <x v="1279"/>
    <b v="1"/>
    <x v="143"/>
    <b v="1"/>
    <s v="music/rock"/>
    <x v="997"/>
    <x v="936"/>
    <x v="4"/>
    <s v="rock"/>
    <x v="1279"/>
    <x v="1279"/>
  </r>
  <r>
    <n v="1280"/>
    <s v="Nothing More's New Album"/>
    <x v="1279"/>
    <n v="15000"/>
    <n v="16636.78"/>
    <x v="0"/>
    <x v="0"/>
    <s v="USD"/>
    <n v="1299003054"/>
    <x v="1280"/>
    <b v="1"/>
    <x v="208"/>
    <b v="1"/>
    <s v="music/rock"/>
    <x v="998"/>
    <x v="937"/>
    <x v="4"/>
    <s v="rock"/>
    <x v="1280"/>
    <x v="1280"/>
  </r>
  <r>
    <n v="1281"/>
    <s v="&quot;Laser Beretta&quot;"/>
    <x v="1280"/>
    <n v="7000"/>
    <n v="7750"/>
    <x v="0"/>
    <x v="0"/>
    <s v="USD"/>
    <n v="1375033836"/>
    <x v="1281"/>
    <b v="1"/>
    <x v="142"/>
    <b v="1"/>
    <s v="music/rock"/>
    <x v="592"/>
    <x v="938"/>
    <x v="4"/>
    <s v="rock"/>
    <x v="1281"/>
    <x v="1281"/>
  </r>
  <r>
    <n v="1282"/>
    <s v="Natalie York presents: &quot;PROMISES&quot;"/>
    <x v="1281"/>
    <n v="15000"/>
    <n v="18542"/>
    <x v="0"/>
    <x v="0"/>
    <s v="USD"/>
    <n v="1386565140"/>
    <x v="1282"/>
    <b v="1"/>
    <x v="220"/>
    <b v="1"/>
    <s v="music/rock"/>
    <x v="999"/>
    <x v="939"/>
    <x v="4"/>
    <s v="rock"/>
    <x v="1282"/>
    <x v="1282"/>
  </r>
  <r>
    <n v="1283"/>
    <s v="Sketching In Stereo 3rd Album!"/>
    <x v="1282"/>
    <n v="1000"/>
    <n v="2110.5"/>
    <x v="0"/>
    <x v="0"/>
    <s v="USD"/>
    <n v="1362974400"/>
    <x v="1283"/>
    <b v="1"/>
    <x v="19"/>
    <b v="1"/>
    <s v="music/rock"/>
    <x v="1000"/>
    <x v="940"/>
    <x v="4"/>
    <s v="rock"/>
    <x v="1283"/>
    <x v="1283"/>
  </r>
  <r>
    <n v="1284"/>
    <s v="Free Jujube Brown NYC Performance"/>
    <x v="1283"/>
    <n v="2000"/>
    <n v="2020"/>
    <x v="0"/>
    <x v="0"/>
    <s v="USD"/>
    <n v="1483203540"/>
    <x v="1284"/>
    <b v="0"/>
    <x v="162"/>
    <b v="1"/>
    <s v="theater/plays"/>
    <x v="50"/>
    <x v="941"/>
    <x v="1"/>
    <s v="plays"/>
    <x v="1284"/>
    <x v="1284"/>
  </r>
  <r>
    <n v="1285"/>
    <s v="We just keep going"/>
    <x v="1284"/>
    <n v="2000"/>
    <n v="2033"/>
    <x v="0"/>
    <x v="1"/>
    <s v="GBP"/>
    <n v="1434808775"/>
    <x v="1285"/>
    <b v="0"/>
    <x v="287"/>
    <b v="1"/>
    <s v="theater/plays"/>
    <x v="1001"/>
    <x v="942"/>
    <x v="1"/>
    <s v="plays"/>
    <x v="1285"/>
    <x v="1285"/>
  </r>
  <r>
    <n v="1286"/>
    <s v="The Diary of a Nobody"/>
    <x v="1285"/>
    <n v="1500"/>
    <n v="1625"/>
    <x v="0"/>
    <x v="1"/>
    <s v="GBP"/>
    <n v="1424181600"/>
    <x v="1286"/>
    <b v="0"/>
    <x v="9"/>
    <b v="1"/>
    <s v="theater/plays"/>
    <x v="1002"/>
    <x v="943"/>
    <x v="1"/>
    <s v="plays"/>
    <x v="1286"/>
    <x v="1286"/>
  </r>
  <r>
    <n v="1287"/>
    <s v="Sweeney Todd: The Panto at the Edinburgh Fringe!"/>
    <x v="1286"/>
    <n v="250"/>
    <n v="605"/>
    <x v="0"/>
    <x v="1"/>
    <s v="GBP"/>
    <n v="1434120856"/>
    <x v="1287"/>
    <b v="0"/>
    <x v="20"/>
    <b v="1"/>
    <s v="theater/plays"/>
    <x v="1003"/>
    <x v="944"/>
    <x v="1"/>
    <s v="plays"/>
    <x v="1287"/>
    <x v="1287"/>
  </r>
  <r>
    <n v="1288"/>
    <s v="&quot;The Rounds&quot; by Justin Moriarty, presented by EggSalad"/>
    <x v="1287"/>
    <n v="4000"/>
    <n v="4018"/>
    <x v="0"/>
    <x v="0"/>
    <s v="USD"/>
    <n v="1470801600"/>
    <x v="1288"/>
    <b v="0"/>
    <x v="42"/>
    <b v="1"/>
    <s v="theater/plays"/>
    <x v="1004"/>
    <x v="945"/>
    <x v="1"/>
    <s v="plays"/>
    <x v="1288"/>
    <x v="1288"/>
  </r>
  <r>
    <n v="1289"/>
    <s v="No Brains for Dinner"/>
    <x v="1288"/>
    <n v="1500"/>
    <n v="1876"/>
    <x v="0"/>
    <x v="0"/>
    <s v="USD"/>
    <n v="1483499645"/>
    <x v="1289"/>
    <b v="0"/>
    <x v="47"/>
    <b v="1"/>
    <s v="theater/plays"/>
    <x v="1005"/>
    <x v="946"/>
    <x v="1"/>
    <s v="plays"/>
    <x v="1289"/>
    <x v="1289"/>
  </r>
  <r>
    <n v="1290"/>
    <s v="I Died... I Came Back, ... Whatever"/>
    <x v="1289"/>
    <n v="3500"/>
    <n v="3800"/>
    <x v="0"/>
    <x v="0"/>
    <s v="USD"/>
    <n v="1429772340"/>
    <x v="1290"/>
    <b v="0"/>
    <x v="48"/>
    <b v="1"/>
    <s v="theater/plays"/>
    <x v="1006"/>
    <x v="947"/>
    <x v="1"/>
    <s v="plays"/>
    <x v="1290"/>
    <x v="1290"/>
  </r>
  <r>
    <n v="1291"/>
    <s v="Enso Theatre Ensemble's &quot;Pride &amp; Prejudice&quot;"/>
    <x v="1290"/>
    <n v="3000"/>
    <n v="4371"/>
    <x v="0"/>
    <x v="0"/>
    <s v="USD"/>
    <n v="1428390000"/>
    <x v="1291"/>
    <b v="0"/>
    <x v="288"/>
    <b v="1"/>
    <s v="theater/plays"/>
    <x v="945"/>
    <x v="948"/>
    <x v="1"/>
    <s v="plays"/>
    <x v="1291"/>
    <x v="1291"/>
  </r>
  <r>
    <n v="1292"/>
    <s v="Season Scandinavia"/>
    <x v="1291"/>
    <n v="1700"/>
    <n v="1870"/>
    <x v="0"/>
    <x v="1"/>
    <s v="GBP"/>
    <n v="1444172340"/>
    <x v="1292"/>
    <b v="0"/>
    <x v="47"/>
    <b v="1"/>
    <s v="theater/plays"/>
    <x v="1007"/>
    <x v="949"/>
    <x v="1"/>
    <s v="plays"/>
    <x v="1292"/>
    <x v="1292"/>
  </r>
  <r>
    <n v="1293"/>
    <s v="WORSE THAN TIGERS"/>
    <x v="1292"/>
    <n v="15000"/>
    <n v="15335"/>
    <x v="0"/>
    <x v="0"/>
    <s v="USD"/>
    <n v="1447523371"/>
    <x v="1293"/>
    <b v="0"/>
    <x v="148"/>
    <b v="1"/>
    <s v="theater/plays"/>
    <x v="1008"/>
    <x v="950"/>
    <x v="1"/>
    <s v="plays"/>
    <x v="1293"/>
    <x v="1293"/>
  </r>
  <r>
    <n v="1294"/>
    <s v="HELMER'S LOO"/>
    <x v="1293"/>
    <n v="500"/>
    <n v="610"/>
    <x v="0"/>
    <x v="1"/>
    <s v="GBP"/>
    <n v="1445252400"/>
    <x v="1294"/>
    <b v="0"/>
    <x v="19"/>
    <b v="1"/>
    <s v="theater/plays"/>
    <x v="1009"/>
    <x v="951"/>
    <x v="1"/>
    <s v="plays"/>
    <x v="1294"/>
    <x v="1294"/>
  </r>
  <r>
    <n v="1295"/>
    <s v="Misfits of London: The Gin Chronicles"/>
    <x v="1294"/>
    <n v="2500"/>
    <n v="2549"/>
    <x v="0"/>
    <x v="1"/>
    <s v="GBP"/>
    <n v="1438189200"/>
    <x v="1295"/>
    <b v="0"/>
    <x v="31"/>
    <b v="1"/>
    <s v="theater/plays"/>
    <x v="1010"/>
    <x v="952"/>
    <x v="1"/>
    <s v="plays"/>
    <x v="1295"/>
    <x v="1295"/>
  </r>
  <r>
    <n v="1296"/>
    <s v="Quirky Bird Theatre's Young Actors on Tour"/>
    <x v="1295"/>
    <n v="850"/>
    <n v="1200"/>
    <x v="0"/>
    <x v="1"/>
    <s v="GBP"/>
    <n v="1457914373"/>
    <x v="1296"/>
    <b v="0"/>
    <x v="23"/>
    <b v="1"/>
    <s v="theater/plays"/>
    <x v="1011"/>
    <x v="953"/>
    <x v="1"/>
    <s v="plays"/>
    <x v="1296"/>
    <x v="1296"/>
  </r>
  <r>
    <n v="1297"/>
    <s v="The One Man Traveling Tennessee Williams Festival"/>
    <x v="1296"/>
    <n v="20000"/>
    <n v="21905"/>
    <x v="0"/>
    <x v="0"/>
    <s v="USD"/>
    <n v="1462125358"/>
    <x v="1297"/>
    <b v="0"/>
    <x v="146"/>
    <b v="1"/>
    <s v="theater/plays"/>
    <x v="1012"/>
    <x v="954"/>
    <x v="1"/>
    <s v="plays"/>
    <x v="1297"/>
    <x v="1297"/>
  </r>
  <r>
    <n v="1298"/>
    <s v="Dinosaur Dreams"/>
    <x v="1297"/>
    <n v="2000"/>
    <n v="2093"/>
    <x v="0"/>
    <x v="1"/>
    <s v="GBP"/>
    <n v="1461860432"/>
    <x v="1298"/>
    <b v="0"/>
    <x v="51"/>
    <b v="1"/>
    <s v="theater/plays"/>
    <x v="1013"/>
    <x v="955"/>
    <x v="1"/>
    <s v="plays"/>
    <x v="1298"/>
    <x v="1298"/>
  </r>
  <r>
    <n v="1299"/>
    <s v="The (out)Siders Project"/>
    <x v="1298"/>
    <n v="3500"/>
    <n v="4340"/>
    <x v="0"/>
    <x v="0"/>
    <s v="USD"/>
    <n v="1436902359"/>
    <x v="1299"/>
    <b v="0"/>
    <x v="58"/>
    <b v="1"/>
    <s v="theater/plays"/>
    <x v="1014"/>
    <x v="956"/>
    <x v="1"/>
    <s v="plays"/>
    <x v="1299"/>
    <x v="1299"/>
  </r>
  <r>
    <n v="1300"/>
    <s v="Before The Lights Go Up"/>
    <x v="1299"/>
    <n v="3000"/>
    <n v="4050"/>
    <x v="0"/>
    <x v="0"/>
    <s v="USD"/>
    <n v="1464807420"/>
    <x v="1300"/>
    <b v="0"/>
    <x v="54"/>
    <b v="1"/>
    <s v="theater/plays"/>
    <x v="920"/>
    <x v="957"/>
    <x v="1"/>
    <s v="plays"/>
    <x v="1300"/>
    <x v="1300"/>
  </r>
  <r>
    <n v="1301"/>
    <s v="the dreamer examines his pillow"/>
    <x v="1300"/>
    <n v="2000"/>
    <n v="2055"/>
    <x v="0"/>
    <x v="0"/>
    <s v="USD"/>
    <n v="1437447600"/>
    <x v="1301"/>
    <b v="0"/>
    <x v="60"/>
    <b v="1"/>
    <s v="theater/plays"/>
    <x v="1015"/>
    <x v="958"/>
    <x v="1"/>
    <s v="plays"/>
    <x v="1301"/>
    <x v="1301"/>
  </r>
  <r>
    <n v="1302"/>
    <s v="Help bring Boys of a Certain Age back to NYC!"/>
    <x v="1301"/>
    <n v="2500"/>
    <n v="2500"/>
    <x v="0"/>
    <x v="0"/>
    <s v="USD"/>
    <n v="1480559011"/>
    <x v="1302"/>
    <b v="0"/>
    <x v="133"/>
    <b v="1"/>
    <s v="theater/plays"/>
    <x v="31"/>
    <x v="73"/>
    <x v="1"/>
    <s v="plays"/>
    <x v="1302"/>
    <x v="1302"/>
  </r>
  <r>
    <n v="1303"/>
    <s v="Forward Arena Theatre Company: Summer Season"/>
    <x v="1302"/>
    <n v="3500"/>
    <n v="4559.13"/>
    <x v="0"/>
    <x v="1"/>
    <s v="GBP"/>
    <n v="1469962800"/>
    <x v="1303"/>
    <b v="0"/>
    <x v="52"/>
    <b v="1"/>
    <s v="theater/plays"/>
    <x v="1016"/>
    <x v="959"/>
    <x v="1"/>
    <s v="plays"/>
    <x v="1303"/>
    <x v="1303"/>
  </r>
  <r>
    <n v="1304"/>
    <s v="HEAT-O â€“ Wearable Modular Heating System (Canceled)"/>
    <x v="1303"/>
    <n v="40000"/>
    <n v="15851"/>
    <x v="1"/>
    <x v="1"/>
    <s v="GBP"/>
    <n v="1489376405"/>
    <x v="1304"/>
    <b v="0"/>
    <x v="201"/>
    <b v="0"/>
    <s v="technology/wearables"/>
    <x v="1017"/>
    <x v="960"/>
    <x v="2"/>
    <s v="wearables"/>
    <x v="1304"/>
    <x v="1304"/>
  </r>
  <r>
    <n v="1305"/>
    <s v="Instantly Call for Help with Wearable SOS Ring - Mangos Ring"/>
    <x v="1304"/>
    <n v="30000"/>
    <n v="7793"/>
    <x v="1"/>
    <x v="0"/>
    <s v="USD"/>
    <n v="1469122200"/>
    <x v="1305"/>
    <b v="0"/>
    <x v="48"/>
    <b v="0"/>
    <s v="technology/wearables"/>
    <x v="1018"/>
    <x v="961"/>
    <x v="2"/>
    <s v="wearables"/>
    <x v="1305"/>
    <x v="1305"/>
  </r>
  <r>
    <n v="1306"/>
    <s v="BUHEL Sunglasses &amp; headphones with bone conduction &amp; more"/>
    <x v="1305"/>
    <n v="110000"/>
    <n v="71771"/>
    <x v="1"/>
    <x v="0"/>
    <s v="USD"/>
    <n v="1417690734"/>
    <x v="1306"/>
    <b v="0"/>
    <x v="289"/>
    <b v="0"/>
    <s v="technology/wearables"/>
    <x v="1019"/>
    <x v="962"/>
    <x v="2"/>
    <s v="wearables"/>
    <x v="1306"/>
    <x v="1306"/>
  </r>
  <r>
    <n v="1307"/>
    <s v="VR Card - Customized Virtual Reality Viewer (Canceled)"/>
    <x v="1306"/>
    <n v="50000"/>
    <n v="5757"/>
    <x v="1"/>
    <x v="0"/>
    <s v="USD"/>
    <n v="1455710679"/>
    <x v="1307"/>
    <b v="0"/>
    <x v="43"/>
    <b v="0"/>
    <s v="technology/wearables"/>
    <x v="1020"/>
    <x v="963"/>
    <x v="2"/>
    <s v="wearables"/>
    <x v="1307"/>
    <x v="1307"/>
  </r>
  <r>
    <n v="1308"/>
    <s v="Boost Band: Wristband Phone Charger (Canceled)"/>
    <x v="1307"/>
    <n v="10000"/>
    <n v="1136"/>
    <x v="1"/>
    <x v="0"/>
    <s v="USD"/>
    <n v="1475937812"/>
    <x v="1308"/>
    <b v="0"/>
    <x v="44"/>
    <b v="0"/>
    <s v="technology/wearables"/>
    <x v="1021"/>
    <x v="964"/>
    <x v="2"/>
    <s v="wearables"/>
    <x v="1308"/>
    <x v="1308"/>
  </r>
  <r>
    <n v="1309"/>
    <s v="CORE : Roam (Canceled)"/>
    <x v="1308"/>
    <n v="11500"/>
    <n v="12879"/>
    <x v="1"/>
    <x v="0"/>
    <s v="USD"/>
    <n v="1444943468"/>
    <x v="1309"/>
    <b v="0"/>
    <x v="2"/>
    <b v="0"/>
    <s v="technology/wearables"/>
    <x v="1022"/>
    <x v="965"/>
    <x v="2"/>
    <s v="wearables"/>
    <x v="1309"/>
    <x v="1309"/>
  </r>
  <r>
    <n v="1310"/>
    <s v="k5-jkt.by kiger (Canceled)"/>
    <x v="1309"/>
    <n v="20000"/>
    <n v="3100"/>
    <x v="1"/>
    <x v="0"/>
    <s v="USD"/>
    <n v="1471622450"/>
    <x v="1310"/>
    <b v="0"/>
    <x v="54"/>
    <b v="0"/>
    <s v="technology/wearables"/>
    <x v="1023"/>
    <x v="966"/>
    <x v="2"/>
    <s v="wearables"/>
    <x v="1310"/>
    <x v="1310"/>
  </r>
  <r>
    <n v="1311"/>
    <s v="Aladdin Lucid Dreaming Stimulator (Canceled)"/>
    <x v="1310"/>
    <n v="250000"/>
    <n v="80070"/>
    <x v="1"/>
    <x v="0"/>
    <s v="USD"/>
    <n v="1480536919"/>
    <x v="1311"/>
    <b v="0"/>
    <x v="61"/>
    <b v="0"/>
    <s v="technology/wearables"/>
    <x v="1024"/>
    <x v="967"/>
    <x v="2"/>
    <s v="wearables"/>
    <x v="1311"/>
    <x v="1311"/>
  </r>
  <r>
    <n v="1312"/>
    <s v="GoSolo Hat for GoPro (Canceled)"/>
    <x v="1311"/>
    <n v="4600"/>
    <n v="28"/>
    <x v="1"/>
    <x v="0"/>
    <s v="USD"/>
    <n v="1429375922"/>
    <x v="1312"/>
    <b v="0"/>
    <x v="29"/>
    <b v="0"/>
    <s v="technology/wearables"/>
    <x v="1025"/>
    <x v="138"/>
    <x v="2"/>
    <s v="wearables"/>
    <x v="1312"/>
    <x v="1312"/>
  </r>
  <r>
    <n v="1313"/>
    <s v="Serenity: The World's First Intelligent Bag Guardian."/>
    <x v="1312"/>
    <n v="40000"/>
    <n v="12446"/>
    <x v="1"/>
    <x v="0"/>
    <s v="USD"/>
    <n v="1457024514"/>
    <x v="1313"/>
    <b v="0"/>
    <x v="259"/>
    <b v="0"/>
    <s v="technology/wearables"/>
    <x v="1026"/>
    <x v="968"/>
    <x v="2"/>
    <s v="wearables"/>
    <x v="1313"/>
    <x v="1313"/>
  </r>
  <r>
    <n v="1314"/>
    <s v="CulBox - Open Source Smart Watch for Arduino (Canceled)"/>
    <x v="664"/>
    <n v="180000"/>
    <n v="2028"/>
    <x v="1"/>
    <x v="0"/>
    <s v="USD"/>
    <n v="1477065860"/>
    <x v="1314"/>
    <b v="0"/>
    <x v="202"/>
    <b v="0"/>
    <s v="technology/wearables"/>
    <x v="1027"/>
    <x v="969"/>
    <x v="2"/>
    <s v="wearables"/>
    <x v="1314"/>
    <x v="1314"/>
  </r>
  <r>
    <n v="1315"/>
    <s v="World's First Amphibious Heart Rate &amp; Fitness Wearable"/>
    <x v="1313"/>
    <n v="100000"/>
    <n v="40404"/>
    <x v="1"/>
    <x v="0"/>
    <s v="USD"/>
    <n v="1446771600"/>
    <x v="1315"/>
    <b v="0"/>
    <x v="290"/>
    <b v="0"/>
    <s v="technology/wearables"/>
    <x v="1028"/>
    <x v="970"/>
    <x v="2"/>
    <s v="wearables"/>
    <x v="1315"/>
    <x v="1315"/>
  </r>
  <r>
    <n v="1316"/>
    <s v="Future Belt (Canceled)"/>
    <x v="1314"/>
    <n v="75000"/>
    <n v="1"/>
    <x v="1"/>
    <x v="0"/>
    <s v="USD"/>
    <n v="1456700709"/>
    <x v="1316"/>
    <b v="0"/>
    <x v="29"/>
    <b v="0"/>
    <s v="technology/wearables"/>
    <x v="1029"/>
    <x v="120"/>
    <x v="2"/>
    <s v="wearables"/>
    <x v="1316"/>
    <x v="1316"/>
  </r>
  <r>
    <n v="1317"/>
    <s v="Lorem ipsum dolor sit amet, consectetuer adipiscing elit. Ae"/>
    <x v="1315"/>
    <n v="200000"/>
    <n v="11467"/>
    <x v="1"/>
    <x v="8"/>
    <s v="DKK"/>
    <n v="1469109600"/>
    <x v="1317"/>
    <b v="0"/>
    <x v="10"/>
    <b v="0"/>
    <s v="technology/wearables"/>
    <x v="1030"/>
    <x v="971"/>
    <x v="2"/>
    <s v="wearables"/>
    <x v="1317"/>
    <x v="1317"/>
  </r>
  <r>
    <n v="1318"/>
    <s v="Lucky Tag: A Smart Dog Wearable That Cares (Canceled)"/>
    <x v="1316"/>
    <n v="40000"/>
    <n v="6130"/>
    <x v="1"/>
    <x v="0"/>
    <s v="USD"/>
    <n v="1420938172"/>
    <x v="1318"/>
    <b v="0"/>
    <x v="125"/>
    <b v="0"/>
    <s v="technology/wearables"/>
    <x v="1031"/>
    <x v="972"/>
    <x v="2"/>
    <s v="wearables"/>
    <x v="1318"/>
    <x v="1318"/>
  </r>
  <r>
    <n v="1319"/>
    <s v="Pixel Shades by R A V E Z (Canceled)"/>
    <x v="1317"/>
    <n v="5800"/>
    <n v="876"/>
    <x v="1"/>
    <x v="1"/>
    <s v="GBP"/>
    <n v="1405094400"/>
    <x v="1319"/>
    <b v="0"/>
    <x v="82"/>
    <b v="0"/>
    <s v="technology/wearables"/>
    <x v="1032"/>
    <x v="973"/>
    <x v="2"/>
    <s v="wearables"/>
    <x v="1319"/>
    <x v="1319"/>
  </r>
  <r>
    <n v="1320"/>
    <s v="A wearable for elderly that detects falls and sends alerts (Canceled)"/>
    <x v="1318"/>
    <n v="100000"/>
    <n v="503"/>
    <x v="1"/>
    <x v="9"/>
    <s v="EUR"/>
    <n v="1483138800"/>
    <x v="1320"/>
    <b v="0"/>
    <x v="83"/>
    <b v="0"/>
    <s v="technology/wearables"/>
    <x v="1033"/>
    <x v="974"/>
    <x v="2"/>
    <s v="wearables"/>
    <x v="1320"/>
    <x v="1320"/>
  </r>
  <r>
    <n v="1321"/>
    <s v="Fashion Forward Headphones &amp; Membership Platform (Canceled)"/>
    <x v="1319"/>
    <n v="462000"/>
    <n v="6019"/>
    <x v="1"/>
    <x v="11"/>
    <s v="SEK"/>
    <n v="1482515937"/>
    <x v="1321"/>
    <b v="0"/>
    <x v="63"/>
    <b v="0"/>
    <s v="technology/wearables"/>
    <x v="1034"/>
    <x v="975"/>
    <x v="2"/>
    <s v="wearables"/>
    <x v="1321"/>
    <x v="1321"/>
  </r>
  <r>
    <n v="1322"/>
    <s v="Invisible Reins - Let your children roam free (Canceled)"/>
    <x v="1320"/>
    <n v="35000"/>
    <n v="106"/>
    <x v="1"/>
    <x v="1"/>
    <s v="GBP"/>
    <n v="1432223125"/>
    <x v="1322"/>
    <b v="0"/>
    <x v="80"/>
    <b v="0"/>
    <s v="technology/wearables"/>
    <x v="1035"/>
    <x v="730"/>
    <x v="2"/>
    <s v="wearables"/>
    <x v="1322"/>
    <x v="1322"/>
  </r>
  <r>
    <n v="1323"/>
    <s v="PIGGYBACK Earbuds Designed for Sharing! (Canceled)"/>
    <x v="1321"/>
    <n v="15000"/>
    <n v="1332"/>
    <x v="1"/>
    <x v="0"/>
    <s v="USD"/>
    <n v="1461653700"/>
    <x v="1323"/>
    <b v="0"/>
    <x v="34"/>
    <b v="0"/>
    <s v="technology/wearables"/>
    <x v="1036"/>
    <x v="976"/>
    <x v="2"/>
    <s v="wearables"/>
    <x v="1323"/>
    <x v="1323"/>
  </r>
  <r>
    <n v="1324"/>
    <s v="Sunclipse Shadow â€¢ It's your skin, protect it (Canceled)"/>
    <x v="1322"/>
    <n v="50000"/>
    <n v="4920"/>
    <x v="1"/>
    <x v="0"/>
    <s v="USD"/>
    <n v="1476371552"/>
    <x v="1324"/>
    <b v="0"/>
    <x v="240"/>
    <b v="0"/>
    <s v="technology/wearables"/>
    <x v="1037"/>
    <x v="977"/>
    <x v="2"/>
    <s v="wearables"/>
    <x v="1324"/>
    <x v="1324"/>
  </r>
  <r>
    <n v="1325"/>
    <s v="Solar PowerCap USB Cell Phone Charging Hats (Canceled)"/>
    <x v="1323"/>
    <n v="20000"/>
    <n v="486"/>
    <x v="1"/>
    <x v="0"/>
    <s v="USD"/>
    <n v="1483063435"/>
    <x v="1325"/>
    <b v="0"/>
    <x v="22"/>
    <b v="0"/>
    <s v="technology/wearables"/>
    <x v="1038"/>
    <x v="978"/>
    <x v="2"/>
    <s v="wearables"/>
    <x v="1325"/>
    <x v="1325"/>
  </r>
  <r>
    <n v="1326"/>
    <s v="Fitness, Boxing and Sports Wearable Sensor Technology"/>
    <x v="1324"/>
    <n v="100000"/>
    <n v="1130"/>
    <x v="1"/>
    <x v="0"/>
    <s v="USD"/>
    <n v="1421348428"/>
    <x v="1326"/>
    <b v="0"/>
    <x v="202"/>
    <b v="0"/>
    <s v="technology/wearables"/>
    <x v="1039"/>
    <x v="979"/>
    <x v="2"/>
    <s v="wearables"/>
    <x v="1326"/>
    <x v="1326"/>
  </r>
  <r>
    <n v="1327"/>
    <s v="CyClip - The Handlebar Adapter for Apple Watch (Canceled)"/>
    <x v="1325"/>
    <n v="48000"/>
    <n v="1705"/>
    <x v="1"/>
    <x v="0"/>
    <s v="USD"/>
    <n v="1432916235"/>
    <x v="1327"/>
    <b v="0"/>
    <x v="14"/>
    <b v="0"/>
    <s v="technology/wearables"/>
    <x v="1040"/>
    <x v="980"/>
    <x v="2"/>
    <s v="wearables"/>
    <x v="1327"/>
    <x v="1327"/>
  </r>
  <r>
    <n v="1328"/>
    <s v="Hydrate Edge | Hydration Monitoring Wearable (Canceled)"/>
    <x v="1326"/>
    <n v="75000"/>
    <n v="1748"/>
    <x v="1"/>
    <x v="0"/>
    <s v="USD"/>
    <n v="1476458734"/>
    <x v="1328"/>
    <b v="0"/>
    <x v="41"/>
    <b v="0"/>
    <s v="technology/wearables"/>
    <x v="1041"/>
    <x v="981"/>
    <x v="2"/>
    <s v="wearables"/>
    <x v="1328"/>
    <x v="1328"/>
  </r>
  <r>
    <n v="1329"/>
    <s v="Xtnd: Use your cell phone, tablet, or camera hands free"/>
    <x v="1327"/>
    <n v="50000"/>
    <n v="408"/>
    <x v="1"/>
    <x v="0"/>
    <s v="USD"/>
    <n v="1417501145"/>
    <x v="1329"/>
    <b v="0"/>
    <x v="82"/>
    <b v="0"/>
    <s v="technology/wearables"/>
    <x v="1042"/>
    <x v="982"/>
    <x v="2"/>
    <s v="wearables"/>
    <x v="1329"/>
    <x v="1329"/>
  </r>
  <r>
    <n v="1330"/>
    <s v="The 3G Smartwatch for Kids that Encourages Outdoor Play"/>
    <x v="1328"/>
    <n v="35000"/>
    <n v="7873"/>
    <x v="1"/>
    <x v="0"/>
    <s v="USD"/>
    <n v="1467432000"/>
    <x v="1330"/>
    <b v="0"/>
    <x v="133"/>
    <b v="0"/>
    <s v="technology/wearables"/>
    <x v="1043"/>
    <x v="983"/>
    <x v="2"/>
    <s v="wearables"/>
    <x v="1330"/>
    <x v="1330"/>
  </r>
  <r>
    <n v="1331"/>
    <s v="WORLD'S BEST BATTERY BACKUP: EXO WEARABLE POWER! (Canceled)"/>
    <x v="1329"/>
    <n v="250000"/>
    <n v="3417"/>
    <x v="1"/>
    <x v="0"/>
    <s v="USD"/>
    <n v="1471435554"/>
    <x v="1331"/>
    <b v="0"/>
    <x v="69"/>
    <b v="0"/>
    <s v="technology/wearables"/>
    <x v="1044"/>
    <x v="984"/>
    <x v="2"/>
    <s v="wearables"/>
    <x v="1331"/>
    <x v="1331"/>
  </r>
  <r>
    <n v="1332"/>
    <s v="Belt with Legs Invention (Canceled)"/>
    <x v="1330"/>
    <n v="10115"/>
    <n v="0"/>
    <x v="1"/>
    <x v="16"/>
    <s v="CHF"/>
    <n v="1485480408"/>
    <x v="1332"/>
    <b v="0"/>
    <x v="78"/>
    <b v="0"/>
    <s v="technology/wearables"/>
    <x v="109"/>
    <x v="121"/>
    <x v="2"/>
    <s v="wearables"/>
    <x v="1332"/>
    <x v="1332"/>
  </r>
  <r>
    <n v="1333"/>
    <s v="Bio Hazard Suit for Everyman (Canceled)"/>
    <x v="1331"/>
    <n v="2500"/>
    <n v="0"/>
    <x v="1"/>
    <x v="2"/>
    <s v="AUD"/>
    <n v="1405478025"/>
    <x v="1333"/>
    <b v="0"/>
    <x v="78"/>
    <b v="0"/>
    <s v="technology/wearables"/>
    <x v="109"/>
    <x v="121"/>
    <x v="2"/>
    <s v="wearables"/>
    <x v="1333"/>
    <x v="1333"/>
  </r>
  <r>
    <n v="1334"/>
    <s v="My TUSK â„¢ (Telephone Utility Support Kit!) (Canceled)"/>
    <x v="1332"/>
    <n v="133000"/>
    <n v="14303"/>
    <x v="1"/>
    <x v="0"/>
    <s v="USD"/>
    <n v="1457721287"/>
    <x v="1334"/>
    <b v="0"/>
    <x v="222"/>
    <b v="0"/>
    <s v="technology/wearables"/>
    <x v="1045"/>
    <x v="985"/>
    <x v="2"/>
    <s v="wearables"/>
    <x v="1334"/>
    <x v="1334"/>
  </r>
  <r>
    <n v="1335"/>
    <s v="UB Fit (Canceled)"/>
    <x v="1333"/>
    <n v="25000"/>
    <n v="4940"/>
    <x v="1"/>
    <x v="0"/>
    <s v="USD"/>
    <n v="1449354502"/>
    <x v="1335"/>
    <b v="0"/>
    <x v="38"/>
    <b v="0"/>
    <s v="technology/wearables"/>
    <x v="1046"/>
    <x v="986"/>
    <x v="2"/>
    <s v="wearables"/>
    <x v="1335"/>
    <x v="1335"/>
  </r>
  <r>
    <n v="1336"/>
    <s v="Jumpy, The World First Edutainment Smartwatch For Kids"/>
    <x v="1334"/>
    <n v="100000"/>
    <n v="84947"/>
    <x v="1"/>
    <x v="0"/>
    <s v="USD"/>
    <n v="1418849028"/>
    <x v="1336"/>
    <b v="0"/>
    <x v="291"/>
    <b v="0"/>
    <s v="technology/wearables"/>
    <x v="1047"/>
    <x v="987"/>
    <x v="2"/>
    <s v="wearables"/>
    <x v="1336"/>
    <x v="1336"/>
  </r>
  <r>
    <n v="1337"/>
    <s v="Ripple: World's Most Dependable Safety Device (Canceled)"/>
    <x v="1335"/>
    <n v="50000"/>
    <n v="24691"/>
    <x v="1"/>
    <x v="0"/>
    <s v="USD"/>
    <n v="1488549079"/>
    <x v="1337"/>
    <b v="0"/>
    <x v="205"/>
    <b v="0"/>
    <s v="technology/wearables"/>
    <x v="1048"/>
    <x v="988"/>
    <x v="2"/>
    <s v="wearables"/>
    <x v="1337"/>
    <x v="1337"/>
  </r>
  <r>
    <n v="1338"/>
    <s v="A New Case In Town | HAND Liberation | HANDL (Canceled)"/>
    <x v="1336"/>
    <n v="30000"/>
    <n v="991"/>
    <x v="1"/>
    <x v="0"/>
    <s v="USD"/>
    <n v="1438543033"/>
    <x v="1338"/>
    <b v="0"/>
    <x v="41"/>
    <b v="0"/>
    <s v="technology/wearables"/>
    <x v="1049"/>
    <x v="989"/>
    <x v="2"/>
    <s v="wearables"/>
    <x v="1338"/>
    <x v="1338"/>
  </r>
  <r>
    <n v="1339"/>
    <s v="Linkoo (Canceled)"/>
    <x v="1337"/>
    <n v="50000"/>
    <n v="3317"/>
    <x v="1"/>
    <x v="0"/>
    <s v="USD"/>
    <n v="1418056315"/>
    <x v="1339"/>
    <b v="0"/>
    <x v="77"/>
    <b v="0"/>
    <s v="technology/wearables"/>
    <x v="1050"/>
    <x v="990"/>
    <x v="2"/>
    <s v="wearables"/>
    <x v="1339"/>
    <x v="1339"/>
  </r>
  <r>
    <n v="1340"/>
    <s v="Glass Designs (Canceled)"/>
    <x v="1338"/>
    <n v="1680"/>
    <n v="0"/>
    <x v="1"/>
    <x v="0"/>
    <s v="USD"/>
    <n v="1408112253"/>
    <x v="1340"/>
    <b v="0"/>
    <x v="78"/>
    <b v="0"/>
    <s v="technology/wearables"/>
    <x v="109"/>
    <x v="121"/>
    <x v="2"/>
    <s v="wearables"/>
    <x v="1340"/>
    <x v="1340"/>
  </r>
  <r>
    <n v="1341"/>
    <s v="BRILLAR: World's First Kids' Smart Wearable Companion."/>
    <x v="1339"/>
    <n v="25000"/>
    <n v="17590"/>
    <x v="1"/>
    <x v="1"/>
    <s v="GBP"/>
    <n v="1475333917"/>
    <x v="1341"/>
    <b v="0"/>
    <x v="67"/>
    <b v="0"/>
    <s v="technology/wearables"/>
    <x v="1051"/>
    <x v="991"/>
    <x v="2"/>
    <s v="wearables"/>
    <x v="1341"/>
    <x v="1341"/>
  </r>
  <r>
    <n v="1342"/>
    <s v="Vuzion: An Actual Overlaid Heads Up Display Wearable"/>
    <x v="1340"/>
    <n v="50000"/>
    <n v="100"/>
    <x v="1"/>
    <x v="0"/>
    <s v="USD"/>
    <n v="1437161739"/>
    <x v="1342"/>
    <b v="0"/>
    <x v="29"/>
    <b v="0"/>
    <s v="technology/wearables"/>
    <x v="418"/>
    <x v="101"/>
    <x v="2"/>
    <s v="wearables"/>
    <x v="1342"/>
    <x v="1342"/>
  </r>
  <r>
    <n v="1343"/>
    <s v="Sleepman: The First Sleep Enhancement &amp; Fatigue Alert Device"/>
    <x v="1341"/>
    <n v="50000"/>
    <n v="51149"/>
    <x v="1"/>
    <x v="0"/>
    <s v="USD"/>
    <n v="1471579140"/>
    <x v="1343"/>
    <b v="0"/>
    <x v="292"/>
    <b v="0"/>
    <s v="technology/wearables"/>
    <x v="1052"/>
    <x v="992"/>
    <x v="2"/>
    <s v="wearables"/>
    <x v="1343"/>
    <x v="1343"/>
  </r>
  <r>
    <n v="1344"/>
    <s v="A Masters Guide to The Way of the Warrior"/>
    <x v="1342"/>
    <n v="1500"/>
    <n v="5666"/>
    <x v="0"/>
    <x v="5"/>
    <s v="CAD"/>
    <n v="1467313039"/>
    <x v="1344"/>
    <b v="0"/>
    <x v="237"/>
    <b v="1"/>
    <s v="publishing/nonfiction"/>
    <x v="1053"/>
    <x v="993"/>
    <x v="3"/>
    <s v="nonfiction"/>
    <x v="1344"/>
    <x v="1344"/>
  </r>
  <r>
    <n v="1345"/>
    <s v="Tell the World - My journey from Islam to Christianity"/>
    <x v="1343"/>
    <n v="300"/>
    <n v="375"/>
    <x v="0"/>
    <x v="0"/>
    <s v="USD"/>
    <n v="1405366359"/>
    <x v="1345"/>
    <b v="0"/>
    <x v="63"/>
    <b v="1"/>
    <s v="publishing/nonfiction"/>
    <x v="1054"/>
    <x v="994"/>
    <x v="3"/>
    <s v="nonfiction"/>
    <x v="1345"/>
    <x v="1345"/>
  </r>
  <r>
    <n v="1346"/>
    <s v="Anthology of Stories from LGBT Nepal"/>
    <x v="1344"/>
    <n v="4900"/>
    <n v="7219"/>
    <x v="0"/>
    <x v="0"/>
    <s v="USD"/>
    <n v="1372297751"/>
    <x v="1346"/>
    <b v="0"/>
    <x v="184"/>
    <b v="1"/>
    <s v="publishing/nonfiction"/>
    <x v="1055"/>
    <x v="995"/>
    <x v="3"/>
    <s v="nonfiction"/>
    <x v="1346"/>
    <x v="1346"/>
  </r>
  <r>
    <n v="1347"/>
    <s v="Sharing the secrets of profitable specialty food marketing!"/>
    <x v="1345"/>
    <n v="2500"/>
    <n v="2555"/>
    <x v="0"/>
    <x v="0"/>
    <s v="USD"/>
    <n v="1425741525"/>
    <x v="1347"/>
    <b v="0"/>
    <x v="162"/>
    <b v="1"/>
    <s v="publishing/nonfiction"/>
    <x v="1056"/>
    <x v="996"/>
    <x v="3"/>
    <s v="nonfiction"/>
    <x v="1347"/>
    <x v="1347"/>
  </r>
  <r>
    <n v="1348"/>
    <s v="Confessions of a Survivor â€” by Kathleen Barbee"/>
    <x v="1346"/>
    <n v="5875"/>
    <n v="5985"/>
    <x v="0"/>
    <x v="0"/>
    <s v="USD"/>
    <n v="1418904533"/>
    <x v="1348"/>
    <b v="0"/>
    <x v="55"/>
    <b v="1"/>
    <s v="publishing/nonfiction"/>
    <x v="1057"/>
    <x v="997"/>
    <x v="3"/>
    <s v="nonfiction"/>
    <x v="1348"/>
    <x v="1348"/>
  </r>
  <r>
    <n v="1349"/>
    <s v="Northern Exposure A Jasper Rock Climbing Guidebook"/>
    <x v="1347"/>
    <n v="5000"/>
    <n v="10210"/>
    <x v="0"/>
    <x v="5"/>
    <s v="CAD"/>
    <n v="1450249140"/>
    <x v="1349"/>
    <b v="0"/>
    <x v="293"/>
    <b v="1"/>
    <s v="publishing/nonfiction"/>
    <x v="1058"/>
    <x v="998"/>
    <x v="3"/>
    <s v="nonfiction"/>
    <x v="1349"/>
    <x v="1349"/>
  </r>
  <r>
    <n v="1350"/>
    <s v="House of Dunbar-The Rise and Fall of a Scottish Noble Family"/>
    <x v="1348"/>
    <n v="5000"/>
    <n v="5202.5"/>
    <x v="0"/>
    <x v="0"/>
    <s v="USD"/>
    <n v="1451089134"/>
    <x v="1350"/>
    <b v="0"/>
    <x v="76"/>
    <b v="1"/>
    <s v="publishing/nonfiction"/>
    <x v="1059"/>
    <x v="999"/>
    <x v="3"/>
    <s v="nonfiction"/>
    <x v="1350"/>
    <x v="1350"/>
  </r>
  <r>
    <n v="1351"/>
    <s v="Purpose: Your Journey To Find Meaning"/>
    <x v="1349"/>
    <n v="20000"/>
    <n v="20253"/>
    <x v="0"/>
    <x v="0"/>
    <s v="USD"/>
    <n v="1455299144"/>
    <x v="1351"/>
    <b v="0"/>
    <x v="148"/>
    <b v="1"/>
    <s v="publishing/nonfiction"/>
    <x v="1060"/>
    <x v="1000"/>
    <x v="3"/>
    <s v="nonfiction"/>
    <x v="1351"/>
    <x v="1351"/>
  </r>
  <r>
    <n v="1352"/>
    <s v="Will's SmileBook Project"/>
    <x v="1350"/>
    <n v="10000"/>
    <n v="13614"/>
    <x v="0"/>
    <x v="0"/>
    <s v="USD"/>
    <n v="1441425540"/>
    <x v="1352"/>
    <b v="0"/>
    <x v="294"/>
    <b v="1"/>
    <s v="publishing/nonfiction"/>
    <x v="1061"/>
    <x v="1001"/>
    <x v="3"/>
    <s v="nonfiction"/>
    <x v="1352"/>
    <x v="1352"/>
  </r>
  <r>
    <n v="1353"/>
    <s v="Finish The Script! - A College Writing Course in Book Form"/>
    <x v="1351"/>
    <n v="1000"/>
    <n v="1336"/>
    <x v="0"/>
    <x v="0"/>
    <s v="USD"/>
    <n v="1362960000"/>
    <x v="1353"/>
    <b v="0"/>
    <x v="288"/>
    <b v="1"/>
    <s v="publishing/nonfiction"/>
    <x v="1062"/>
    <x v="1002"/>
    <x v="3"/>
    <s v="nonfiction"/>
    <x v="1353"/>
    <x v="1353"/>
  </r>
  <r>
    <n v="1354"/>
    <s v="We Beat Leukaemia: my family's journey with childhood cancer"/>
    <x v="1352"/>
    <n v="1200"/>
    <n v="1563"/>
    <x v="0"/>
    <x v="1"/>
    <s v="GBP"/>
    <n v="1465672979"/>
    <x v="1354"/>
    <b v="0"/>
    <x v="31"/>
    <b v="1"/>
    <s v="publishing/nonfiction"/>
    <x v="1063"/>
    <x v="1003"/>
    <x v="3"/>
    <s v="nonfiction"/>
    <x v="1354"/>
    <x v="1354"/>
  </r>
  <r>
    <n v="1355"/>
    <s v="Internationalisation of Sherlock's Home: The Empty House"/>
    <x v="1353"/>
    <n v="2500"/>
    <n v="3067"/>
    <x v="0"/>
    <x v="1"/>
    <s v="GBP"/>
    <n v="1354269600"/>
    <x v="1355"/>
    <b v="0"/>
    <x v="212"/>
    <b v="1"/>
    <s v="publishing/nonfiction"/>
    <x v="1064"/>
    <x v="1004"/>
    <x v="3"/>
    <s v="nonfiction"/>
    <x v="1355"/>
    <x v="1355"/>
  </r>
  <r>
    <n v="1356"/>
    <s v="Kick-in-the-A** Starter: Between the Lines, the Book"/>
    <x v="1354"/>
    <n v="3400"/>
    <n v="6215.56"/>
    <x v="0"/>
    <x v="0"/>
    <s v="USD"/>
    <n v="1372985760"/>
    <x v="1356"/>
    <b v="0"/>
    <x v="45"/>
    <b v="1"/>
    <s v="publishing/nonfiction"/>
    <x v="1065"/>
    <x v="1005"/>
    <x v="3"/>
    <s v="nonfiction"/>
    <x v="1356"/>
    <x v="1356"/>
  </r>
  <r>
    <n v="1357"/>
    <s v="Becoming Alicia"/>
    <x v="1355"/>
    <n v="2000"/>
    <n v="2506"/>
    <x v="0"/>
    <x v="0"/>
    <s v="USD"/>
    <n v="1362117540"/>
    <x v="1357"/>
    <b v="0"/>
    <x v="71"/>
    <b v="1"/>
    <s v="publishing/nonfiction"/>
    <x v="1066"/>
    <x v="1006"/>
    <x v="3"/>
    <s v="nonfiction"/>
    <x v="1357"/>
    <x v="1357"/>
  </r>
  <r>
    <n v="1358"/>
    <s v="The Masada Story Project"/>
    <x v="1356"/>
    <n v="3000"/>
    <n v="3350"/>
    <x v="0"/>
    <x v="0"/>
    <s v="USD"/>
    <n v="1309009323"/>
    <x v="1358"/>
    <b v="0"/>
    <x v="72"/>
    <b v="1"/>
    <s v="publishing/nonfiction"/>
    <x v="1067"/>
    <x v="1007"/>
    <x v="3"/>
    <s v="nonfiction"/>
    <x v="1358"/>
    <x v="1358"/>
  </r>
  <r>
    <n v="1359"/>
    <s v="UnConventional - Worldcon 2011 Research"/>
    <x v="1357"/>
    <n v="660"/>
    <n v="764"/>
    <x v="0"/>
    <x v="0"/>
    <s v="USD"/>
    <n v="1309980790"/>
    <x v="1359"/>
    <b v="0"/>
    <x v="10"/>
    <b v="1"/>
    <s v="publishing/nonfiction"/>
    <x v="1068"/>
    <x v="1008"/>
    <x v="3"/>
    <s v="nonfiction"/>
    <x v="1359"/>
    <x v="1359"/>
  </r>
  <r>
    <n v="1360"/>
    <s v="So Bad, It's Good! - A Book of Bad Movies"/>
    <x v="1358"/>
    <n v="1500"/>
    <n v="2598"/>
    <x v="0"/>
    <x v="0"/>
    <s v="USD"/>
    <n v="1343943420"/>
    <x v="1360"/>
    <b v="0"/>
    <x v="75"/>
    <b v="1"/>
    <s v="publishing/nonfiction"/>
    <x v="1069"/>
    <x v="1009"/>
    <x v="3"/>
    <s v="nonfiction"/>
    <x v="1360"/>
    <x v="1360"/>
  </r>
  <r>
    <n v="1361"/>
    <s v="Me, Myself &amp; I - the dark art of big wall soloing"/>
    <x v="1359"/>
    <n v="6000"/>
    <n v="7559"/>
    <x v="0"/>
    <x v="1"/>
    <s v="GBP"/>
    <n v="1403370772"/>
    <x v="1361"/>
    <b v="0"/>
    <x v="295"/>
    <b v="1"/>
    <s v="publishing/nonfiction"/>
    <x v="1070"/>
    <x v="1010"/>
    <x v="3"/>
    <s v="nonfiction"/>
    <x v="1361"/>
    <x v="1361"/>
  </r>
  <r>
    <n v="1362"/>
    <s v="A Fantastic Affair: Karl Barth in America 1962â€“Research"/>
    <x v="1360"/>
    <n v="1000"/>
    <n v="1091"/>
    <x v="0"/>
    <x v="0"/>
    <s v="USD"/>
    <n v="1378592731"/>
    <x v="1362"/>
    <b v="0"/>
    <x v="20"/>
    <b v="1"/>
    <s v="publishing/nonfiction"/>
    <x v="1071"/>
    <x v="1011"/>
    <x v="3"/>
    <s v="nonfiction"/>
    <x v="1362"/>
    <x v="1362"/>
  </r>
  <r>
    <n v="1363"/>
    <s v="A Book about Hidden Disease Causing Products we use Everyday"/>
    <x v="1361"/>
    <n v="200"/>
    <n v="200"/>
    <x v="0"/>
    <x v="0"/>
    <s v="USD"/>
    <n v="1455523140"/>
    <x v="1363"/>
    <b v="0"/>
    <x v="81"/>
    <b v="1"/>
    <s v="publishing/nonfiction"/>
    <x v="31"/>
    <x v="379"/>
    <x v="3"/>
    <s v="nonfiction"/>
    <x v="1363"/>
    <x v="1363"/>
  </r>
  <r>
    <n v="1364"/>
    <s v="&quot;The Rock History Through J.S.Fuck&quot; ExtremeRock Double Album"/>
    <x v="1362"/>
    <n v="42000"/>
    <n v="49830"/>
    <x v="0"/>
    <x v="8"/>
    <s v="DKK"/>
    <n v="1420648906"/>
    <x v="1364"/>
    <b v="0"/>
    <x v="296"/>
    <b v="1"/>
    <s v="music/rock"/>
    <x v="1072"/>
    <x v="1012"/>
    <x v="4"/>
    <s v="rock"/>
    <x v="1364"/>
    <x v="1364"/>
  </r>
  <r>
    <n v="1365"/>
    <s v="MYFEVER's First Studio EP &quot;See The Light&quot;"/>
    <x v="1363"/>
    <n v="7500"/>
    <n v="7520"/>
    <x v="0"/>
    <x v="0"/>
    <s v="USD"/>
    <n v="1426523752"/>
    <x v="1365"/>
    <b v="0"/>
    <x v="297"/>
    <b v="1"/>
    <s v="music/rock"/>
    <x v="1073"/>
    <x v="1013"/>
    <x v="4"/>
    <s v="rock"/>
    <x v="1365"/>
    <x v="1365"/>
  </r>
  <r>
    <n v="1366"/>
    <s v="Kick It! A Tribute to the A.K.s"/>
    <x v="1364"/>
    <n v="7500"/>
    <n v="9486.69"/>
    <x v="0"/>
    <x v="0"/>
    <s v="USD"/>
    <n v="1417049663"/>
    <x v="1366"/>
    <b v="0"/>
    <x v="206"/>
    <b v="1"/>
    <s v="music/rock"/>
    <x v="1074"/>
    <x v="1014"/>
    <x v="4"/>
    <s v="rock"/>
    <x v="1366"/>
    <x v="1366"/>
  </r>
  <r>
    <n v="1367"/>
    <s v="House of Rabbits  - &quot;Songs of Charivari&quot;"/>
    <x v="1365"/>
    <n v="5000"/>
    <n v="5713"/>
    <x v="0"/>
    <x v="0"/>
    <s v="USD"/>
    <n v="1447463050"/>
    <x v="1367"/>
    <b v="0"/>
    <x v="240"/>
    <b v="1"/>
    <s v="music/rock"/>
    <x v="1075"/>
    <x v="1015"/>
    <x v="4"/>
    <s v="rock"/>
    <x v="1367"/>
    <x v="1367"/>
  </r>
  <r>
    <n v="1368"/>
    <s v="Saturate &quot; The Separation Effect &quot; CD"/>
    <x v="1366"/>
    <n v="5000"/>
    <n v="5535"/>
    <x v="0"/>
    <x v="0"/>
    <s v="USD"/>
    <n v="1434342894"/>
    <x v="1368"/>
    <b v="0"/>
    <x v="45"/>
    <b v="1"/>
    <s v="music/rock"/>
    <x v="1076"/>
    <x v="1016"/>
    <x v="4"/>
    <s v="rock"/>
    <x v="1368"/>
    <x v="1368"/>
  </r>
  <r>
    <n v="1369"/>
    <s v="FEEL BETTER: Derek Fawcett's solo, full-length debut"/>
    <x v="1367"/>
    <n v="32360"/>
    <n v="34090.629999999997"/>
    <x v="0"/>
    <x v="0"/>
    <s v="USD"/>
    <n v="1397225746"/>
    <x v="1369"/>
    <b v="0"/>
    <x v="298"/>
    <b v="1"/>
    <s v="music/rock"/>
    <x v="1077"/>
    <x v="1017"/>
    <x v="4"/>
    <s v="rock"/>
    <x v="1369"/>
    <x v="1369"/>
  </r>
  <r>
    <n v="1370"/>
    <s v="Food On You presents Baby's First Parental Advisory"/>
    <x v="1368"/>
    <n v="1500"/>
    <n v="1555"/>
    <x v="0"/>
    <x v="0"/>
    <s v="USD"/>
    <n v="1381881890"/>
    <x v="1370"/>
    <b v="0"/>
    <x v="9"/>
    <b v="1"/>
    <s v="music/rock"/>
    <x v="1078"/>
    <x v="1018"/>
    <x v="4"/>
    <s v="rock"/>
    <x v="1370"/>
    <x v="1370"/>
  </r>
  <r>
    <n v="1371"/>
    <s v="The Defiant Tour Documentary with LoNero"/>
    <x v="1369"/>
    <n v="6999"/>
    <n v="7495"/>
    <x v="0"/>
    <x v="0"/>
    <s v="USD"/>
    <n v="1431022342"/>
    <x v="1371"/>
    <b v="0"/>
    <x v="16"/>
    <b v="1"/>
    <s v="music/rock"/>
    <x v="1079"/>
    <x v="1019"/>
    <x v="4"/>
    <s v="rock"/>
    <x v="1371"/>
    <x v="1371"/>
  </r>
  <r>
    <n v="1372"/>
    <s v="Ted Lukas &amp; the Misled new CD - &quot;FEED&quot;"/>
    <x v="1370"/>
    <n v="500"/>
    <n v="620"/>
    <x v="0"/>
    <x v="0"/>
    <s v="USD"/>
    <n v="1342115132"/>
    <x v="1372"/>
    <b v="0"/>
    <x v="38"/>
    <b v="1"/>
    <s v="music/rock"/>
    <x v="1014"/>
    <x v="1020"/>
    <x v="4"/>
    <s v="rock"/>
    <x v="1372"/>
    <x v="1372"/>
  </r>
  <r>
    <n v="1373"/>
    <s v="Broccoli Samurai: Tour Van or Bust!"/>
    <x v="1371"/>
    <n v="10000"/>
    <n v="10501"/>
    <x v="0"/>
    <x v="0"/>
    <s v="USD"/>
    <n v="1483138233"/>
    <x v="1373"/>
    <b v="0"/>
    <x v="47"/>
    <b v="1"/>
    <s v="music/rock"/>
    <x v="1080"/>
    <x v="1021"/>
    <x v="4"/>
    <s v="rock"/>
    <x v="1373"/>
    <x v="1373"/>
  </r>
  <r>
    <n v="1374"/>
    <s v="Sisters of Murphyâ€™s full-length album"/>
    <x v="1372"/>
    <n v="1500"/>
    <n v="2842"/>
    <x v="0"/>
    <x v="0"/>
    <s v="USD"/>
    <n v="1458874388"/>
    <x v="1374"/>
    <b v="0"/>
    <x v="36"/>
    <b v="1"/>
    <s v="music/rock"/>
    <x v="1081"/>
    <x v="1022"/>
    <x v="4"/>
    <s v="rock"/>
    <x v="1374"/>
    <x v="1374"/>
  </r>
  <r>
    <n v="1375"/>
    <s v="PAMPA FOLKS - 1st &quot;Indie Pop Western&quot; Album"/>
    <x v="1373"/>
    <n v="4000"/>
    <n v="6853"/>
    <x v="0"/>
    <x v="6"/>
    <s v="EUR"/>
    <n v="1484444119"/>
    <x v="1375"/>
    <b v="0"/>
    <x v="280"/>
    <b v="1"/>
    <s v="music/rock"/>
    <x v="1082"/>
    <x v="1023"/>
    <x v="4"/>
    <s v="rock"/>
    <x v="1375"/>
    <x v="1375"/>
  </r>
  <r>
    <n v="1376"/>
    <s v="Dead Pirates / HIGHMARE LP 2nd pressing"/>
    <x v="1374"/>
    <n v="3700"/>
    <n v="9342"/>
    <x v="0"/>
    <x v="1"/>
    <s v="GBP"/>
    <n v="1480784606"/>
    <x v="1376"/>
    <b v="0"/>
    <x v="129"/>
    <b v="1"/>
    <s v="music/rock"/>
    <x v="1083"/>
    <x v="1024"/>
    <x v="4"/>
    <s v="rock"/>
    <x v="1376"/>
    <x v="1376"/>
  </r>
  <r>
    <n v="1377"/>
    <s v="Official Debut EP for Stereo Jo"/>
    <x v="1375"/>
    <n v="1300"/>
    <n v="1510"/>
    <x v="0"/>
    <x v="0"/>
    <s v="USD"/>
    <n v="1486095060"/>
    <x v="1377"/>
    <b v="0"/>
    <x v="162"/>
    <b v="1"/>
    <s v="music/rock"/>
    <x v="1084"/>
    <x v="1025"/>
    <x v="4"/>
    <s v="rock"/>
    <x v="1377"/>
    <x v="1377"/>
  </r>
  <r>
    <n v="1378"/>
    <s v="SIX BY SEVEN"/>
    <x v="1376"/>
    <n v="2000"/>
    <n v="4067"/>
    <x v="0"/>
    <x v="1"/>
    <s v="GBP"/>
    <n v="1470075210"/>
    <x v="1378"/>
    <b v="0"/>
    <x v="182"/>
    <b v="1"/>
    <s v="music/rock"/>
    <x v="1085"/>
    <x v="1026"/>
    <x v="4"/>
    <s v="rock"/>
    <x v="1378"/>
    <x v="1378"/>
  </r>
  <r>
    <n v="1379"/>
    <s v="J. Walter Makes a Record"/>
    <x v="1377"/>
    <n v="10000"/>
    <n v="11160"/>
    <x v="0"/>
    <x v="0"/>
    <s v="USD"/>
    <n v="1433504876"/>
    <x v="1379"/>
    <b v="0"/>
    <x v="299"/>
    <b v="1"/>
    <s v="music/rock"/>
    <x v="1086"/>
    <x v="1027"/>
    <x v="4"/>
    <s v="rock"/>
    <x v="1379"/>
    <x v="1379"/>
  </r>
  <r>
    <n v="1380"/>
    <s v="BARNFEST 2015"/>
    <x v="1378"/>
    <n v="25"/>
    <n v="106"/>
    <x v="0"/>
    <x v="0"/>
    <s v="USD"/>
    <n v="1433815200"/>
    <x v="1380"/>
    <b v="0"/>
    <x v="81"/>
    <b v="1"/>
    <s v="music/rock"/>
    <x v="1087"/>
    <x v="1028"/>
    <x v="4"/>
    <s v="rock"/>
    <x v="1380"/>
    <x v="1380"/>
  </r>
  <r>
    <n v="1381"/>
    <s v="&quot;Me &amp; Eugene&quot; - NEW EP by Jameson and the Sordid Seeds"/>
    <x v="1379"/>
    <n v="5000"/>
    <n v="5355"/>
    <x v="0"/>
    <x v="0"/>
    <s v="USD"/>
    <n v="1482988125"/>
    <x v="1381"/>
    <b v="0"/>
    <x v="196"/>
    <b v="1"/>
    <s v="music/rock"/>
    <x v="1088"/>
    <x v="1029"/>
    <x v="4"/>
    <s v="rock"/>
    <x v="1381"/>
    <x v="1381"/>
  </r>
  <r>
    <n v="1382"/>
    <s v="The Floorwalkers New Album!"/>
    <x v="1380"/>
    <n v="8000"/>
    <n v="8349"/>
    <x v="0"/>
    <x v="0"/>
    <s v="USD"/>
    <n v="1367867536"/>
    <x v="1382"/>
    <b v="0"/>
    <x v="265"/>
    <b v="1"/>
    <s v="music/rock"/>
    <x v="1089"/>
    <x v="1030"/>
    <x v="4"/>
    <s v="rock"/>
    <x v="1382"/>
    <x v="1382"/>
  </r>
  <r>
    <n v="1383"/>
    <s v="Help Monochrome Seasons Fund His New Album ''Space Culture''"/>
    <x v="1381"/>
    <n v="2200"/>
    <n v="4673"/>
    <x v="0"/>
    <x v="5"/>
    <s v="CAD"/>
    <n v="1482457678"/>
    <x v="1383"/>
    <b v="0"/>
    <x v="251"/>
    <b v="1"/>
    <s v="music/rock"/>
    <x v="1090"/>
    <x v="1031"/>
    <x v="4"/>
    <s v="rock"/>
    <x v="1383"/>
    <x v="1383"/>
  </r>
  <r>
    <n v="1384"/>
    <s v="Manny Manriquez' new rock opera journey: Outland Warrior"/>
    <x v="1382"/>
    <n v="3500"/>
    <n v="4343"/>
    <x v="0"/>
    <x v="0"/>
    <s v="USD"/>
    <n v="1436117922"/>
    <x v="1384"/>
    <b v="0"/>
    <x v="287"/>
    <b v="1"/>
    <s v="music/rock"/>
    <x v="1091"/>
    <x v="1032"/>
    <x v="4"/>
    <s v="rock"/>
    <x v="1384"/>
    <x v="1384"/>
  </r>
  <r>
    <n v="1385"/>
    <s v="Chi Might Project"/>
    <x v="1383"/>
    <n v="8000"/>
    <n v="8832.49"/>
    <x v="0"/>
    <x v="12"/>
    <s v="EUR"/>
    <n v="1461931860"/>
    <x v="1385"/>
    <b v="0"/>
    <x v="179"/>
    <b v="1"/>
    <s v="music/rock"/>
    <x v="1092"/>
    <x v="1033"/>
    <x v="4"/>
    <s v="rock"/>
    <x v="1385"/>
    <x v="1385"/>
  </r>
  <r>
    <n v="1386"/>
    <s v="MALTESE CROSS: The First Album"/>
    <x v="1384"/>
    <n v="400"/>
    <n v="875"/>
    <x v="0"/>
    <x v="0"/>
    <s v="USD"/>
    <n v="1438183889"/>
    <x v="1386"/>
    <b v="0"/>
    <x v="25"/>
    <b v="1"/>
    <s v="music/rock"/>
    <x v="1093"/>
    <x v="372"/>
    <x v="4"/>
    <s v="rock"/>
    <x v="1386"/>
    <x v="1386"/>
  </r>
  <r>
    <n v="1387"/>
    <s v="FAMILY BUSINESS KICKSTARTER"/>
    <x v="1385"/>
    <n v="4000"/>
    <n v="5465"/>
    <x v="0"/>
    <x v="0"/>
    <s v="USD"/>
    <n v="1433305800"/>
    <x v="1387"/>
    <b v="0"/>
    <x v="76"/>
    <b v="1"/>
    <s v="music/rock"/>
    <x v="1094"/>
    <x v="1034"/>
    <x v="4"/>
    <s v="rock"/>
    <x v="1387"/>
    <x v="1387"/>
  </r>
  <r>
    <n v="1388"/>
    <s v="Ghosts of Jupiter: The Great Bright Horses"/>
    <x v="1386"/>
    <n v="5000"/>
    <n v="6740.37"/>
    <x v="0"/>
    <x v="0"/>
    <s v="USD"/>
    <n v="1476720840"/>
    <x v="1388"/>
    <b v="0"/>
    <x v="300"/>
    <b v="1"/>
    <s v="music/rock"/>
    <x v="1095"/>
    <x v="1035"/>
    <x v="4"/>
    <s v="rock"/>
    <x v="1388"/>
    <x v="1388"/>
  </r>
  <r>
    <n v="1389"/>
    <s v="Pre-order DANCEHALL's first record!!!"/>
    <x v="1387"/>
    <n v="500"/>
    <n v="727"/>
    <x v="0"/>
    <x v="1"/>
    <s v="GBP"/>
    <n v="1471087957"/>
    <x v="1389"/>
    <b v="0"/>
    <x v="69"/>
    <b v="1"/>
    <s v="music/rock"/>
    <x v="663"/>
    <x v="1036"/>
    <x v="4"/>
    <s v="rock"/>
    <x v="1389"/>
    <x v="1389"/>
  </r>
  <r>
    <n v="1390"/>
    <s v="New Music Video/Artist Development"/>
    <x v="1388"/>
    <n v="2800"/>
    <n v="3055"/>
    <x v="0"/>
    <x v="0"/>
    <s v="USD"/>
    <n v="1430154720"/>
    <x v="1390"/>
    <b v="0"/>
    <x v="10"/>
    <b v="1"/>
    <s v="music/rock"/>
    <x v="1096"/>
    <x v="1037"/>
    <x v="4"/>
    <s v="rock"/>
    <x v="1390"/>
    <x v="1390"/>
  </r>
  <r>
    <n v="1391"/>
    <s v="Rules and Regulations"/>
    <x v="1389"/>
    <n v="500"/>
    <n v="551"/>
    <x v="0"/>
    <x v="0"/>
    <s v="USD"/>
    <n v="1440219540"/>
    <x v="1391"/>
    <b v="0"/>
    <x v="62"/>
    <b v="1"/>
    <s v="music/rock"/>
    <x v="1097"/>
    <x v="1038"/>
    <x v="4"/>
    <s v="rock"/>
    <x v="1391"/>
    <x v="1391"/>
  </r>
  <r>
    <n v="1392"/>
    <s v="Telesomniac's Debut Album"/>
    <x v="1390"/>
    <n v="2500"/>
    <n v="2841"/>
    <x v="0"/>
    <x v="0"/>
    <s v="USD"/>
    <n v="1456976586"/>
    <x v="1392"/>
    <b v="0"/>
    <x v="201"/>
    <b v="1"/>
    <s v="music/rock"/>
    <x v="1098"/>
    <x v="1039"/>
    <x v="4"/>
    <s v="rock"/>
    <x v="1392"/>
    <x v="1392"/>
  </r>
  <r>
    <n v="1393"/>
    <s v="WolfHunt | Social Commentary Rock Project"/>
    <x v="1391"/>
    <n v="10000"/>
    <n v="10235"/>
    <x v="0"/>
    <x v="0"/>
    <s v="USD"/>
    <n v="1470068523"/>
    <x v="1393"/>
    <b v="0"/>
    <x v="47"/>
    <b v="1"/>
    <s v="music/rock"/>
    <x v="1099"/>
    <x v="1040"/>
    <x v="4"/>
    <s v="rock"/>
    <x v="1393"/>
    <x v="1393"/>
  </r>
  <r>
    <n v="1394"/>
    <s v="&quot;Intrusive Thoughts&quot;: first full LP by The Reckless Scamps"/>
    <x v="1392"/>
    <n v="750"/>
    <n v="916"/>
    <x v="0"/>
    <x v="0"/>
    <s v="USD"/>
    <n v="1488337200"/>
    <x v="1394"/>
    <b v="0"/>
    <x v="57"/>
    <b v="1"/>
    <s v="music/rock"/>
    <x v="1100"/>
    <x v="1041"/>
    <x v="4"/>
    <s v="rock"/>
    <x v="1394"/>
    <x v="1394"/>
  </r>
  <r>
    <n v="1395"/>
    <s v="Quiet Oaks Full Length Album"/>
    <x v="1393"/>
    <n v="3500"/>
    <n v="3916"/>
    <x v="0"/>
    <x v="0"/>
    <s v="USD"/>
    <n v="1484430481"/>
    <x v="1395"/>
    <b v="0"/>
    <x v="141"/>
    <b v="1"/>
    <s v="music/rock"/>
    <x v="1101"/>
    <x v="1042"/>
    <x v="4"/>
    <s v="rock"/>
    <x v="1395"/>
    <x v="1395"/>
  </r>
  <r>
    <n v="1396"/>
    <s v="Bret Coats' &quot;Music For The People&quot; KickStarter"/>
    <x v="1394"/>
    <n v="6000"/>
    <n v="6438"/>
    <x v="0"/>
    <x v="0"/>
    <s v="USD"/>
    <n v="1423871882"/>
    <x v="1396"/>
    <b v="0"/>
    <x v="196"/>
    <b v="1"/>
    <s v="music/rock"/>
    <x v="1102"/>
    <x v="1043"/>
    <x v="4"/>
    <s v="rock"/>
    <x v="1396"/>
    <x v="1396"/>
  </r>
  <r>
    <n v="1397"/>
    <s v="Halls of the Machine - All Tribal Dignitaries"/>
    <x v="1395"/>
    <n v="10000"/>
    <n v="11385"/>
    <x v="0"/>
    <x v="0"/>
    <s v="USD"/>
    <n v="1477603140"/>
    <x v="1397"/>
    <b v="0"/>
    <x v="150"/>
    <b v="1"/>
    <s v="music/rock"/>
    <x v="1103"/>
    <x v="1044"/>
    <x v="4"/>
    <s v="rock"/>
    <x v="1397"/>
    <x v="1397"/>
  </r>
  <r>
    <n v="1398"/>
    <s v="We Invite You to Come &quot;Back to the 80's with StonyCold!&quot;"/>
    <x v="1396"/>
    <n v="4400"/>
    <n v="4826"/>
    <x v="0"/>
    <x v="0"/>
    <s v="USD"/>
    <n v="1467752334"/>
    <x v="1398"/>
    <b v="0"/>
    <x v="71"/>
    <b v="1"/>
    <s v="music/rock"/>
    <x v="1104"/>
    <x v="1045"/>
    <x v="4"/>
    <s v="rock"/>
    <x v="1398"/>
    <x v="1398"/>
  </r>
  <r>
    <n v="1399"/>
    <s v="Rocket And A Bomb Live DVD/Album + new Michael Knott 7&quot;EP"/>
    <x v="1397"/>
    <n v="9000"/>
    <n v="11353"/>
    <x v="0"/>
    <x v="0"/>
    <s v="USD"/>
    <n v="1412640373"/>
    <x v="1399"/>
    <b v="0"/>
    <x v="192"/>
    <b v="1"/>
    <s v="music/rock"/>
    <x v="1105"/>
    <x v="1046"/>
    <x v="4"/>
    <s v="rock"/>
    <x v="1399"/>
    <x v="1399"/>
  </r>
  <r>
    <n v="1400"/>
    <s v="Stone Kings: From Creation To Devastation"/>
    <x v="1398"/>
    <n v="350"/>
    <n v="586"/>
    <x v="0"/>
    <x v="1"/>
    <s v="GBP"/>
    <n v="1465709400"/>
    <x v="1400"/>
    <b v="0"/>
    <x v="69"/>
    <b v="1"/>
    <s v="music/rock"/>
    <x v="1106"/>
    <x v="1047"/>
    <x v="4"/>
    <s v="rock"/>
    <x v="1400"/>
    <x v="1400"/>
  </r>
  <r>
    <n v="1401"/>
    <s v="Michale Graves â€œVagabond Acousticâ€ Extremely Limited Edition"/>
    <x v="1399"/>
    <n v="2500"/>
    <n v="12413"/>
    <x v="0"/>
    <x v="0"/>
    <s v="USD"/>
    <n v="1369612474"/>
    <x v="1401"/>
    <b v="0"/>
    <x v="301"/>
    <b v="1"/>
    <s v="music/rock"/>
    <x v="1107"/>
    <x v="1048"/>
    <x v="4"/>
    <s v="rock"/>
    <x v="1401"/>
    <x v="1401"/>
  </r>
  <r>
    <n v="1402"/>
    <s v="Nineteen Fifty Eight - Untitled EP"/>
    <x v="1400"/>
    <n v="2500"/>
    <n v="2729"/>
    <x v="0"/>
    <x v="1"/>
    <s v="GBP"/>
    <n v="1430439411"/>
    <x v="1402"/>
    <b v="0"/>
    <x v="116"/>
    <b v="1"/>
    <s v="music/rock"/>
    <x v="1108"/>
    <x v="1049"/>
    <x v="4"/>
    <s v="rock"/>
    <x v="1402"/>
    <x v="1402"/>
  </r>
  <r>
    <n v="1403"/>
    <s v="Gregorian Rock"/>
    <x v="1401"/>
    <n v="4000"/>
    <n v="4103"/>
    <x v="0"/>
    <x v="0"/>
    <s v="USD"/>
    <n v="1374802235"/>
    <x v="1403"/>
    <b v="0"/>
    <x v="36"/>
    <b v="1"/>
    <s v="music/rock"/>
    <x v="1109"/>
    <x v="1050"/>
    <x v="4"/>
    <s v="rock"/>
    <x v="1403"/>
    <x v="1403"/>
  </r>
  <r>
    <n v="1404"/>
    <s v="3 Men and a Book"/>
    <x v="1402"/>
    <n v="14500"/>
    <n v="241"/>
    <x v="2"/>
    <x v="1"/>
    <s v="GBP"/>
    <n v="1424607285"/>
    <x v="1404"/>
    <b v="1"/>
    <x v="81"/>
    <b v="0"/>
    <s v="publishing/translations"/>
    <x v="1110"/>
    <x v="1051"/>
    <x v="3"/>
    <s v="translations"/>
    <x v="1404"/>
    <x v="1404"/>
  </r>
  <r>
    <n v="1405"/>
    <s v="The Bible translated into Emoticons"/>
    <x v="1403"/>
    <n v="25000"/>
    <n v="105"/>
    <x v="2"/>
    <x v="0"/>
    <s v="USD"/>
    <n v="1417195201"/>
    <x v="1405"/>
    <b v="1"/>
    <x v="57"/>
    <b v="0"/>
    <s v="publishing/translations"/>
    <x v="714"/>
    <x v="1052"/>
    <x v="3"/>
    <s v="translations"/>
    <x v="1405"/>
    <x v="1405"/>
  </r>
  <r>
    <n v="1406"/>
    <s v="Man Down! Translation project"/>
    <x v="1404"/>
    <n v="12000"/>
    <n v="15"/>
    <x v="2"/>
    <x v="13"/>
    <s v="EUR"/>
    <n v="1449914400"/>
    <x v="1406"/>
    <b v="0"/>
    <x v="83"/>
    <b v="0"/>
    <s v="publishing/translations"/>
    <x v="415"/>
    <x v="144"/>
    <x v="3"/>
    <s v="translations"/>
    <x v="1406"/>
    <x v="1406"/>
  </r>
  <r>
    <n v="1407"/>
    <s v="My life, My travel, My past - time to share"/>
    <x v="1405"/>
    <n v="3000"/>
    <n v="15"/>
    <x v="2"/>
    <x v="0"/>
    <s v="USD"/>
    <n v="1407847978"/>
    <x v="1407"/>
    <b v="0"/>
    <x v="84"/>
    <b v="0"/>
    <s v="publishing/translations"/>
    <x v="724"/>
    <x v="507"/>
    <x v="3"/>
    <s v="translations"/>
    <x v="1407"/>
    <x v="1407"/>
  </r>
  <r>
    <n v="1408"/>
    <s v="General Treatise on Chess. Tactics. by R. Grau, translation"/>
    <x v="1406"/>
    <n v="1000"/>
    <n v="72"/>
    <x v="2"/>
    <x v="1"/>
    <s v="GBP"/>
    <n v="1447451756"/>
    <x v="1408"/>
    <b v="0"/>
    <x v="79"/>
    <b v="0"/>
    <s v="publishing/translations"/>
    <x v="705"/>
    <x v="1053"/>
    <x v="3"/>
    <s v="translations"/>
    <x v="1408"/>
    <x v="1408"/>
  </r>
  <r>
    <n v="1409"/>
    <s v="Modern Literal Torah Translation: Genesis"/>
    <x v="1407"/>
    <n v="4000"/>
    <n v="0"/>
    <x v="2"/>
    <x v="0"/>
    <s v="USD"/>
    <n v="1420085535"/>
    <x v="1409"/>
    <b v="0"/>
    <x v="78"/>
    <b v="0"/>
    <s v="publishing/translations"/>
    <x v="109"/>
    <x v="121"/>
    <x v="3"/>
    <s v="translations"/>
    <x v="1409"/>
    <x v="1409"/>
  </r>
  <r>
    <n v="1410"/>
    <s v="Existence Space and Office (English translation)"/>
    <x v="1408"/>
    <n v="6000"/>
    <n v="1"/>
    <x v="2"/>
    <x v="13"/>
    <s v="EUR"/>
    <n v="1464939520"/>
    <x v="1410"/>
    <b v="0"/>
    <x v="29"/>
    <b v="0"/>
    <s v="publishing/translations"/>
    <x v="374"/>
    <x v="120"/>
    <x v="3"/>
    <s v="translations"/>
    <x v="1410"/>
    <x v="1410"/>
  </r>
  <r>
    <n v="1411"/>
    <s v="The Divine Comedy- A New English Translation"/>
    <x v="1409"/>
    <n v="3000"/>
    <n v="7"/>
    <x v="2"/>
    <x v="1"/>
    <s v="GBP"/>
    <n v="1423185900"/>
    <x v="1411"/>
    <b v="0"/>
    <x v="83"/>
    <b v="0"/>
    <s v="publishing/translations"/>
    <x v="1111"/>
    <x v="1054"/>
    <x v="3"/>
    <s v="translations"/>
    <x v="1411"/>
    <x v="1411"/>
  </r>
  <r>
    <n v="1412"/>
    <s v="For overseas shogi fans! Shogi novel translation project"/>
    <x v="1410"/>
    <n v="7000"/>
    <n v="320"/>
    <x v="2"/>
    <x v="0"/>
    <s v="USD"/>
    <n v="1417656699"/>
    <x v="1412"/>
    <b v="0"/>
    <x v="62"/>
    <b v="0"/>
    <s v="publishing/translations"/>
    <x v="1112"/>
    <x v="1055"/>
    <x v="3"/>
    <s v="translations"/>
    <x v="1412"/>
    <x v="1412"/>
  </r>
  <r>
    <n v="1413"/>
    <s v="LE NUVOLE DEL CIELO-CLOUDS OF THE SKY"/>
    <x v="1411"/>
    <n v="2000"/>
    <n v="100"/>
    <x v="2"/>
    <x v="13"/>
    <s v="EUR"/>
    <n v="1455964170"/>
    <x v="1413"/>
    <b v="0"/>
    <x v="29"/>
    <b v="0"/>
    <s v="publishing/translations"/>
    <x v="152"/>
    <x v="101"/>
    <x v="3"/>
    <s v="translations"/>
    <x v="1413"/>
    <x v="1413"/>
  </r>
  <r>
    <n v="1414"/>
    <s v="Database of Interlinear Greek Words"/>
    <x v="1412"/>
    <n v="500"/>
    <n v="1"/>
    <x v="2"/>
    <x v="0"/>
    <s v="USD"/>
    <n v="1483423467"/>
    <x v="1414"/>
    <b v="0"/>
    <x v="29"/>
    <b v="0"/>
    <s v="publishing/translations"/>
    <x v="418"/>
    <x v="120"/>
    <x v="3"/>
    <s v="translations"/>
    <x v="1414"/>
    <x v="1414"/>
  </r>
  <r>
    <n v="1415"/>
    <s v="The Complete Homilies of Blessed Oscar Romero: Volume 2"/>
    <x v="1413"/>
    <n v="4400"/>
    <n v="800"/>
    <x v="2"/>
    <x v="0"/>
    <s v="USD"/>
    <n v="1439741591"/>
    <x v="1415"/>
    <b v="0"/>
    <x v="82"/>
    <b v="0"/>
    <s v="publishing/translations"/>
    <x v="1113"/>
    <x v="1056"/>
    <x v="3"/>
    <s v="translations"/>
    <x v="1415"/>
    <x v="1415"/>
  </r>
  <r>
    <n v="1416"/>
    <s v="Glenn's  little book of  quotes"/>
    <x v="1414"/>
    <n v="50000"/>
    <n v="0"/>
    <x v="2"/>
    <x v="0"/>
    <s v="USD"/>
    <n v="1448147619"/>
    <x v="1416"/>
    <b v="0"/>
    <x v="78"/>
    <b v="0"/>
    <s v="publishing/translations"/>
    <x v="109"/>
    <x v="121"/>
    <x v="3"/>
    <s v="translations"/>
    <x v="1416"/>
    <x v="1416"/>
  </r>
  <r>
    <n v="1417"/>
    <s v="Digitizing 8 Rare Siddha Yoga Books"/>
    <x v="1415"/>
    <n v="4500"/>
    <n v="55"/>
    <x v="2"/>
    <x v="0"/>
    <s v="USD"/>
    <n v="1442315460"/>
    <x v="1417"/>
    <b v="0"/>
    <x v="84"/>
    <b v="0"/>
    <s v="publishing/translations"/>
    <x v="1114"/>
    <x v="446"/>
    <x v="3"/>
    <s v="translations"/>
    <x v="1417"/>
    <x v="1417"/>
  </r>
  <r>
    <n v="1418"/>
    <s v="Realidades del Hombre"/>
    <x v="1416"/>
    <n v="3000"/>
    <n v="6"/>
    <x v="2"/>
    <x v="3"/>
    <s v="EUR"/>
    <n v="1456397834"/>
    <x v="1418"/>
    <b v="0"/>
    <x v="29"/>
    <b v="0"/>
    <s v="publishing/translations"/>
    <x v="418"/>
    <x v="1057"/>
    <x v="3"/>
    <s v="translations"/>
    <x v="1418"/>
    <x v="1418"/>
  </r>
  <r>
    <n v="1419"/>
    <s v="Book Tour &quot;Words of Fire! Women Loving Women in Latin Amer&quot;"/>
    <x v="1417"/>
    <n v="6300"/>
    <n v="445"/>
    <x v="2"/>
    <x v="0"/>
    <s v="USD"/>
    <n v="1476010619"/>
    <x v="1419"/>
    <b v="0"/>
    <x v="73"/>
    <b v="0"/>
    <s v="publishing/translations"/>
    <x v="1115"/>
    <x v="901"/>
    <x v="3"/>
    <s v="translations"/>
    <x v="1419"/>
    <x v="1419"/>
  </r>
  <r>
    <n v="1420"/>
    <s v="Shakespeare in the Hood - Romeo and Juliet"/>
    <x v="1418"/>
    <n v="110"/>
    <n v="3"/>
    <x v="2"/>
    <x v="0"/>
    <s v="USD"/>
    <n v="1467129686"/>
    <x v="1420"/>
    <b v="0"/>
    <x v="83"/>
    <b v="0"/>
    <s v="publishing/translations"/>
    <x v="1116"/>
    <x v="120"/>
    <x v="3"/>
    <s v="translations"/>
    <x v="1420"/>
    <x v="1420"/>
  </r>
  <r>
    <n v="1421"/>
    <s v="English translation of &quot;The Escape to Myanmar&quot;"/>
    <x v="1419"/>
    <n v="200000"/>
    <n v="200"/>
    <x v="2"/>
    <x v="11"/>
    <s v="SEK"/>
    <n v="1423432709"/>
    <x v="1421"/>
    <b v="0"/>
    <x v="84"/>
    <b v="0"/>
    <s v="publishing/translations"/>
    <x v="370"/>
    <x v="101"/>
    <x v="3"/>
    <s v="translations"/>
    <x v="1421"/>
    <x v="1421"/>
  </r>
  <r>
    <n v="1422"/>
    <s v="&quot;Hope Without Borders&quot; trilogy by I R Tyler, Chinese edition"/>
    <x v="1420"/>
    <n v="25000"/>
    <n v="26"/>
    <x v="2"/>
    <x v="4"/>
    <s v="NZD"/>
    <n v="1474436704"/>
    <x v="1422"/>
    <b v="0"/>
    <x v="84"/>
    <b v="0"/>
    <s v="publishing/translations"/>
    <x v="477"/>
    <x v="31"/>
    <x v="3"/>
    <s v="translations"/>
    <x v="1422"/>
    <x v="1422"/>
  </r>
  <r>
    <n v="1423"/>
    <s v="Progressive King James Version New Testament"/>
    <x v="1421"/>
    <n v="30000"/>
    <n v="100"/>
    <x v="2"/>
    <x v="2"/>
    <s v="AUD"/>
    <n v="1451637531"/>
    <x v="1423"/>
    <b v="0"/>
    <x v="29"/>
    <b v="0"/>
    <s v="publishing/translations"/>
    <x v="119"/>
    <x v="101"/>
    <x v="3"/>
    <s v="translations"/>
    <x v="1423"/>
    <x v="1423"/>
  </r>
  <r>
    <n v="1424"/>
    <s v="Subway Mantras"/>
    <x v="1422"/>
    <n v="7500"/>
    <n v="1527"/>
    <x v="2"/>
    <x v="0"/>
    <s v="USD"/>
    <n v="1479233602"/>
    <x v="1424"/>
    <b v="0"/>
    <x v="25"/>
    <b v="0"/>
    <s v="publishing/translations"/>
    <x v="1117"/>
    <x v="1058"/>
    <x v="3"/>
    <s v="translations"/>
    <x v="1424"/>
    <x v="1424"/>
  </r>
  <r>
    <n v="1425"/>
    <s v="Hello!(Sawadee).&quot;.America&quot;   BOOK"/>
    <x v="1423"/>
    <n v="13000"/>
    <n v="0"/>
    <x v="2"/>
    <x v="0"/>
    <s v="USD"/>
    <n v="1430276959"/>
    <x v="1425"/>
    <b v="0"/>
    <x v="78"/>
    <b v="0"/>
    <s v="publishing/translations"/>
    <x v="109"/>
    <x v="121"/>
    <x v="3"/>
    <s v="translations"/>
    <x v="1425"/>
    <x v="1425"/>
  </r>
  <r>
    <n v="1426"/>
    <s v="Die Welt der Haie in Englisch (The World of Sharks)"/>
    <x v="1424"/>
    <n v="1000"/>
    <n v="0"/>
    <x v="2"/>
    <x v="12"/>
    <s v="EUR"/>
    <n v="1440408120"/>
    <x v="1426"/>
    <b v="0"/>
    <x v="78"/>
    <b v="0"/>
    <s v="publishing/translations"/>
    <x v="109"/>
    <x v="121"/>
    <x v="3"/>
    <s v="translations"/>
    <x v="1426"/>
    <x v="1426"/>
  </r>
  <r>
    <n v="1427"/>
    <s v="WHAT CAN I DO?..."/>
    <x v="1425"/>
    <n v="5000"/>
    <n v="419"/>
    <x v="2"/>
    <x v="12"/>
    <s v="EUR"/>
    <n v="1474230385"/>
    <x v="1427"/>
    <b v="0"/>
    <x v="80"/>
    <b v="0"/>
    <s v="publishing/translations"/>
    <x v="1118"/>
    <x v="1059"/>
    <x v="3"/>
    <s v="translations"/>
    <x v="1427"/>
    <x v="1427"/>
  </r>
  <r>
    <n v="1428"/>
    <s v="Translation of the book &quot;He sees me with his Heart&quot;"/>
    <x v="1426"/>
    <n v="1000"/>
    <n v="45"/>
    <x v="2"/>
    <x v="3"/>
    <s v="EUR"/>
    <n v="1459584417"/>
    <x v="1428"/>
    <b v="0"/>
    <x v="83"/>
    <b v="0"/>
    <s v="publishing/translations"/>
    <x v="684"/>
    <x v="2"/>
    <x v="3"/>
    <s v="translations"/>
    <x v="1428"/>
    <x v="1428"/>
  </r>
  <r>
    <n v="1429"/>
    <s v="10 P.M."/>
    <x v="1427"/>
    <n v="10000"/>
    <n v="0"/>
    <x v="2"/>
    <x v="0"/>
    <s v="USD"/>
    <n v="1428629242"/>
    <x v="1429"/>
    <b v="0"/>
    <x v="78"/>
    <b v="0"/>
    <s v="publishing/translations"/>
    <x v="109"/>
    <x v="121"/>
    <x v="3"/>
    <s v="translations"/>
    <x v="1429"/>
    <x v="1429"/>
  </r>
  <r>
    <n v="1430"/>
    <s v="Esoteric Project Management"/>
    <x v="1428"/>
    <n v="5000"/>
    <n v="403"/>
    <x v="2"/>
    <x v="0"/>
    <s v="USD"/>
    <n v="1419017488"/>
    <x v="1430"/>
    <b v="0"/>
    <x v="81"/>
    <b v="0"/>
    <s v="publishing/translations"/>
    <x v="1119"/>
    <x v="128"/>
    <x v="3"/>
    <s v="translations"/>
    <x v="1430"/>
    <x v="1430"/>
  </r>
  <r>
    <n v="1431"/>
    <s v="Publishing Persian version of IT AIN'T SO AWFUL, FALAFEL"/>
    <x v="1429"/>
    <n v="17000"/>
    <n v="5431"/>
    <x v="2"/>
    <x v="0"/>
    <s v="USD"/>
    <n v="1448517816"/>
    <x v="1431"/>
    <b v="0"/>
    <x v="5"/>
    <b v="0"/>
    <s v="publishing/translations"/>
    <x v="1120"/>
    <x v="1060"/>
    <x v="3"/>
    <s v="translations"/>
    <x v="1431"/>
    <x v="1431"/>
  </r>
  <r>
    <n v="1432"/>
    <s v="The Holy Bib-el"/>
    <x v="1430"/>
    <n v="40000"/>
    <n v="0"/>
    <x v="2"/>
    <x v="0"/>
    <s v="USD"/>
    <n v="1437417828"/>
    <x v="1432"/>
    <b v="0"/>
    <x v="78"/>
    <b v="0"/>
    <s v="publishing/translations"/>
    <x v="109"/>
    <x v="121"/>
    <x v="3"/>
    <s v="translations"/>
    <x v="1432"/>
    <x v="1432"/>
  </r>
  <r>
    <n v="1433"/>
    <s v="The Gayatri Mantra for Jhansi, India"/>
    <x v="1431"/>
    <n v="12000"/>
    <n v="805"/>
    <x v="2"/>
    <x v="13"/>
    <s v="EUR"/>
    <n v="1481367600"/>
    <x v="1433"/>
    <b v="0"/>
    <x v="73"/>
    <b v="0"/>
    <s v="publishing/translations"/>
    <x v="1121"/>
    <x v="1061"/>
    <x v="3"/>
    <s v="translations"/>
    <x v="1433"/>
    <x v="1433"/>
  </r>
  <r>
    <n v="1434"/>
    <s v="Translation of 'SOCIALCAPITALISM' (2014)"/>
    <x v="1432"/>
    <n v="82000"/>
    <n v="8190"/>
    <x v="2"/>
    <x v="8"/>
    <s v="DKK"/>
    <n v="1433775600"/>
    <x v="1434"/>
    <b v="0"/>
    <x v="202"/>
    <b v="0"/>
    <s v="publishing/translations"/>
    <x v="1122"/>
    <x v="1062"/>
    <x v="3"/>
    <s v="translations"/>
    <x v="1434"/>
    <x v="1434"/>
  </r>
  <r>
    <n v="1435"/>
    <s v="Trilogy of Crystals, book 1, translation"/>
    <x v="1433"/>
    <n v="15000"/>
    <n v="15"/>
    <x v="2"/>
    <x v="13"/>
    <s v="EUR"/>
    <n v="1444589020"/>
    <x v="1435"/>
    <b v="0"/>
    <x v="84"/>
    <b v="0"/>
    <s v="publishing/translations"/>
    <x v="370"/>
    <x v="507"/>
    <x v="3"/>
    <s v="translations"/>
    <x v="1435"/>
    <x v="1435"/>
  </r>
  <r>
    <n v="1436"/>
    <s v="Translation of an interactive eLearning-website for surgery"/>
    <x v="1434"/>
    <n v="10000"/>
    <n v="77"/>
    <x v="2"/>
    <x v="12"/>
    <s v="EUR"/>
    <n v="1456043057"/>
    <x v="1436"/>
    <b v="0"/>
    <x v="84"/>
    <b v="0"/>
    <s v="publishing/translations"/>
    <x v="1123"/>
    <x v="1063"/>
    <x v="3"/>
    <s v="translations"/>
    <x v="1436"/>
    <x v="1436"/>
  </r>
  <r>
    <n v="1437"/>
    <s v="THE BACHELOR KNOWS NO BORDERS"/>
    <x v="1435"/>
    <n v="3000"/>
    <n v="807"/>
    <x v="2"/>
    <x v="0"/>
    <s v="USD"/>
    <n v="1405227540"/>
    <x v="1437"/>
    <b v="0"/>
    <x v="19"/>
    <b v="0"/>
    <s v="publishing/translations"/>
    <x v="1124"/>
    <x v="1064"/>
    <x v="3"/>
    <s v="translations"/>
    <x v="1437"/>
    <x v="1437"/>
  </r>
  <r>
    <n v="1438"/>
    <s v="Felting tutorials - worldwide wool craft - translation"/>
    <x v="1436"/>
    <n v="20000"/>
    <n v="600"/>
    <x v="2"/>
    <x v="8"/>
    <s v="DKK"/>
    <n v="1461765300"/>
    <x v="1438"/>
    <b v="0"/>
    <x v="22"/>
    <b v="0"/>
    <s v="publishing/translations"/>
    <x v="419"/>
    <x v="766"/>
    <x v="3"/>
    <s v="translations"/>
    <x v="1438"/>
    <x v="1438"/>
  </r>
  <r>
    <n v="1439"/>
    <s v="Watermark the truth beneath the surface - Translate"/>
    <x v="1437"/>
    <n v="2725"/>
    <n v="180"/>
    <x v="2"/>
    <x v="5"/>
    <s v="CAD"/>
    <n v="1425758101"/>
    <x v="1439"/>
    <b v="0"/>
    <x v="79"/>
    <b v="0"/>
    <s v="publishing/translations"/>
    <x v="1125"/>
    <x v="180"/>
    <x v="3"/>
    <s v="translations"/>
    <x v="1439"/>
    <x v="1439"/>
  </r>
  <r>
    <n v="1440"/>
    <s v="Perfume Collectibles - Vintage Bottles - History of Perfume"/>
    <x v="1438"/>
    <n v="13000"/>
    <n v="1"/>
    <x v="2"/>
    <x v="13"/>
    <s v="EUR"/>
    <n v="1464285463"/>
    <x v="1440"/>
    <b v="0"/>
    <x v="29"/>
    <b v="0"/>
    <s v="publishing/translations"/>
    <x v="1126"/>
    <x v="120"/>
    <x v="3"/>
    <s v="translations"/>
    <x v="1440"/>
    <x v="1440"/>
  </r>
  <r>
    <n v="1441"/>
    <s v="Sikh Police: Guru Granth Sahib Project"/>
    <x v="1439"/>
    <n v="180000"/>
    <n v="2020"/>
    <x v="2"/>
    <x v="1"/>
    <s v="GBP"/>
    <n v="1441995769"/>
    <x v="1441"/>
    <b v="0"/>
    <x v="83"/>
    <b v="0"/>
    <s v="publishing/translations"/>
    <x v="1127"/>
    <x v="1065"/>
    <x v="3"/>
    <s v="translations"/>
    <x v="1441"/>
    <x v="1441"/>
  </r>
  <r>
    <n v="1442"/>
    <s v="Alternative Economics: Reversing Stagnation on Smashwords"/>
    <x v="1440"/>
    <n v="1500"/>
    <n v="0"/>
    <x v="2"/>
    <x v="0"/>
    <s v="USD"/>
    <n v="1464190158"/>
    <x v="1442"/>
    <b v="0"/>
    <x v="78"/>
    <b v="0"/>
    <s v="publishing/translations"/>
    <x v="109"/>
    <x v="121"/>
    <x v="3"/>
    <s v="translations"/>
    <x v="1442"/>
    <x v="1442"/>
  </r>
  <r>
    <n v="1443"/>
    <s v="Translate my Saga Fantasy : Icarus Ã  l'Ã©cole des dieux"/>
    <x v="1441"/>
    <n v="13000"/>
    <n v="0"/>
    <x v="2"/>
    <x v="6"/>
    <s v="EUR"/>
    <n v="1483395209"/>
    <x v="1443"/>
    <b v="0"/>
    <x v="78"/>
    <b v="0"/>
    <s v="publishing/translations"/>
    <x v="109"/>
    <x v="121"/>
    <x v="3"/>
    <s v="translations"/>
    <x v="1443"/>
    <x v="1443"/>
  </r>
  <r>
    <n v="1444"/>
    <s v="Expand the MillionairesLetter in the US Market!"/>
    <x v="1442"/>
    <n v="4950"/>
    <n v="0"/>
    <x v="2"/>
    <x v="12"/>
    <s v="EUR"/>
    <n v="1442091462"/>
    <x v="1444"/>
    <b v="0"/>
    <x v="78"/>
    <b v="0"/>
    <s v="publishing/translations"/>
    <x v="109"/>
    <x v="121"/>
    <x v="3"/>
    <s v="translations"/>
    <x v="1444"/>
    <x v="1444"/>
  </r>
  <r>
    <n v="1445"/>
    <s v="Finnegans Wake von James Joyce - deutsche Ãœbersetzung"/>
    <x v="1443"/>
    <n v="130000"/>
    <n v="0"/>
    <x v="2"/>
    <x v="12"/>
    <s v="EUR"/>
    <n v="1434286855"/>
    <x v="1445"/>
    <b v="0"/>
    <x v="78"/>
    <b v="0"/>
    <s v="publishing/translations"/>
    <x v="109"/>
    <x v="121"/>
    <x v="3"/>
    <s v="translations"/>
    <x v="1445"/>
    <x v="1445"/>
  </r>
  <r>
    <n v="1446"/>
    <s v="Italian Manual Kickstarter - Manuale Italiano non ufficiale"/>
    <x v="1444"/>
    <n v="900"/>
    <n v="0"/>
    <x v="2"/>
    <x v="13"/>
    <s v="EUR"/>
    <n v="1461235478"/>
    <x v="1446"/>
    <b v="0"/>
    <x v="78"/>
    <b v="0"/>
    <s v="publishing/translations"/>
    <x v="109"/>
    <x v="121"/>
    <x v="3"/>
    <s v="translations"/>
    <x v="1446"/>
    <x v="1446"/>
  </r>
  <r>
    <n v="1447"/>
    <s v="Indian Language Dictionary"/>
    <x v="1445"/>
    <n v="500000"/>
    <n v="75"/>
    <x v="2"/>
    <x v="0"/>
    <s v="USD"/>
    <n v="1467999134"/>
    <x v="1447"/>
    <b v="0"/>
    <x v="83"/>
    <b v="0"/>
    <s v="publishing/translations"/>
    <x v="1128"/>
    <x v="384"/>
    <x v="3"/>
    <s v="translations"/>
    <x v="1447"/>
    <x v="1447"/>
  </r>
  <r>
    <n v="1448"/>
    <s v="Focus on changing your situation"/>
    <x v="1446"/>
    <n v="200000"/>
    <n v="0"/>
    <x v="2"/>
    <x v="2"/>
    <s v="AUD"/>
    <n v="1432272300"/>
    <x v="1448"/>
    <b v="0"/>
    <x v="78"/>
    <b v="0"/>
    <s v="publishing/translations"/>
    <x v="109"/>
    <x v="121"/>
    <x v="3"/>
    <s v="translations"/>
    <x v="1448"/>
    <x v="1448"/>
  </r>
  <r>
    <n v="1449"/>
    <s v="MamaCheng's International Shopping Concierge Services"/>
    <x v="1447"/>
    <n v="8888"/>
    <n v="0"/>
    <x v="2"/>
    <x v="0"/>
    <s v="USD"/>
    <n v="1431286105"/>
    <x v="1449"/>
    <b v="0"/>
    <x v="78"/>
    <b v="0"/>
    <s v="publishing/translations"/>
    <x v="109"/>
    <x v="121"/>
    <x v="3"/>
    <s v="translations"/>
    <x v="1449"/>
    <x v="1449"/>
  </r>
  <r>
    <n v="1450"/>
    <s v="The Art of the Dill"/>
    <x v="1448"/>
    <n v="100000"/>
    <n v="1"/>
    <x v="2"/>
    <x v="0"/>
    <s v="USD"/>
    <n v="1455941197"/>
    <x v="1450"/>
    <b v="0"/>
    <x v="29"/>
    <b v="0"/>
    <s v="publishing/translations"/>
    <x v="1129"/>
    <x v="120"/>
    <x v="3"/>
    <s v="translations"/>
    <x v="1450"/>
    <x v="1450"/>
  </r>
  <r>
    <n v="1451"/>
    <s v="Modern Literal Torah Translation (Canceled)"/>
    <x v="1449"/>
    <n v="18950"/>
    <n v="2"/>
    <x v="1"/>
    <x v="0"/>
    <s v="USD"/>
    <n v="1416355259"/>
    <x v="1451"/>
    <b v="0"/>
    <x v="84"/>
    <b v="0"/>
    <s v="publishing/translations"/>
    <x v="1130"/>
    <x v="120"/>
    <x v="3"/>
    <s v="translations"/>
    <x v="1451"/>
    <x v="1451"/>
  </r>
  <r>
    <n v="1452"/>
    <s v="The Judo Preservation Project (Canceled)"/>
    <x v="1450"/>
    <n v="14000"/>
    <n v="0"/>
    <x v="1"/>
    <x v="0"/>
    <s v="USD"/>
    <n v="1406566363"/>
    <x v="1452"/>
    <b v="0"/>
    <x v="78"/>
    <b v="0"/>
    <s v="publishing/translations"/>
    <x v="109"/>
    <x v="121"/>
    <x v="3"/>
    <s v="translations"/>
    <x v="1452"/>
    <x v="1452"/>
  </r>
  <r>
    <n v="1453"/>
    <s v="ON THE DISSECTION OF THE PARTS OF THE HUMAN BODY (1545-1546) (Canceled)"/>
    <x v="1451"/>
    <n v="25000"/>
    <n v="0"/>
    <x v="1"/>
    <x v="6"/>
    <s v="EUR"/>
    <n v="1492270947"/>
    <x v="1453"/>
    <b v="0"/>
    <x v="78"/>
    <b v="0"/>
    <s v="publishing/translations"/>
    <x v="109"/>
    <x v="121"/>
    <x v="3"/>
    <s v="translations"/>
    <x v="1453"/>
    <x v="1453"/>
  </r>
  <r>
    <n v="1454"/>
    <s v="Beginner's Guide to Fibromyalgia translation - fibromialgia"/>
    <x v="1452"/>
    <n v="1750"/>
    <n v="15"/>
    <x v="1"/>
    <x v="3"/>
    <s v="EUR"/>
    <n v="1461535140"/>
    <x v="1454"/>
    <b v="0"/>
    <x v="29"/>
    <b v="0"/>
    <s v="publishing/translations"/>
    <x v="719"/>
    <x v="2"/>
    <x v="3"/>
    <s v="translations"/>
    <x v="1454"/>
    <x v="1454"/>
  </r>
  <r>
    <n v="1455"/>
    <s v="Heart Jewel: Advice from a Modern Tibetan Master (Canceled)"/>
    <x v="1453"/>
    <n v="15000"/>
    <n v="1575"/>
    <x v="1"/>
    <x v="0"/>
    <s v="USD"/>
    <n v="1409924340"/>
    <x v="1455"/>
    <b v="0"/>
    <x v="63"/>
    <b v="0"/>
    <s v="publishing/translations"/>
    <x v="1131"/>
    <x v="1066"/>
    <x v="3"/>
    <s v="translations"/>
    <x v="1455"/>
    <x v="1455"/>
  </r>
  <r>
    <n v="1456"/>
    <s v="Sometimes you don't need love (Canceled)"/>
    <x v="1454"/>
    <n v="5000"/>
    <n v="145"/>
    <x v="1"/>
    <x v="13"/>
    <s v="EUR"/>
    <n v="1483459365"/>
    <x v="1456"/>
    <b v="0"/>
    <x v="83"/>
    <b v="0"/>
    <s v="publishing/translations"/>
    <x v="1132"/>
    <x v="1067"/>
    <x v="3"/>
    <s v="translations"/>
    <x v="1456"/>
    <x v="1456"/>
  </r>
  <r>
    <n v="1457"/>
    <s v="Hey! I&quot;m not invisable, I am Just Old (Canceled)"/>
    <x v="1455"/>
    <n v="6000"/>
    <n v="0"/>
    <x v="1"/>
    <x v="0"/>
    <s v="USD"/>
    <n v="1447281044"/>
    <x v="1457"/>
    <b v="0"/>
    <x v="78"/>
    <b v="0"/>
    <s v="publishing/translations"/>
    <x v="109"/>
    <x v="121"/>
    <x v="3"/>
    <s v="translations"/>
    <x v="1457"/>
    <x v="1457"/>
  </r>
  <r>
    <n v="1458"/>
    <s v="The Atheist/Agnostic Translation Guide to the AA's Big Book"/>
    <x v="1456"/>
    <n v="5000"/>
    <n v="0"/>
    <x v="1"/>
    <x v="0"/>
    <s v="USD"/>
    <n v="1407729600"/>
    <x v="1458"/>
    <b v="0"/>
    <x v="78"/>
    <b v="0"/>
    <s v="publishing/translations"/>
    <x v="109"/>
    <x v="121"/>
    <x v="3"/>
    <s v="translations"/>
    <x v="1458"/>
    <x v="1458"/>
  </r>
  <r>
    <n v="1459"/>
    <s v="Like all the others (Canceled)"/>
    <x v="1457"/>
    <n v="37000"/>
    <n v="0"/>
    <x v="1"/>
    <x v="8"/>
    <s v="DKK"/>
    <n v="1449077100"/>
    <x v="1459"/>
    <b v="0"/>
    <x v="78"/>
    <b v="0"/>
    <s v="publishing/translations"/>
    <x v="109"/>
    <x v="121"/>
    <x v="3"/>
    <s v="translations"/>
    <x v="1459"/>
    <x v="1459"/>
  </r>
  <r>
    <n v="1460"/>
    <s v="KJV2015 (Canceled)"/>
    <x v="1458"/>
    <n v="25000000"/>
    <n v="0"/>
    <x v="1"/>
    <x v="0"/>
    <s v="USD"/>
    <n v="1417391100"/>
    <x v="1460"/>
    <b v="0"/>
    <x v="78"/>
    <b v="0"/>
    <s v="publishing/translations"/>
    <x v="109"/>
    <x v="121"/>
    <x v="3"/>
    <s v="translations"/>
    <x v="1460"/>
    <x v="1460"/>
  </r>
  <r>
    <n v="1461"/>
    <s v="Relatively Prime Series 2"/>
    <x v="1459"/>
    <n v="15000"/>
    <n v="15186.69"/>
    <x v="0"/>
    <x v="0"/>
    <s v="USD"/>
    <n v="1413849600"/>
    <x v="1461"/>
    <b v="1"/>
    <x v="158"/>
    <b v="1"/>
    <s v="publishing/radio &amp; podcasts"/>
    <x v="1133"/>
    <x v="1068"/>
    <x v="3"/>
    <s v="radio &amp; podcasts"/>
    <x v="1461"/>
    <x v="1461"/>
  </r>
  <r>
    <n v="1462"/>
    <s v="Unbound: Fiction on the Radio"/>
    <x v="1460"/>
    <n v="4000"/>
    <n v="4340.7"/>
    <x v="0"/>
    <x v="0"/>
    <s v="USD"/>
    <n v="1365609271"/>
    <x v="1462"/>
    <b v="1"/>
    <x v="3"/>
    <b v="1"/>
    <s v="publishing/radio &amp; podcasts"/>
    <x v="1134"/>
    <x v="1069"/>
    <x v="3"/>
    <s v="radio &amp; podcasts"/>
    <x v="1462"/>
    <x v="1462"/>
  </r>
  <r>
    <n v="1463"/>
    <s v="The River Runs Through Us, a Six-Part Public Radio Series"/>
    <x v="1461"/>
    <n v="600"/>
    <n v="886"/>
    <x v="0"/>
    <x v="0"/>
    <s v="USD"/>
    <n v="1365367938"/>
    <x v="1463"/>
    <b v="1"/>
    <x v="20"/>
    <b v="1"/>
    <s v="publishing/radio &amp; podcasts"/>
    <x v="1135"/>
    <x v="1070"/>
    <x v="3"/>
    <s v="radio &amp; podcasts"/>
    <x v="1463"/>
    <x v="1463"/>
  </r>
  <r>
    <n v="1464"/>
    <s v="Science Studio"/>
    <x v="1462"/>
    <n v="5000"/>
    <n v="8160"/>
    <x v="0"/>
    <x v="0"/>
    <s v="USD"/>
    <n v="1361029958"/>
    <x v="1464"/>
    <b v="1"/>
    <x v="302"/>
    <b v="1"/>
    <s v="publishing/radio &amp; podcasts"/>
    <x v="1136"/>
    <x v="1071"/>
    <x v="3"/>
    <s v="radio &amp; podcasts"/>
    <x v="1464"/>
    <x v="1464"/>
  </r>
  <r>
    <n v="1465"/>
    <s v="Idle Thumbs Video Game Podcast"/>
    <x v="1463"/>
    <n v="30000"/>
    <n v="136924.35"/>
    <x v="0"/>
    <x v="0"/>
    <s v="USD"/>
    <n v="1332385200"/>
    <x v="1465"/>
    <b v="1"/>
    <x v="303"/>
    <b v="1"/>
    <s v="publishing/radio &amp; podcasts"/>
    <x v="1137"/>
    <x v="1072"/>
    <x v="3"/>
    <s v="radio &amp; podcasts"/>
    <x v="1465"/>
    <x v="1465"/>
  </r>
  <r>
    <n v="1466"/>
    <s v="WAYO 104.3 FM ROCHESTER, NY"/>
    <x v="1464"/>
    <n v="16000"/>
    <n v="17260.37"/>
    <x v="0"/>
    <x v="0"/>
    <s v="USD"/>
    <n v="1452574800"/>
    <x v="1466"/>
    <b v="1"/>
    <x v="290"/>
    <b v="1"/>
    <s v="publishing/radio &amp; podcasts"/>
    <x v="1138"/>
    <x v="1073"/>
    <x v="3"/>
    <s v="radio &amp; podcasts"/>
    <x v="1466"/>
    <x v="1466"/>
  </r>
  <r>
    <n v="1467"/>
    <s v="Radio Ambulante"/>
    <x v="1465"/>
    <n v="40000"/>
    <n v="46032"/>
    <x v="0"/>
    <x v="0"/>
    <s v="USD"/>
    <n v="1332699285"/>
    <x v="1467"/>
    <b v="1"/>
    <x v="304"/>
    <b v="1"/>
    <s v="publishing/radio &amp; podcasts"/>
    <x v="1139"/>
    <x v="1074"/>
    <x v="3"/>
    <s v="radio &amp; podcasts"/>
    <x v="1467"/>
    <x v="1467"/>
  </r>
  <r>
    <n v="1468"/>
    <s v="A New Season of Destination DIY"/>
    <x v="1466"/>
    <n v="9500"/>
    <n v="9725"/>
    <x v="0"/>
    <x v="0"/>
    <s v="USD"/>
    <n v="1307838049"/>
    <x v="1468"/>
    <b v="1"/>
    <x v="305"/>
    <b v="1"/>
    <s v="publishing/radio &amp; podcasts"/>
    <x v="1140"/>
    <x v="1075"/>
    <x v="3"/>
    <s v="radio &amp; podcasts"/>
    <x v="1468"/>
    <x v="1468"/>
  </r>
  <r>
    <n v="1469"/>
    <s v="The Local Global Mashup Show"/>
    <x v="1467"/>
    <n v="44250"/>
    <n v="47978"/>
    <x v="0"/>
    <x v="0"/>
    <s v="USD"/>
    <n v="1360938109"/>
    <x v="1469"/>
    <b v="1"/>
    <x v="306"/>
    <b v="1"/>
    <s v="publishing/radio &amp; podcasts"/>
    <x v="1141"/>
    <x v="1076"/>
    <x v="3"/>
    <s v="radio &amp; podcasts"/>
    <x v="1469"/>
    <x v="1469"/>
  </r>
  <r>
    <n v="1470"/>
    <s v="The CASAMENA Radio Hour Volume 1 CDx2"/>
    <x v="1468"/>
    <n v="1500"/>
    <n v="1877"/>
    <x v="0"/>
    <x v="0"/>
    <s v="USD"/>
    <n v="1356724263"/>
    <x v="1470"/>
    <b v="1"/>
    <x v="75"/>
    <b v="1"/>
    <s v="publishing/radio &amp; podcasts"/>
    <x v="1142"/>
    <x v="1077"/>
    <x v="3"/>
    <s v="radio &amp; podcasts"/>
    <x v="1470"/>
    <x v="1470"/>
  </r>
  <r>
    <n v="1471"/>
    <s v="93.5 KNCE: True Taos Radio"/>
    <x v="1469"/>
    <n v="32000"/>
    <n v="33229"/>
    <x v="0"/>
    <x v="0"/>
    <s v="USD"/>
    <n v="1428620334"/>
    <x v="1471"/>
    <b v="1"/>
    <x v="307"/>
    <b v="1"/>
    <s v="publishing/radio &amp; podcasts"/>
    <x v="1143"/>
    <x v="1078"/>
    <x v="3"/>
    <s v="radio &amp; podcasts"/>
    <x v="1471"/>
    <x v="1471"/>
  </r>
  <r>
    <n v="1472"/>
    <s v="The Longest Shortest Time: Season 2"/>
    <x v="1470"/>
    <n v="25000"/>
    <n v="34676"/>
    <x v="0"/>
    <x v="0"/>
    <s v="USD"/>
    <n v="1381928503"/>
    <x v="1472"/>
    <b v="1"/>
    <x v="226"/>
    <b v="1"/>
    <s v="publishing/radio &amp; podcasts"/>
    <x v="1144"/>
    <x v="1079"/>
    <x v="3"/>
    <s v="radio &amp; podcasts"/>
    <x v="1472"/>
    <x v="1472"/>
  </r>
  <r>
    <n v="1473"/>
    <s v="ONE LOVES ONLY FORM"/>
    <x v="1471"/>
    <n v="1500"/>
    <n v="1807.74"/>
    <x v="0"/>
    <x v="0"/>
    <s v="USD"/>
    <n v="1330644639"/>
    <x v="1473"/>
    <b v="1"/>
    <x v="5"/>
    <b v="1"/>
    <s v="publishing/radio &amp; podcasts"/>
    <x v="1145"/>
    <x v="1080"/>
    <x v="3"/>
    <s v="radio &amp; podcasts"/>
    <x v="1473"/>
    <x v="1473"/>
  </r>
  <r>
    <n v="1474"/>
    <s v="Bring the Seattle Geekly podcast back!"/>
    <x v="1472"/>
    <n v="3000"/>
    <n v="3368"/>
    <x v="0"/>
    <x v="0"/>
    <s v="USD"/>
    <n v="1379093292"/>
    <x v="1474"/>
    <b v="1"/>
    <x v="88"/>
    <b v="1"/>
    <s v="publishing/radio &amp; podcasts"/>
    <x v="1146"/>
    <x v="1081"/>
    <x v="3"/>
    <s v="radio &amp; podcasts"/>
    <x v="1474"/>
    <x v="1474"/>
  </r>
  <r>
    <n v="1475"/>
    <s v="30-Hour Comedy Podcast Marathon and Tour"/>
    <x v="1473"/>
    <n v="15000"/>
    <n v="28300.45"/>
    <x v="0"/>
    <x v="0"/>
    <s v="USD"/>
    <n v="1419051540"/>
    <x v="1475"/>
    <b v="1"/>
    <x v="308"/>
    <b v="1"/>
    <s v="publishing/radio &amp; podcasts"/>
    <x v="1147"/>
    <x v="1082"/>
    <x v="3"/>
    <s v="radio &amp; podcasts"/>
    <x v="1475"/>
    <x v="1475"/>
  </r>
  <r>
    <n v="1476"/>
    <s v="The Comedy Button Podcast"/>
    <x v="1474"/>
    <n v="6000"/>
    <n v="39693.279999999999"/>
    <x v="0"/>
    <x v="0"/>
    <s v="USD"/>
    <n v="1315616422"/>
    <x v="1476"/>
    <b v="1"/>
    <x v="309"/>
    <b v="1"/>
    <s v="publishing/radio &amp; podcasts"/>
    <x v="1148"/>
    <x v="1083"/>
    <x v="3"/>
    <s v="radio &amp; podcasts"/>
    <x v="1476"/>
    <x v="1476"/>
  </r>
  <r>
    <n v="1477"/>
    <s v="Keep Live Music on WMSE"/>
    <x v="1475"/>
    <n v="30000"/>
    <n v="33393"/>
    <x v="0"/>
    <x v="0"/>
    <s v="USD"/>
    <n v="1324609200"/>
    <x v="1477"/>
    <b v="1"/>
    <x v="232"/>
    <b v="1"/>
    <s v="publishing/radio &amp; podcasts"/>
    <x v="1149"/>
    <x v="1084"/>
    <x v="3"/>
    <s v="radio &amp; podcasts"/>
    <x v="1477"/>
    <x v="1477"/>
  </r>
  <r>
    <n v="1478"/>
    <s v="Planet Money T-shirt"/>
    <x v="1476"/>
    <n v="50000"/>
    <n v="590807.11"/>
    <x v="0"/>
    <x v="0"/>
    <s v="USD"/>
    <n v="1368564913"/>
    <x v="1478"/>
    <b v="1"/>
    <x v="310"/>
    <b v="1"/>
    <s v="publishing/radio &amp; podcasts"/>
    <x v="1150"/>
    <x v="1085"/>
    <x v="3"/>
    <s v="radio &amp; podcasts"/>
    <x v="1478"/>
    <x v="1478"/>
  </r>
  <r>
    <n v="1479"/>
    <s v="Let's Talk Calmly About Security and Privacy"/>
    <x v="1477"/>
    <n v="1600"/>
    <n v="2198"/>
    <x v="0"/>
    <x v="0"/>
    <s v="USD"/>
    <n v="1399694340"/>
    <x v="1479"/>
    <b v="1"/>
    <x v="26"/>
    <b v="1"/>
    <s v="publishing/radio &amp; podcasts"/>
    <x v="1151"/>
    <x v="1086"/>
    <x v="3"/>
    <s v="radio &amp; podcasts"/>
    <x v="1479"/>
    <x v="1479"/>
  </r>
  <r>
    <n v="1480"/>
    <s v="The Stage at KDHX"/>
    <x v="1478"/>
    <n v="50000"/>
    <n v="58520.2"/>
    <x v="0"/>
    <x v="0"/>
    <s v="USD"/>
    <n v="1374858000"/>
    <x v="1480"/>
    <b v="1"/>
    <x v="311"/>
    <b v="1"/>
    <s v="publishing/radio &amp; podcasts"/>
    <x v="1152"/>
    <x v="1087"/>
    <x v="3"/>
    <s v="radio &amp; podcasts"/>
    <x v="1480"/>
    <x v="1480"/>
  </r>
  <r>
    <n v="1481"/>
    <s v="Downloads From My Mind - Science Fiction Short Stories"/>
    <x v="1479"/>
    <n v="5000"/>
    <n v="105"/>
    <x v="2"/>
    <x v="5"/>
    <s v="CAD"/>
    <n v="1383430145"/>
    <x v="1481"/>
    <b v="0"/>
    <x v="79"/>
    <b v="0"/>
    <s v="publishing/fiction"/>
    <x v="1153"/>
    <x v="844"/>
    <x v="3"/>
    <s v="fiction"/>
    <x v="1481"/>
    <x v="1481"/>
  </r>
  <r>
    <n v="1482"/>
    <s v="Black Matter: Reality is in the eyes of the beholder"/>
    <x v="1480"/>
    <n v="5000"/>
    <n v="5"/>
    <x v="2"/>
    <x v="0"/>
    <s v="USD"/>
    <n v="1347004260"/>
    <x v="1482"/>
    <b v="0"/>
    <x v="29"/>
    <b v="0"/>
    <s v="publishing/fiction"/>
    <x v="370"/>
    <x v="144"/>
    <x v="3"/>
    <s v="fiction"/>
    <x v="1482"/>
    <x v="1482"/>
  </r>
  <r>
    <n v="1483"/>
    <s v="The Book Club Rebellion"/>
    <x v="1481"/>
    <n v="7000"/>
    <n v="50"/>
    <x v="2"/>
    <x v="0"/>
    <s v="USD"/>
    <n v="1469162275"/>
    <x v="1483"/>
    <b v="0"/>
    <x v="84"/>
    <b v="0"/>
    <s v="publishing/fiction"/>
    <x v="1154"/>
    <x v="384"/>
    <x v="3"/>
    <s v="fiction"/>
    <x v="1483"/>
    <x v="1483"/>
  </r>
  <r>
    <n v="1484"/>
    <s v="a book called filtered down thru the stars"/>
    <x v="1482"/>
    <n v="2000"/>
    <n v="0"/>
    <x v="2"/>
    <x v="0"/>
    <s v="USD"/>
    <n v="1342882260"/>
    <x v="1484"/>
    <b v="0"/>
    <x v="78"/>
    <b v="0"/>
    <s v="publishing/fiction"/>
    <x v="109"/>
    <x v="121"/>
    <x v="3"/>
    <s v="fiction"/>
    <x v="1484"/>
    <x v="1484"/>
  </r>
  <r>
    <n v="1485"/>
    <s v="Covenant Kept - A Christian novel"/>
    <x v="1483"/>
    <n v="6700"/>
    <n v="150"/>
    <x v="2"/>
    <x v="0"/>
    <s v="USD"/>
    <n v="1434827173"/>
    <x v="1485"/>
    <b v="0"/>
    <x v="83"/>
    <b v="0"/>
    <s v="publishing/fiction"/>
    <x v="1155"/>
    <x v="73"/>
    <x v="3"/>
    <s v="fiction"/>
    <x v="1485"/>
    <x v="1485"/>
  </r>
  <r>
    <n v="1486"/>
    <s v="I Died. Yesterday by Pamela Norton Docken"/>
    <x v="1484"/>
    <n v="20000"/>
    <n v="48"/>
    <x v="2"/>
    <x v="0"/>
    <s v="USD"/>
    <n v="1425009761"/>
    <x v="1486"/>
    <b v="0"/>
    <x v="83"/>
    <b v="0"/>
    <s v="publishing/fiction"/>
    <x v="1156"/>
    <x v="587"/>
    <x v="3"/>
    <s v="fiction"/>
    <x v="1486"/>
    <x v="1486"/>
  </r>
  <r>
    <n v="1487"/>
    <s v="You Killed Me First"/>
    <x v="1485"/>
    <n v="10000"/>
    <n v="0"/>
    <x v="2"/>
    <x v="0"/>
    <s v="USD"/>
    <n v="1470175271"/>
    <x v="1487"/>
    <b v="0"/>
    <x v="78"/>
    <b v="0"/>
    <s v="publishing/fiction"/>
    <x v="109"/>
    <x v="121"/>
    <x v="3"/>
    <s v="fiction"/>
    <x v="1487"/>
    <x v="1487"/>
  </r>
  <r>
    <n v="1488"/>
    <s v="Nanolution"/>
    <x v="1486"/>
    <n v="15000"/>
    <n v="360"/>
    <x v="2"/>
    <x v="2"/>
    <s v="AUD"/>
    <n v="1388928660"/>
    <x v="1488"/>
    <b v="0"/>
    <x v="79"/>
    <b v="0"/>
    <s v="publishing/fiction"/>
    <x v="365"/>
    <x v="88"/>
    <x v="3"/>
    <s v="fiction"/>
    <x v="1488"/>
    <x v="1488"/>
  </r>
  <r>
    <n v="1489"/>
    <s v="QUIET ENJOYMENT, a novel of two gay friends, life and AIDS"/>
    <x v="1487"/>
    <n v="5000"/>
    <n v="0"/>
    <x v="2"/>
    <x v="0"/>
    <s v="USD"/>
    <n v="1352994052"/>
    <x v="1489"/>
    <b v="0"/>
    <x v="78"/>
    <b v="0"/>
    <s v="publishing/fiction"/>
    <x v="109"/>
    <x v="121"/>
    <x v="3"/>
    <s v="fiction"/>
    <x v="1489"/>
    <x v="1489"/>
  </r>
  <r>
    <n v="1490"/>
    <s v="Publishing Book ll of The Merlin Chronicles Trilogy"/>
    <x v="1488"/>
    <n v="2900"/>
    <n v="895"/>
    <x v="2"/>
    <x v="0"/>
    <s v="USD"/>
    <n v="1380720474"/>
    <x v="1490"/>
    <b v="0"/>
    <x v="10"/>
    <b v="0"/>
    <s v="publishing/fiction"/>
    <x v="1157"/>
    <x v="1088"/>
    <x v="3"/>
    <s v="fiction"/>
    <x v="1490"/>
    <x v="1490"/>
  </r>
  <r>
    <n v="1491"/>
    <s v="Tales of guns, gold and a beagle in the Old West"/>
    <x v="1489"/>
    <n v="1200"/>
    <n v="100"/>
    <x v="2"/>
    <x v="0"/>
    <s v="USD"/>
    <n v="1424014680"/>
    <x v="1491"/>
    <b v="0"/>
    <x v="29"/>
    <b v="0"/>
    <s v="publishing/fiction"/>
    <x v="1158"/>
    <x v="101"/>
    <x v="3"/>
    <s v="fiction"/>
    <x v="1491"/>
    <x v="1491"/>
  </r>
  <r>
    <n v="1492"/>
    <s v="The Grym Brothers Series"/>
    <x v="1490"/>
    <n v="4000"/>
    <n v="30"/>
    <x v="2"/>
    <x v="0"/>
    <s v="USD"/>
    <n v="1308431646"/>
    <x v="1492"/>
    <b v="0"/>
    <x v="84"/>
    <b v="0"/>
    <s v="publishing/fiction"/>
    <x v="571"/>
    <x v="2"/>
    <x v="3"/>
    <s v="fiction"/>
    <x v="1492"/>
    <x v="1492"/>
  </r>
  <r>
    <n v="1493"/>
    <s v="The Great Grand Zeppelin Chase"/>
    <x v="1491"/>
    <n v="2400"/>
    <n v="0"/>
    <x v="2"/>
    <x v="0"/>
    <s v="USD"/>
    <n v="1371415675"/>
    <x v="1493"/>
    <b v="0"/>
    <x v="78"/>
    <b v="0"/>
    <s v="publishing/fiction"/>
    <x v="109"/>
    <x v="121"/>
    <x v="3"/>
    <s v="fiction"/>
    <x v="1493"/>
    <x v="1493"/>
  </r>
  <r>
    <n v="1494"/>
    <s v="Six Days in September: A Civil War Novel"/>
    <x v="1492"/>
    <n v="5000"/>
    <n v="445"/>
    <x v="2"/>
    <x v="0"/>
    <s v="USD"/>
    <n v="1428075480"/>
    <x v="1494"/>
    <b v="0"/>
    <x v="202"/>
    <b v="0"/>
    <s v="publishing/fiction"/>
    <x v="1159"/>
    <x v="1089"/>
    <x v="3"/>
    <s v="fiction"/>
    <x v="1494"/>
    <x v="1494"/>
  </r>
  <r>
    <n v="1495"/>
    <s v="A Magical Bildungsroman with a Female Heroine"/>
    <x v="1493"/>
    <n v="2000"/>
    <n v="0"/>
    <x v="2"/>
    <x v="0"/>
    <s v="USD"/>
    <n v="1314471431"/>
    <x v="1495"/>
    <b v="0"/>
    <x v="78"/>
    <b v="0"/>
    <s v="publishing/fiction"/>
    <x v="109"/>
    <x v="121"/>
    <x v="3"/>
    <s v="fiction"/>
    <x v="1495"/>
    <x v="1495"/>
  </r>
  <r>
    <n v="1496"/>
    <s v="Tainted Steel (Series 1 - 4)"/>
    <x v="1494"/>
    <n v="1500"/>
    <n v="0"/>
    <x v="2"/>
    <x v="0"/>
    <s v="USD"/>
    <n v="1410866659"/>
    <x v="1496"/>
    <b v="0"/>
    <x v="78"/>
    <b v="0"/>
    <s v="publishing/fiction"/>
    <x v="109"/>
    <x v="121"/>
    <x v="3"/>
    <s v="fiction"/>
    <x v="1496"/>
    <x v="1496"/>
  </r>
  <r>
    <n v="1497"/>
    <s v="Daddy"/>
    <x v="1495"/>
    <n v="15000"/>
    <n v="1"/>
    <x v="2"/>
    <x v="0"/>
    <s v="USD"/>
    <n v="1375299780"/>
    <x v="1497"/>
    <b v="0"/>
    <x v="29"/>
    <b v="0"/>
    <s v="publishing/fiction"/>
    <x v="440"/>
    <x v="120"/>
    <x v="3"/>
    <s v="fiction"/>
    <x v="1497"/>
    <x v="1497"/>
  </r>
  <r>
    <n v="1498"/>
    <s v="Alexis' Aggravation: Murder in the Southwest. A Crime Novel"/>
    <x v="1496"/>
    <n v="3000"/>
    <n v="57"/>
    <x v="2"/>
    <x v="0"/>
    <s v="USD"/>
    <n v="1409787378"/>
    <x v="1498"/>
    <b v="0"/>
    <x v="83"/>
    <b v="0"/>
    <s v="publishing/fiction"/>
    <x v="1160"/>
    <x v="1090"/>
    <x v="3"/>
    <s v="fiction"/>
    <x v="1498"/>
    <x v="1498"/>
  </r>
  <r>
    <n v="1499"/>
    <s v="The Second Renaissance"/>
    <x v="1497"/>
    <n v="2000"/>
    <n v="5"/>
    <x v="2"/>
    <x v="0"/>
    <s v="USD"/>
    <n v="1470355833"/>
    <x v="1499"/>
    <b v="0"/>
    <x v="29"/>
    <b v="0"/>
    <s v="publishing/fiction"/>
    <x v="1161"/>
    <x v="144"/>
    <x v="3"/>
    <s v="fiction"/>
    <x v="1499"/>
    <x v="1499"/>
  </r>
  <r>
    <n v="1500"/>
    <s v="Tarnish: A Fantasy Novel by J. D. Brink"/>
    <x v="1498"/>
    <n v="2800"/>
    <n v="701"/>
    <x v="2"/>
    <x v="0"/>
    <s v="USD"/>
    <n v="1367444557"/>
    <x v="1500"/>
    <b v="0"/>
    <x v="41"/>
    <b v="0"/>
    <s v="publishing/fiction"/>
    <x v="1162"/>
    <x v="1091"/>
    <x v="3"/>
    <s v="fiction"/>
    <x v="1500"/>
    <x v="1500"/>
  </r>
  <r>
    <n v="1501"/>
    <s v="This is Nowhere"/>
    <x v="1499"/>
    <n v="52000"/>
    <n v="86492"/>
    <x v="0"/>
    <x v="5"/>
    <s v="CAD"/>
    <n v="1436364023"/>
    <x v="1501"/>
    <b v="1"/>
    <x v="312"/>
    <b v="1"/>
    <s v="photography/photobooks"/>
    <x v="1163"/>
    <x v="1092"/>
    <x v="8"/>
    <s v="photobooks"/>
    <x v="1501"/>
    <x v="1501"/>
  </r>
  <r>
    <n v="1502"/>
    <s v="Cosmic Surgery"/>
    <x v="1500"/>
    <n v="22000"/>
    <n v="22318"/>
    <x v="0"/>
    <x v="1"/>
    <s v="GBP"/>
    <n v="1458943200"/>
    <x v="1502"/>
    <b v="1"/>
    <x v="313"/>
    <b v="1"/>
    <s v="photography/photobooks"/>
    <x v="1164"/>
    <x v="1093"/>
    <x v="8"/>
    <s v="photobooks"/>
    <x v="1502"/>
    <x v="1502"/>
  </r>
  <r>
    <n v="1503"/>
    <s v="&quot;Iconic Sea Birds&quot; a photobook project"/>
    <x v="1501"/>
    <n v="3750"/>
    <n v="4045.93"/>
    <x v="0"/>
    <x v="18"/>
    <s v="EUR"/>
    <n v="1477210801"/>
    <x v="1503"/>
    <b v="1"/>
    <x v="26"/>
    <b v="1"/>
    <s v="photography/photobooks"/>
    <x v="1165"/>
    <x v="1094"/>
    <x v="8"/>
    <s v="photobooks"/>
    <x v="1503"/>
    <x v="1503"/>
  </r>
  <r>
    <n v="1504"/>
    <s v="RYU X RIO"/>
    <x v="1502"/>
    <n v="6500"/>
    <n v="18066"/>
    <x v="0"/>
    <x v="1"/>
    <s v="GBP"/>
    <n v="1402389180"/>
    <x v="1504"/>
    <b v="1"/>
    <x v="314"/>
    <b v="1"/>
    <s v="photography/photobooks"/>
    <x v="1166"/>
    <x v="1095"/>
    <x v="8"/>
    <s v="photobooks"/>
    <x v="1504"/>
    <x v="1504"/>
  </r>
  <r>
    <n v="1505"/>
    <s v="Clear of People â€” A photobook by Michal Iwanowski"/>
    <x v="1503"/>
    <n v="16000"/>
    <n v="16573"/>
    <x v="0"/>
    <x v="12"/>
    <s v="EUR"/>
    <n v="1458676860"/>
    <x v="1505"/>
    <b v="1"/>
    <x v="315"/>
    <b v="1"/>
    <s v="photography/photobooks"/>
    <x v="1167"/>
    <x v="1096"/>
    <x v="8"/>
    <s v="photobooks"/>
    <x v="1505"/>
    <x v="1505"/>
  </r>
  <r>
    <n v="1506"/>
    <s v="Holden Lane High School photobook"/>
    <x v="1504"/>
    <n v="1500"/>
    <n v="1671"/>
    <x v="0"/>
    <x v="1"/>
    <s v="GBP"/>
    <n v="1406227904"/>
    <x v="1506"/>
    <b v="1"/>
    <x v="68"/>
    <b v="1"/>
    <s v="photography/photobooks"/>
    <x v="209"/>
    <x v="1097"/>
    <x v="8"/>
    <s v="photobooks"/>
    <x v="1506"/>
    <x v="1506"/>
  </r>
  <r>
    <n v="1507"/>
    <s v="It's Better In The Wind - A Documentary Photobook!"/>
    <x v="1505"/>
    <n v="1200"/>
    <n v="2580"/>
    <x v="0"/>
    <x v="0"/>
    <s v="USD"/>
    <n v="1273911000"/>
    <x v="1507"/>
    <b v="1"/>
    <x v="51"/>
    <b v="1"/>
    <s v="photography/photobooks"/>
    <x v="1168"/>
    <x v="1098"/>
    <x v="8"/>
    <s v="photobooks"/>
    <x v="1507"/>
    <x v="1507"/>
  </r>
  <r>
    <n v="1508"/>
    <s v="Destino by Michelle Frankfurter: A Photo Book About Destiny"/>
    <x v="1506"/>
    <n v="18500"/>
    <n v="20491"/>
    <x v="0"/>
    <x v="0"/>
    <s v="USD"/>
    <n v="1403880281"/>
    <x v="1508"/>
    <b v="1"/>
    <x v="263"/>
    <b v="1"/>
    <s v="photography/photobooks"/>
    <x v="1169"/>
    <x v="1099"/>
    <x v="8"/>
    <s v="photobooks"/>
    <x v="1508"/>
    <x v="1508"/>
  </r>
  <r>
    <n v="1509"/>
    <s v="Claudius Schulze: STATE OF NATURE"/>
    <x v="1507"/>
    <n v="17500"/>
    <n v="21637.22"/>
    <x v="0"/>
    <x v="12"/>
    <s v="EUR"/>
    <n v="1487113140"/>
    <x v="1509"/>
    <b v="1"/>
    <x v="193"/>
    <b v="1"/>
    <s v="photography/photobooks"/>
    <x v="1170"/>
    <x v="1100"/>
    <x v="8"/>
    <s v="photobooks"/>
    <x v="1509"/>
    <x v="1509"/>
  </r>
  <r>
    <n v="1510"/>
    <s v="OUT OF ORDER - NEW REVISED EDITION"/>
    <x v="1508"/>
    <n v="16000"/>
    <n v="16165.6"/>
    <x v="0"/>
    <x v="1"/>
    <s v="GBP"/>
    <n v="1405761278"/>
    <x v="1510"/>
    <b v="1"/>
    <x v="316"/>
    <b v="1"/>
    <s v="photography/photobooks"/>
    <x v="1171"/>
    <x v="1101"/>
    <x v="8"/>
    <s v="photobooks"/>
    <x v="1510"/>
    <x v="1510"/>
  </r>
  <r>
    <n v="1511"/>
    <s v="Hidden Mother"/>
    <x v="1509"/>
    <n v="14000"/>
    <n v="15651"/>
    <x v="0"/>
    <x v="0"/>
    <s v="USD"/>
    <n v="1447858804"/>
    <x v="1511"/>
    <b v="1"/>
    <x v="190"/>
    <b v="1"/>
    <s v="photography/photobooks"/>
    <x v="1172"/>
    <x v="1102"/>
    <x v="8"/>
    <s v="photobooks"/>
    <x v="1511"/>
    <x v="1511"/>
  </r>
  <r>
    <n v="1512"/>
    <s v="UnPresidented: Trump's Inaugural &amp; the People's Response"/>
    <x v="1510"/>
    <n v="3500"/>
    <n v="19557"/>
    <x v="0"/>
    <x v="0"/>
    <s v="USD"/>
    <n v="1486311939"/>
    <x v="1512"/>
    <b v="1"/>
    <x v="317"/>
    <b v="1"/>
    <s v="photography/photobooks"/>
    <x v="1173"/>
    <x v="1103"/>
    <x v="8"/>
    <s v="photobooks"/>
    <x v="1512"/>
    <x v="1512"/>
  </r>
  <r>
    <n v="1513"/>
    <s v="Russian Interiors"/>
    <x v="1511"/>
    <n v="8000"/>
    <n v="12001.5"/>
    <x v="0"/>
    <x v="1"/>
    <s v="GBP"/>
    <n v="1405523866"/>
    <x v="1513"/>
    <b v="1"/>
    <x v="224"/>
    <b v="1"/>
    <s v="photography/photobooks"/>
    <x v="1174"/>
    <x v="1104"/>
    <x v="8"/>
    <s v="photobooks"/>
    <x v="1513"/>
    <x v="1513"/>
  </r>
  <r>
    <n v="1514"/>
    <s v="Racing Age"/>
    <x v="1512"/>
    <n v="25000"/>
    <n v="26619"/>
    <x v="0"/>
    <x v="0"/>
    <s v="USD"/>
    <n v="1443363640"/>
    <x v="1514"/>
    <b v="1"/>
    <x v="282"/>
    <b v="1"/>
    <s v="photography/photobooks"/>
    <x v="1175"/>
    <x v="1105"/>
    <x v="8"/>
    <s v="photobooks"/>
    <x v="1514"/>
    <x v="1514"/>
  </r>
  <r>
    <n v="1515"/>
    <s v="Eyes as Big as Plates"/>
    <x v="1513"/>
    <n v="300000"/>
    <n v="471567"/>
    <x v="0"/>
    <x v="10"/>
    <s v="NOK"/>
    <n v="1458104697"/>
    <x v="1515"/>
    <b v="1"/>
    <x v="160"/>
    <b v="1"/>
    <s v="photography/photobooks"/>
    <x v="1176"/>
    <x v="1106"/>
    <x v="8"/>
    <s v="photobooks"/>
    <x v="1515"/>
    <x v="1515"/>
  </r>
  <r>
    <n v="1516"/>
    <s v="WELCOME HOME // a multipath photobook by Judith Stenneken"/>
    <x v="1514"/>
    <n v="17000"/>
    <n v="18472"/>
    <x v="0"/>
    <x v="0"/>
    <s v="USD"/>
    <n v="1475762400"/>
    <x v="1516"/>
    <b v="1"/>
    <x v="318"/>
    <b v="1"/>
    <s v="photography/photobooks"/>
    <x v="1177"/>
    <x v="1107"/>
    <x v="8"/>
    <s v="photobooks"/>
    <x v="1516"/>
    <x v="1516"/>
  </r>
  <r>
    <n v="1517"/>
    <s v="THE WATCHERS:  a book of the Wait Watchers photographs"/>
    <x v="1515"/>
    <n v="15000"/>
    <n v="24297"/>
    <x v="0"/>
    <x v="0"/>
    <s v="USD"/>
    <n v="1417845600"/>
    <x v="1517"/>
    <b v="1"/>
    <x v="319"/>
    <b v="1"/>
    <s v="photography/photobooks"/>
    <x v="1178"/>
    <x v="1108"/>
    <x v="8"/>
    <s v="photobooks"/>
    <x v="1517"/>
    <x v="1517"/>
  </r>
  <r>
    <n v="1518"/>
    <s v="Amelia and the Animals: Photographs by Robin Schwartz"/>
    <x v="1516"/>
    <n v="15000"/>
    <n v="30805"/>
    <x v="0"/>
    <x v="0"/>
    <s v="USD"/>
    <n v="1401565252"/>
    <x v="1518"/>
    <b v="1"/>
    <x v="163"/>
    <b v="1"/>
    <s v="photography/photobooks"/>
    <x v="1179"/>
    <x v="1109"/>
    <x v="8"/>
    <s v="photobooks"/>
    <x v="1518"/>
    <x v="1518"/>
  </r>
  <r>
    <n v="1519"/>
    <s v="Jesus Days, 1978-1983"/>
    <x v="1517"/>
    <n v="9000"/>
    <n v="9302.75"/>
    <x v="0"/>
    <x v="0"/>
    <s v="USD"/>
    <n v="1403301540"/>
    <x v="1519"/>
    <b v="1"/>
    <x v="108"/>
    <b v="1"/>
    <s v="photography/photobooks"/>
    <x v="1180"/>
    <x v="1110"/>
    <x v="8"/>
    <s v="photobooks"/>
    <x v="1519"/>
    <x v="1519"/>
  </r>
  <r>
    <n v="1520"/>
    <s v="TULIPS"/>
    <x v="1518"/>
    <n v="18000"/>
    <n v="18625"/>
    <x v="0"/>
    <x v="0"/>
    <s v="USD"/>
    <n v="1418961600"/>
    <x v="1520"/>
    <b v="1"/>
    <x v="157"/>
    <b v="1"/>
    <s v="photography/photobooks"/>
    <x v="1181"/>
    <x v="1111"/>
    <x v="8"/>
    <s v="photobooks"/>
    <x v="1520"/>
    <x v="1520"/>
  </r>
  <r>
    <n v="1521"/>
    <s v="STREET, New York City, The 70's, 80's, 90's"/>
    <x v="1519"/>
    <n v="37500"/>
    <n v="40055"/>
    <x v="0"/>
    <x v="0"/>
    <s v="USD"/>
    <n v="1465272091"/>
    <x v="1521"/>
    <b v="1"/>
    <x v="97"/>
    <b v="1"/>
    <s v="photography/photobooks"/>
    <x v="1182"/>
    <x v="1112"/>
    <x v="8"/>
    <s v="photobooks"/>
    <x v="1521"/>
    <x v="1521"/>
  </r>
  <r>
    <n v="1522"/>
    <s v="INSIDE TRACKS: Alone Across the Outback"/>
    <x v="1520"/>
    <n v="43500"/>
    <n v="60450.1"/>
    <x v="0"/>
    <x v="0"/>
    <s v="USD"/>
    <n v="1413575739"/>
    <x v="1522"/>
    <b v="1"/>
    <x v="320"/>
    <b v="1"/>
    <s v="photography/photobooks"/>
    <x v="1183"/>
    <x v="1113"/>
    <x v="8"/>
    <s v="photobooks"/>
    <x v="1522"/>
    <x v="1522"/>
  </r>
  <r>
    <n v="1523"/>
    <s v="Contact by Jake Shivery"/>
    <x v="1521"/>
    <n v="18500"/>
    <n v="23096"/>
    <x v="0"/>
    <x v="0"/>
    <s v="USD"/>
    <n v="1419292800"/>
    <x v="1523"/>
    <b v="1"/>
    <x v="198"/>
    <b v="1"/>
    <s v="photography/photobooks"/>
    <x v="1184"/>
    <x v="1114"/>
    <x v="8"/>
    <s v="photobooks"/>
    <x v="1523"/>
    <x v="1523"/>
  </r>
  <r>
    <n v="1524"/>
    <s v="Heath - Limited Edition Split Zine - Make 100"/>
    <x v="1522"/>
    <n v="3000"/>
    <n v="6210"/>
    <x v="0"/>
    <x v="11"/>
    <s v="SEK"/>
    <n v="1487592090"/>
    <x v="1524"/>
    <b v="1"/>
    <x v="33"/>
    <b v="1"/>
    <s v="photography/photobooks"/>
    <x v="1185"/>
    <x v="1115"/>
    <x v="8"/>
    <s v="photobooks"/>
    <x v="1524"/>
    <x v="1524"/>
  </r>
  <r>
    <n v="1525"/>
    <s v="Silver Hour: a photo book by Alex Westfall"/>
    <x v="1523"/>
    <n v="2600"/>
    <n v="4524.1499999999996"/>
    <x v="0"/>
    <x v="0"/>
    <s v="USD"/>
    <n v="1471539138"/>
    <x v="1525"/>
    <b v="1"/>
    <x v="205"/>
    <b v="1"/>
    <s v="photography/photobooks"/>
    <x v="1186"/>
    <x v="1116"/>
    <x v="8"/>
    <s v="photobooks"/>
    <x v="1525"/>
    <x v="1525"/>
  </r>
  <r>
    <n v="1526"/>
    <s v="BODYSCAPES II: Theater of Life"/>
    <x v="1524"/>
    <n v="23000"/>
    <n v="27675"/>
    <x v="0"/>
    <x v="0"/>
    <s v="USD"/>
    <n v="1453185447"/>
    <x v="1526"/>
    <b v="1"/>
    <x v="321"/>
    <b v="1"/>
    <s v="photography/photobooks"/>
    <x v="1187"/>
    <x v="1117"/>
    <x v="8"/>
    <s v="photobooks"/>
    <x v="1526"/>
    <x v="1526"/>
  </r>
  <r>
    <n v="1527"/>
    <s v="Island - Japan, from the view point of many"/>
    <x v="1525"/>
    <n v="3500"/>
    <n v="3865.55"/>
    <x v="0"/>
    <x v="0"/>
    <s v="USD"/>
    <n v="1489497886"/>
    <x v="1527"/>
    <b v="1"/>
    <x v="16"/>
    <b v="1"/>
    <s v="photography/photobooks"/>
    <x v="1188"/>
    <x v="1118"/>
    <x v="8"/>
    <s v="photobooks"/>
    <x v="1527"/>
    <x v="1527"/>
  </r>
  <r>
    <n v="1528"/>
    <s v="Don't Go Outside: Tokyo Street Photos"/>
    <x v="1526"/>
    <n v="3000"/>
    <n v="8447"/>
    <x v="0"/>
    <x v="0"/>
    <s v="USD"/>
    <n v="1485907200"/>
    <x v="1528"/>
    <b v="1"/>
    <x v="322"/>
    <b v="1"/>
    <s v="photography/photobooks"/>
    <x v="1189"/>
    <x v="1119"/>
    <x v="8"/>
    <s v="photobooks"/>
    <x v="1528"/>
    <x v="1528"/>
  </r>
  <r>
    <n v="1529"/>
    <s v="&quot;(more than) dust.&quot; - a feminist photo book"/>
    <x v="1527"/>
    <n v="19000"/>
    <n v="19129"/>
    <x v="0"/>
    <x v="0"/>
    <s v="USD"/>
    <n v="1426773920"/>
    <x v="1529"/>
    <b v="1"/>
    <x v="261"/>
    <b v="1"/>
    <s v="photography/photobooks"/>
    <x v="1190"/>
    <x v="1120"/>
    <x v="8"/>
    <s v="photobooks"/>
    <x v="1529"/>
    <x v="1529"/>
  </r>
  <r>
    <n v="1530"/>
    <s v="A 4-year-old's Portrait of the American West"/>
    <x v="1528"/>
    <n v="35000"/>
    <n v="47189"/>
    <x v="0"/>
    <x v="0"/>
    <s v="USD"/>
    <n v="1445624695"/>
    <x v="1530"/>
    <b v="1"/>
    <x v="323"/>
    <b v="1"/>
    <s v="photography/photobooks"/>
    <x v="1191"/>
    <x v="1121"/>
    <x v="8"/>
    <s v="photobooks"/>
    <x v="1530"/>
    <x v="1530"/>
  </r>
  <r>
    <n v="1531"/>
    <s v="Smell the [City of] Roses"/>
    <x v="1529"/>
    <n v="2350"/>
    <n v="4135"/>
    <x v="0"/>
    <x v="0"/>
    <s v="USD"/>
    <n v="1417402800"/>
    <x v="1531"/>
    <b v="1"/>
    <x v="196"/>
    <b v="1"/>
    <s v="photography/photobooks"/>
    <x v="1192"/>
    <x v="1122"/>
    <x v="8"/>
    <s v="photobooks"/>
    <x v="1531"/>
    <x v="1531"/>
  </r>
  <r>
    <n v="1532"/>
    <s v="Geiko and Maiko of Kyoto"/>
    <x v="1530"/>
    <n v="5000"/>
    <n v="24201"/>
    <x v="0"/>
    <x v="2"/>
    <s v="AUD"/>
    <n v="1455548400"/>
    <x v="1532"/>
    <b v="1"/>
    <x v="324"/>
    <b v="1"/>
    <s v="photography/photobooks"/>
    <x v="1193"/>
    <x v="1123"/>
    <x v="8"/>
    <s v="photobooks"/>
    <x v="1532"/>
    <x v="1532"/>
  </r>
  <r>
    <n v="1533"/>
    <s v="The Cancer Family Book Project"/>
    <x v="1531"/>
    <n v="45000"/>
    <n v="65313"/>
    <x v="0"/>
    <x v="0"/>
    <s v="USD"/>
    <n v="1462161540"/>
    <x v="1533"/>
    <b v="1"/>
    <x v="325"/>
    <b v="1"/>
    <s v="photography/photobooks"/>
    <x v="1194"/>
    <x v="1124"/>
    <x v="8"/>
    <s v="photobooks"/>
    <x v="1533"/>
    <x v="1533"/>
  </r>
  <r>
    <n v="1534"/>
    <s v="The Art of Abandonment - Photo Book by Walter Arnold"/>
    <x v="1532"/>
    <n v="7500"/>
    <n v="31330"/>
    <x v="0"/>
    <x v="0"/>
    <s v="USD"/>
    <n v="1441383062"/>
    <x v="1534"/>
    <b v="1"/>
    <x v="232"/>
    <b v="1"/>
    <s v="photography/photobooks"/>
    <x v="1195"/>
    <x v="1125"/>
    <x v="8"/>
    <s v="photobooks"/>
    <x v="1534"/>
    <x v="1534"/>
  </r>
  <r>
    <n v="1535"/>
    <s v="Small Steps Are Giant Leaps"/>
    <x v="1533"/>
    <n v="4000"/>
    <n v="5297"/>
    <x v="0"/>
    <x v="0"/>
    <s v="USD"/>
    <n v="1464040800"/>
    <x v="1535"/>
    <b v="1"/>
    <x v="238"/>
    <b v="1"/>
    <s v="photography/photobooks"/>
    <x v="1196"/>
    <x v="1126"/>
    <x v="8"/>
    <s v="photobooks"/>
    <x v="1535"/>
    <x v="1535"/>
  </r>
  <r>
    <n v="1536"/>
    <s v="We Call This Home: 3 yrs of travel to 60 countries photobook"/>
    <x v="1534"/>
    <n v="12000"/>
    <n v="30037.01"/>
    <x v="0"/>
    <x v="0"/>
    <s v="USD"/>
    <n v="1440702910"/>
    <x v="1536"/>
    <b v="1"/>
    <x v="326"/>
    <b v="1"/>
    <s v="photography/photobooks"/>
    <x v="1197"/>
    <x v="1127"/>
    <x v="8"/>
    <s v="photobooks"/>
    <x v="1536"/>
    <x v="1536"/>
  </r>
  <r>
    <n v="1537"/>
    <s v="FACE TO FAITH | MOUNT KAILASH | TIBET photobook"/>
    <x v="1535"/>
    <n v="12000"/>
    <n v="21588"/>
    <x v="0"/>
    <x v="12"/>
    <s v="EUR"/>
    <n v="1470506400"/>
    <x v="1537"/>
    <b v="1"/>
    <x v="291"/>
    <b v="1"/>
    <s v="photography/photobooks"/>
    <x v="1198"/>
    <x v="1128"/>
    <x v="8"/>
    <s v="photobooks"/>
    <x v="1537"/>
    <x v="1537"/>
  </r>
  <r>
    <n v="1538"/>
    <s v="US National Parks: Picturing the Little Things"/>
    <x v="1536"/>
    <n v="7000"/>
    <n v="7184"/>
    <x v="0"/>
    <x v="0"/>
    <s v="USD"/>
    <n v="1421952370"/>
    <x v="1538"/>
    <b v="1"/>
    <x v="67"/>
    <b v="1"/>
    <s v="photography/photobooks"/>
    <x v="1199"/>
    <x v="1129"/>
    <x v="8"/>
    <s v="photobooks"/>
    <x v="1538"/>
    <x v="1538"/>
  </r>
  <r>
    <n v="1539"/>
    <s v="The Music Never Stopped:Epic Live Music Photos by Bob Minkin"/>
    <x v="1537"/>
    <n v="20000"/>
    <n v="27197.22"/>
    <x v="0"/>
    <x v="0"/>
    <s v="USD"/>
    <n v="1483481019"/>
    <x v="1539"/>
    <b v="0"/>
    <x v="4"/>
    <b v="1"/>
    <s v="photography/photobooks"/>
    <x v="1200"/>
    <x v="1130"/>
    <x v="8"/>
    <s v="photobooks"/>
    <x v="1539"/>
    <x v="1539"/>
  </r>
  <r>
    <n v="1540"/>
    <s v="Organic Portraits / A Photo Book of Polaroid &amp; Film Images"/>
    <x v="1538"/>
    <n v="15000"/>
    <n v="17680"/>
    <x v="0"/>
    <x v="0"/>
    <s v="USD"/>
    <n v="1416964500"/>
    <x v="1540"/>
    <b v="1"/>
    <x v="15"/>
    <b v="1"/>
    <s v="photography/photobooks"/>
    <x v="1201"/>
    <x v="1131"/>
    <x v="8"/>
    <s v="photobooks"/>
    <x v="1540"/>
    <x v="1540"/>
  </r>
  <r>
    <n v="1541"/>
    <s v="The Panama Canal Bridge of the Americas"/>
    <x v="1539"/>
    <n v="18000"/>
    <n v="6"/>
    <x v="2"/>
    <x v="0"/>
    <s v="USD"/>
    <n v="1420045538"/>
    <x v="1541"/>
    <b v="0"/>
    <x v="84"/>
    <b v="0"/>
    <s v="photography/nature"/>
    <x v="108"/>
    <x v="366"/>
    <x v="8"/>
    <s v="nature"/>
    <x v="1541"/>
    <x v="1541"/>
  </r>
  <r>
    <n v="1542"/>
    <s v="From student to beekeeper"/>
    <x v="1540"/>
    <n v="500"/>
    <n v="20"/>
    <x v="2"/>
    <x v="5"/>
    <s v="CAD"/>
    <n v="1435708500"/>
    <x v="1542"/>
    <b v="0"/>
    <x v="29"/>
    <b v="0"/>
    <s v="photography/nature"/>
    <x v="914"/>
    <x v="135"/>
    <x v="8"/>
    <s v="nature"/>
    <x v="1542"/>
    <x v="1542"/>
  </r>
  <r>
    <n v="1543"/>
    <s v="Sunrises in the MidWest"/>
    <x v="1541"/>
    <n v="2250"/>
    <n v="10"/>
    <x v="2"/>
    <x v="0"/>
    <s v="USD"/>
    <n v="1416662034"/>
    <x v="1543"/>
    <b v="0"/>
    <x v="29"/>
    <b v="0"/>
    <s v="photography/nature"/>
    <x v="1202"/>
    <x v="119"/>
    <x v="8"/>
    <s v="nature"/>
    <x v="1543"/>
    <x v="1543"/>
  </r>
  <r>
    <n v="1544"/>
    <s v="LaFee Photography"/>
    <x v="1542"/>
    <n v="1000"/>
    <n v="0"/>
    <x v="2"/>
    <x v="0"/>
    <s v="USD"/>
    <n v="1427847480"/>
    <x v="1544"/>
    <b v="0"/>
    <x v="78"/>
    <b v="0"/>
    <s v="photography/nature"/>
    <x v="109"/>
    <x v="121"/>
    <x v="8"/>
    <s v="nature"/>
    <x v="1544"/>
    <x v="1544"/>
  </r>
  <r>
    <n v="1545"/>
    <s v="Nevada County Hearts"/>
    <x v="1543"/>
    <n v="3000"/>
    <n v="1"/>
    <x v="2"/>
    <x v="0"/>
    <s v="USD"/>
    <n v="1425330960"/>
    <x v="1545"/>
    <b v="0"/>
    <x v="29"/>
    <b v="0"/>
    <s v="photography/nature"/>
    <x v="108"/>
    <x v="120"/>
    <x v="8"/>
    <s v="nature"/>
    <x v="1545"/>
    <x v="1545"/>
  </r>
  <r>
    <n v="1546"/>
    <s v="Hen Harrier Wildlife Sanctuary"/>
    <x v="1544"/>
    <n v="1000"/>
    <n v="289"/>
    <x v="2"/>
    <x v="1"/>
    <s v="GBP"/>
    <n v="1410930399"/>
    <x v="1546"/>
    <b v="0"/>
    <x v="202"/>
    <b v="0"/>
    <s v="photography/nature"/>
    <x v="1203"/>
    <x v="1132"/>
    <x v="8"/>
    <s v="nature"/>
    <x v="1546"/>
    <x v="1546"/>
  </r>
  <r>
    <n v="1547"/>
    <s v="Sound Photography"/>
    <x v="1545"/>
    <n v="20"/>
    <n v="0"/>
    <x v="2"/>
    <x v="0"/>
    <s v="USD"/>
    <n v="1487844882"/>
    <x v="1547"/>
    <b v="0"/>
    <x v="78"/>
    <b v="0"/>
    <s v="photography/nature"/>
    <x v="109"/>
    <x v="121"/>
    <x v="8"/>
    <s v="nature"/>
    <x v="1547"/>
    <x v="1547"/>
  </r>
  <r>
    <n v="1548"/>
    <s v="Change the World through Color"/>
    <x v="1546"/>
    <n v="700"/>
    <n v="60"/>
    <x v="2"/>
    <x v="0"/>
    <s v="USD"/>
    <n v="1447020620"/>
    <x v="1548"/>
    <b v="0"/>
    <x v="29"/>
    <b v="0"/>
    <s v="photography/nature"/>
    <x v="1204"/>
    <x v="88"/>
    <x v="8"/>
    <s v="nature"/>
    <x v="1548"/>
    <x v="1548"/>
  </r>
  <r>
    <n v="1549"/>
    <s v="2016 Calendar:  Wonders of Nature"/>
    <x v="1547"/>
    <n v="500"/>
    <n v="170"/>
    <x v="2"/>
    <x v="0"/>
    <s v="USD"/>
    <n v="1446524159"/>
    <x v="1549"/>
    <b v="0"/>
    <x v="79"/>
    <b v="0"/>
    <s v="photography/nature"/>
    <x v="481"/>
    <x v="1133"/>
    <x v="8"/>
    <s v="nature"/>
    <x v="1549"/>
    <x v="1549"/>
  </r>
  <r>
    <n v="1550"/>
    <s v="It's not easy being green: Costa Rican froglife"/>
    <x v="1548"/>
    <n v="750"/>
    <n v="101"/>
    <x v="2"/>
    <x v="1"/>
    <s v="GBP"/>
    <n v="1463050034"/>
    <x v="1550"/>
    <b v="0"/>
    <x v="63"/>
    <b v="0"/>
    <s v="photography/nature"/>
    <x v="1205"/>
    <x v="1134"/>
    <x v="8"/>
    <s v="nature"/>
    <x v="1550"/>
    <x v="1550"/>
  </r>
  <r>
    <n v="1551"/>
    <s v="Randy Hoffman Photography"/>
    <x v="1549"/>
    <n v="3500"/>
    <n v="0"/>
    <x v="2"/>
    <x v="0"/>
    <s v="USD"/>
    <n v="1432756039"/>
    <x v="1551"/>
    <b v="0"/>
    <x v="78"/>
    <b v="0"/>
    <s v="photography/nature"/>
    <x v="109"/>
    <x v="121"/>
    <x v="8"/>
    <s v="nature"/>
    <x v="1551"/>
    <x v="1551"/>
  </r>
  <r>
    <n v="1552"/>
    <s v="Upstate Autumn: a photographic journey in Upstate New York"/>
    <x v="1550"/>
    <n v="4300"/>
    <n v="2115"/>
    <x v="2"/>
    <x v="0"/>
    <s v="USD"/>
    <n v="1412135940"/>
    <x v="1552"/>
    <b v="0"/>
    <x v="38"/>
    <b v="0"/>
    <s v="photography/nature"/>
    <x v="1206"/>
    <x v="1135"/>
    <x v="8"/>
    <s v="nature"/>
    <x v="1552"/>
    <x v="341"/>
  </r>
  <r>
    <n v="1553"/>
    <s v="Avatar in Training: Mastering the Four Elements of Nature"/>
    <x v="1551"/>
    <n v="6000"/>
    <n v="0"/>
    <x v="2"/>
    <x v="0"/>
    <s v="USD"/>
    <n v="1441176447"/>
    <x v="1553"/>
    <b v="0"/>
    <x v="78"/>
    <b v="0"/>
    <s v="photography/nature"/>
    <x v="109"/>
    <x v="121"/>
    <x v="8"/>
    <s v="nature"/>
    <x v="1553"/>
    <x v="1552"/>
  </r>
  <r>
    <n v="1554"/>
    <s v="Barbara O'Donovan Designs"/>
    <x v="1552"/>
    <n v="20000"/>
    <n v="0"/>
    <x v="2"/>
    <x v="2"/>
    <s v="AUD"/>
    <n v="1438495390"/>
    <x v="1554"/>
    <b v="0"/>
    <x v="78"/>
    <b v="0"/>
    <s v="photography/nature"/>
    <x v="109"/>
    <x v="121"/>
    <x v="8"/>
    <s v="nature"/>
    <x v="1554"/>
    <x v="1553"/>
  </r>
  <r>
    <n v="1555"/>
    <s v="Coffee Table Book of Maine"/>
    <x v="1553"/>
    <n v="750"/>
    <n v="0"/>
    <x v="2"/>
    <x v="0"/>
    <s v="USD"/>
    <n v="1442509200"/>
    <x v="1555"/>
    <b v="0"/>
    <x v="78"/>
    <b v="0"/>
    <s v="photography/nature"/>
    <x v="109"/>
    <x v="121"/>
    <x v="8"/>
    <s v="nature"/>
    <x v="1555"/>
    <x v="1554"/>
  </r>
  <r>
    <n v="1556"/>
    <s v="West Canada - A Coffee Table Book"/>
    <x v="1554"/>
    <n v="1500"/>
    <n v="677"/>
    <x v="2"/>
    <x v="5"/>
    <s v="CAD"/>
    <n v="1467603624"/>
    <x v="1556"/>
    <b v="0"/>
    <x v="8"/>
    <b v="0"/>
    <s v="photography/nature"/>
    <x v="1207"/>
    <x v="1136"/>
    <x v="8"/>
    <s v="nature"/>
    <x v="1556"/>
    <x v="1555"/>
  </r>
  <r>
    <n v="1557"/>
    <s v="Reflecting Light Photo"/>
    <x v="1555"/>
    <n v="2500"/>
    <n v="100"/>
    <x v="2"/>
    <x v="0"/>
    <s v="USD"/>
    <n v="1411227633"/>
    <x v="1557"/>
    <b v="0"/>
    <x v="29"/>
    <b v="0"/>
    <s v="photography/nature"/>
    <x v="914"/>
    <x v="101"/>
    <x v="8"/>
    <s v="nature"/>
    <x v="1557"/>
    <x v="1556"/>
  </r>
  <r>
    <n v="1558"/>
    <s v="Lucy Wood's Calendar - English Countryside 2016"/>
    <x v="1556"/>
    <n v="750"/>
    <n v="35"/>
    <x v="2"/>
    <x v="1"/>
    <s v="GBP"/>
    <n v="1440763920"/>
    <x v="1558"/>
    <b v="0"/>
    <x v="83"/>
    <b v="0"/>
    <s v="photography/nature"/>
    <x v="1208"/>
    <x v="123"/>
    <x v="8"/>
    <s v="nature"/>
    <x v="1558"/>
    <x v="1557"/>
  </r>
  <r>
    <n v="1559"/>
    <s v="North Cascades Bigfoot Photo Expedition"/>
    <x v="1557"/>
    <n v="15000"/>
    <n v="50"/>
    <x v="2"/>
    <x v="0"/>
    <s v="USD"/>
    <n v="1430270199"/>
    <x v="1559"/>
    <b v="0"/>
    <x v="29"/>
    <b v="0"/>
    <s v="photography/nature"/>
    <x v="119"/>
    <x v="73"/>
    <x v="8"/>
    <s v="nature"/>
    <x v="1559"/>
    <x v="1558"/>
  </r>
  <r>
    <n v="1560"/>
    <s v="Fine Art Landscape 2015 Calendar"/>
    <x v="1558"/>
    <n v="2500"/>
    <n v="94"/>
    <x v="2"/>
    <x v="0"/>
    <s v="USD"/>
    <n v="1415842193"/>
    <x v="1560"/>
    <b v="0"/>
    <x v="80"/>
    <b v="0"/>
    <s v="photography/nature"/>
    <x v="1209"/>
    <x v="842"/>
    <x v="8"/>
    <s v="nature"/>
    <x v="1560"/>
    <x v="1559"/>
  </r>
  <r>
    <n v="1561"/>
    <s v="The Content of Character Book Series, Volume I, 1750 - 1940"/>
    <x v="1559"/>
    <n v="10000"/>
    <n v="67"/>
    <x v="1"/>
    <x v="0"/>
    <s v="USD"/>
    <n v="1383789603"/>
    <x v="1561"/>
    <b v="0"/>
    <x v="29"/>
    <b v="0"/>
    <s v="publishing/art books"/>
    <x v="1210"/>
    <x v="40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x v="1562"/>
    <b v="0"/>
    <x v="78"/>
    <b v="0"/>
    <s v="publishing/art books"/>
    <x v="109"/>
    <x v="121"/>
    <x v="3"/>
    <s v="art books"/>
    <x v="1562"/>
    <x v="1561"/>
  </r>
  <r>
    <n v="1563"/>
    <s v="Expedition into the Empty Quarter - The Book (Canceled)"/>
    <x v="1561"/>
    <n v="6000"/>
    <n v="85"/>
    <x v="1"/>
    <x v="1"/>
    <s v="GBP"/>
    <n v="1394815751"/>
    <x v="1563"/>
    <b v="0"/>
    <x v="84"/>
    <b v="0"/>
    <s v="publishing/art books"/>
    <x v="1211"/>
    <x v="665"/>
    <x v="3"/>
    <s v="art books"/>
    <x v="1563"/>
    <x v="1562"/>
  </r>
  <r>
    <n v="1564"/>
    <s v="coming apart at the stitches... (Canceled)"/>
    <x v="1562"/>
    <n v="10000"/>
    <n v="10"/>
    <x v="1"/>
    <x v="0"/>
    <s v="USD"/>
    <n v="1432843500"/>
    <x v="1564"/>
    <b v="0"/>
    <x v="29"/>
    <b v="0"/>
    <s v="publishing/art books"/>
    <x v="370"/>
    <x v="119"/>
    <x v="3"/>
    <s v="art books"/>
    <x v="1564"/>
    <x v="1563"/>
  </r>
  <r>
    <n v="1565"/>
    <s v="The National Forests Passport Project (Canceled)"/>
    <x v="1563"/>
    <n v="4000"/>
    <n v="100"/>
    <x v="1"/>
    <x v="0"/>
    <s v="USD"/>
    <n v="1307554261"/>
    <x v="1565"/>
    <b v="0"/>
    <x v="29"/>
    <b v="0"/>
    <s v="publishing/art books"/>
    <x v="453"/>
    <x v="101"/>
    <x v="3"/>
    <s v="art books"/>
    <x v="1565"/>
    <x v="1564"/>
  </r>
  <r>
    <n v="1566"/>
    <s v="DeVito Art Skull Island Kongstarter (Canceled)"/>
    <x v="1564"/>
    <n v="30000"/>
    <n v="6375"/>
    <x v="1"/>
    <x v="0"/>
    <s v="USD"/>
    <n v="1469656800"/>
    <x v="1566"/>
    <b v="0"/>
    <x v="211"/>
    <b v="0"/>
    <s v="publishing/art books"/>
    <x v="1212"/>
    <x v="1137"/>
    <x v="3"/>
    <s v="art books"/>
    <x v="1566"/>
    <x v="1565"/>
  </r>
  <r>
    <n v="1567"/>
    <s v="Kickstart a Traveling Heart (Canceled)"/>
    <x v="1565"/>
    <n v="8500"/>
    <n v="350"/>
    <x v="1"/>
    <x v="0"/>
    <s v="USD"/>
    <n v="1392595200"/>
    <x v="1567"/>
    <b v="0"/>
    <x v="62"/>
    <b v="0"/>
    <s v="publishing/art books"/>
    <x v="1213"/>
    <x v="1138"/>
    <x v="3"/>
    <s v="art books"/>
    <x v="1567"/>
    <x v="1566"/>
  </r>
  <r>
    <n v="1568"/>
    <s v="Map &amp; Palette: Chronicling The Voyage of Three Young Artists"/>
    <x v="1566"/>
    <n v="25000"/>
    <n v="3410"/>
    <x v="1"/>
    <x v="0"/>
    <s v="USD"/>
    <n v="1419384585"/>
    <x v="1568"/>
    <b v="0"/>
    <x v="19"/>
    <b v="0"/>
    <s v="publishing/art books"/>
    <x v="1214"/>
    <x v="1139"/>
    <x v="3"/>
    <s v="art books"/>
    <x v="1568"/>
    <x v="1567"/>
  </r>
  <r>
    <n v="1569"/>
    <s v="to be removed (Canceled)"/>
    <x v="1567"/>
    <n v="30000"/>
    <n v="0"/>
    <x v="1"/>
    <x v="0"/>
    <s v="USD"/>
    <n v="1369498714"/>
    <x v="1569"/>
    <b v="0"/>
    <x v="78"/>
    <b v="0"/>
    <s v="publishing/art books"/>
    <x v="109"/>
    <x v="121"/>
    <x v="3"/>
    <s v="art books"/>
    <x v="1569"/>
    <x v="1568"/>
  </r>
  <r>
    <n v="1570"/>
    <s v="BEAUTIFUL DREAMERS: An Adult Coloring Book (Canceled)"/>
    <x v="1568"/>
    <n v="6000"/>
    <n v="2484"/>
    <x v="1"/>
    <x v="0"/>
    <s v="USD"/>
    <n v="1460140282"/>
    <x v="1570"/>
    <b v="0"/>
    <x v="47"/>
    <b v="0"/>
    <s v="publishing/art books"/>
    <x v="613"/>
    <x v="1140"/>
    <x v="3"/>
    <s v="art books"/>
    <x v="1570"/>
    <x v="1569"/>
  </r>
  <r>
    <n v="1571"/>
    <s v="CAUCASUS - on the untrodden roads (Canceled)"/>
    <x v="1569"/>
    <n v="12100"/>
    <n v="80"/>
    <x v="1"/>
    <x v="1"/>
    <s v="GBP"/>
    <n v="1434738483"/>
    <x v="1571"/>
    <b v="0"/>
    <x v="80"/>
    <b v="0"/>
    <s v="publishing/art books"/>
    <x v="1215"/>
    <x v="135"/>
    <x v="3"/>
    <s v="art books"/>
    <x v="1571"/>
    <x v="1570"/>
  </r>
  <r>
    <n v="1572"/>
    <s v="A Countrified Wedding: A Guide to an English Country Wedding"/>
    <x v="1570"/>
    <n v="2500"/>
    <n v="125"/>
    <x v="1"/>
    <x v="1"/>
    <s v="GBP"/>
    <n v="1456703940"/>
    <x v="1572"/>
    <b v="0"/>
    <x v="83"/>
    <b v="0"/>
    <s v="publishing/art books"/>
    <x v="152"/>
    <x v="694"/>
    <x v="3"/>
    <s v="art books"/>
    <x v="1572"/>
    <x v="1571"/>
  </r>
  <r>
    <n v="1573"/>
    <s v="150 Years of Awesome Canada: Trading Card Coffee Table Book (Canceled)"/>
    <x v="1571"/>
    <n v="9000"/>
    <n v="223"/>
    <x v="1"/>
    <x v="5"/>
    <s v="CAD"/>
    <n v="1491019140"/>
    <x v="1573"/>
    <b v="0"/>
    <x v="83"/>
    <b v="0"/>
    <s v="publishing/art books"/>
    <x v="1216"/>
    <x v="1141"/>
    <x v="3"/>
    <s v="art books"/>
    <x v="1573"/>
    <x v="1572"/>
  </r>
  <r>
    <n v="1574"/>
    <s v="BLK/MTL the Illustrated Works of Carmine Diaz (Canceled)"/>
    <x v="1572"/>
    <n v="10000"/>
    <n v="506"/>
    <x v="1"/>
    <x v="0"/>
    <s v="USD"/>
    <n v="1424211329"/>
    <x v="1574"/>
    <b v="0"/>
    <x v="79"/>
    <b v="0"/>
    <s v="publishing/art books"/>
    <x v="1217"/>
    <x v="1142"/>
    <x v="3"/>
    <s v="art books"/>
    <x v="1574"/>
    <x v="1573"/>
  </r>
  <r>
    <n v="1575"/>
    <s v="Underwater Colors Of The Channel Islands (Canceled)"/>
    <x v="1573"/>
    <n v="10000"/>
    <n v="2291"/>
    <x v="1"/>
    <x v="0"/>
    <s v="USD"/>
    <n v="1404909296"/>
    <x v="1575"/>
    <b v="0"/>
    <x v="2"/>
    <b v="0"/>
    <s v="publishing/art books"/>
    <x v="1218"/>
    <x v="1143"/>
    <x v="3"/>
    <s v="art books"/>
    <x v="1575"/>
    <x v="1574"/>
  </r>
  <r>
    <n v="1576"/>
    <s v="The Obsessive Line Collection (Canceled)"/>
    <x v="1574"/>
    <n v="5000"/>
    <n v="650"/>
    <x v="1"/>
    <x v="0"/>
    <s v="USD"/>
    <n v="1435698368"/>
    <x v="1576"/>
    <b v="0"/>
    <x v="73"/>
    <b v="0"/>
    <s v="publishing/art books"/>
    <x v="175"/>
    <x v="178"/>
    <x v="3"/>
    <s v="art books"/>
    <x v="1576"/>
    <x v="1575"/>
  </r>
  <r>
    <n v="1577"/>
    <s v="Abstract Image Photography Coffee Table Book (Canceled)"/>
    <x v="1575"/>
    <n v="10000"/>
    <n v="55"/>
    <x v="1"/>
    <x v="0"/>
    <s v="USD"/>
    <n v="1343161248"/>
    <x v="1577"/>
    <b v="0"/>
    <x v="84"/>
    <b v="0"/>
    <s v="publishing/art books"/>
    <x v="1219"/>
    <x v="446"/>
    <x v="3"/>
    <s v="art books"/>
    <x v="1577"/>
    <x v="1576"/>
  </r>
  <r>
    <n v="1578"/>
    <s v="LATENT TALENT: Leaping from de Poverty Line (Canceled)"/>
    <x v="1576"/>
    <n v="1897"/>
    <n v="205"/>
    <x v="1"/>
    <x v="0"/>
    <s v="USD"/>
    <n v="1283392800"/>
    <x v="1578"/>
    <b v="0"/>
    <x v="80"/>
    <b v="0"/>
    <s v="publishing/art books"/>
    <x v="1220"/>
    <x v="22"/>
    <x v="3"/>
    <s v="art books"/>
    <x v="1578"/>
    <x v="1577"/>
  </r>
  <r>
    <n v="1579"/>
    <s v="psyÂ·choÂ·miÂ·metÂ·ic: The EsÂ·sence of Life (Canceled)"/>
    <x v="1577"/>
    <n v="3333"/>
    <n v="28"/>
    <x v="1"/>
    <x v="0"/>
    <s v="USD"/>
    <n v="1377734091"/>
    <x v="1579"/>
    <b v="0"/>
    <x v="84"/>
    <b v="0"/>
    <s v="publishing/art books"/>
    <x v="1221"/>
    <x v="454"/>
    <x v="3"/>
    <s v="art books"/>
    <x v="1579"/>
    <x v="1578"/>
  </r>
  <r>
    <n v="1580"/>
    <s v="Faces &amp; Places In Brevard County (Canceled)"/>
    <x v="1578"/>
    <n v="1750"/>
    <n v="0"/>
    <x v="1"/>
    <x v="0"/>
    <s v="USD"/>
    <n v="1337562726"/>
    <x v="1580"/>
    <b v="0"/>
    <x v="78"/>
    <b v="0"/>
    <s v="publishing/art books"/>
    <x v="109"/>
    <x v="121"/>
    <x v="3"/>
    <s v="art books"/>
    <x v="1580"/>
    <x v="1579"/>
  </r>
  <r>
    <n v="1581"/>
    <s v="The Sharper Image"/>
    <x v="1579"/>
    <n v="1000"/>
    <n v="5"/>
    <x v="2"/>
    <x v="1"/>
    <s v="GBP"/>
    <n v="1450521990"/>
    <x v="1581"/>
    <b v="0"/>
    <x v="29"/>
    <b v="0"/>
    <s v="photography/places"/>
    <x v="724"/>
    <x v="144"/>
    <x v="8"/>
    <s v="places"/>
    <x v="1581"/>
    <x v="1580"/>
  </r>
  <r>
    <n v="1582"/>
    <s v="Scenes from New Orleans"/>
    <x v="1580"/>
    <n v="1000"/>
    <n v="93"/>
    <x v="2"/>
    <x v="0"/>
    <s v="USD"/>
    <n v="1445894400"/>
    <x v="1582"/>
    <b v="0"/>
    <x v="83"/>
    <b v="0"/>
    <s v="photography/places"/>
    <x v="1222"/>
    <x v="1144"/>
    <x v="8"/>
    <s v="places"/>
    <x v="1582"/>
    <x v="1581"/>
  </r>
  <r>
    <n v="1583"/>
    <s v="Follow in footsteps an awesome book adventure"/>
    <x v="1581"/>
    <n v="20000"/>
    <n v="15"/>
    <x v="2"/>
    <x v="1"/>
    <s v="GBP"/>
    <n v="1411681391"/>
    <x v="1583"/>
    <b v="0"/>
    <x v="29"/>
    <b v="0"/>
    <s v="photography/places"/>
    <x v="1223"/>
    <x v="2"/>
    <x v="8"/>
    <s v="places"/>
    <x v="1583"/>
    <x v="1582"/>
  </r>
  <r>
    <n v="1584"/>
    <s v="Lets see Kansas together!"/>
    <x v="1582"/>
    <n v="1200"/>
    <n v="0"/>
    <x v="2"/>
    <x v="0"/>
    <s v="USD"/>
    <n v="1401464101"/>
    <x v="1584"/>
    <b v="0"/>
    <x v="78"/>
    <b v="0"/>
    <s v="photography/places"/>
    <x v="109"/>
    <x v="121"/>
    <x v="8"/>
    <s v="places"/>
    <x v="1584"/>
    <x v="1583"/>
  </r>
  <r>
    <n v="1585"/>
    <s v="Live 4 The Rush: Palooza Pics"/>
    <x v="1583"/>
    <n v="2000"/>
    <n v="1580"/>
    <x v="2"/>
    <x v="5"/>
    <s v="CAD"/>
    <n v="1482663600"/>
    <x v="1585"/>
    <b v="0"/>
    <x v="8"/>
    <b v="0"/>
    <s v="photography/places"/>
    <x v="1224"/>
    <x v="1145"/>
    <x v="8"/>
    <s v="places"/>
    <x v="1585"/>
    <x v="1584"/>
  </r>
  <r>
    <n v="1586"/>
    <s v="Missouri In Pictures"/>
    <x v="1584"/>
    <n v="1500"/>
    <n v="0"/>
    <x v="2"/>
    <x v="0"/>
    <s v="USD"/>
    <n v="1428197422"/>
    <x v="1586"/>
    <b v="0"/>
    <x v="78"/>
    <b v="0"/>
    <s v="photography/places"/>
    <x v="109"/>
    <x v="121"/>
    <x v="8"/>
    <s v="places"/>
    <x v="1586"/>
    <x v="1585"/>
  </r>
  <r>
    <n v="1587"/>
    <s v="Aerial Photography :  Americas Most Impressive Structures"/>
    <x v="1585"/>
    <n v="7500"/>
    <n v="1"/>
    <x v="2"/>
    <x v="0"/>
    <s v="USD"/>
    <n v="1418510965"/>
    <x v="1587"/>
    <b v="0"/>
    <x v="29"/>
    <b v="0"/>
    <s v="photography/places"/>
    <x v="473"/>
    <x v="120"/>
    <x v="8"/>
    <s v="places"/>
    <x v="1587"/>
    <x v="1586"/>
  </r>
  <r>
    <n v="1588"/>
    <s v="The Right Side of Texas"/>
    <x v="1586"/>
    <n v="516"/>
    <n v="0"/>
    <x v="2"/>
    <x v="0"/>
    <s v="USD"/>
    <n v="1422735120"/>
    <x v="1588"/>
    <b v="0"/>
    <x v="78"/>
    <b v="0"/>
    <s v="photography/places"/>
    <x v="109"/>
    <x v="121"/>
    <x v="8"/>
    <s v="places"/>
    <x v="1588"/>
    <x v="1587"/>
  </r>
  <r>
    <n v="1589"/>
    <s v="A Side Of The World In Canvas"/>
    <x v="1587"/>
    <n v="1200"/>
    <n v="0"/>
    <x v="2"/>
    <x v="0"/>
    <s v="USD"/>
    <n v="1444433886"/>
    <x v="1589"/>
    <b v="0"/>
    <x v="78"/>
    <b v="0"/>
    <s v="photography/places"/>
    <x v="109"/>
    <x v="121"/>
    <x v="8"/>
    <s v="places"/>
    <x v="1589"/>
    <x v="1588"/>
  </r>
  <r>
    <n v="1590"/>
    <s v="An Italian Adventure"/>
    <x v="1588"/>
    <n v="60000"/>
    <n v="1020"/>
    <x v="2"/>
    <x v="13"/>
    <s v="EUR"/>
    <n v="1443040464"/>
    <x v="1590"/>
    <b v="0"/>
    <x v="84"/>
    <b v="0"/>
    <s v="photography/places"/>
    <x v="617"/>
    <x v="1146"/>
    <x v="8"/>
    <s v="places"/>
    <x v="1590"/>
    <x v="1589"/>
  </r>
  <r>
    <n v="1591"/>
    <s v="Ireland from a Kite, a unique photographic book"/>
    <x v="1589"/>
    <n v="14000"/>
    <n v="4092"/>
    <x v="2"/>
    <x v="1"/>
    <s v="GBP"/>
    <n v="1459700741"/>
    <x v="1591"/>
    <b v="0"/>
    <x v="297"/>
    <b v="0"/>
    <s v="photography/places"/>
    <x v="1225"/>
    <x v="1147"/>
    <x v="8"/>
    <s v="places"/>
    <x v="1591"/>
    <x v="1590"/>
  </r>
  <r>
    <n v="1592"/>
    <s v="The Views of Pittsburgh"/>
    <x v="1590"/>
    <n v="25"/>
    <n v="0"/>
    <x v="2"/>
    <x v="0"/>
    <s v="USD"/>
    <n v="1427503485"/>
    <x v="1592"/>
    <b v="0"/>
    <x v="78"/>
    <b v="0"/>
    <s v="photography/places"/>
    <x v="109"/>
    <x v="121"/>
    <x v="8"/>
    <s v="places"/>
    <x v="1592"/>
    <x v="1591"/>
  </r>
  <r>
    <n v="1593"/>
    <s v="Picturing Italy"/>
    <x v="1591"/>
    <n v="22000"/>
    <n v="3"/>
    <x v="2"/>
    <x v="0"/>
    <s v="USD"/>
    <n v="1425154655"/>
    <x v="1593"/>
    <b v="0"/>
    <x v="83"/>
    <b v="0"/>
    <s v="photography/places"/>
    <x v="1226"/>
    <x v="120"/>
    <x v="8"/>
    <s v="places"/>
    <x v="1593"/>
    <x v="1592"/>
  </r>
  <r>
    <n v="1594"/>
    <s v="Scenes and Things from New Orleans"/>
    <x v="1592"/>
    <n v="1000"/>
    <n v="205"/>
    <x v="2"/>
    <x v="0"/>
    <s v="USD"/>
    <n v="1463329260"/>
    <x v="1594"/>
    <b v="0"/>
    <x v="73"/>
    <b v="0"/>
    <s v="photography/places"/>
    <x v="1227"/>
    <x v="442"/>
    <x v="8"/>
    <s v="places"/>
    <x v="1594"/>
    <x v="1593"/>
  </r>
  <r>
    <n v="1595"/>
    <s v="Civil war battlefields and forts"/>
    <x v="1593"/>
    <n v="100000"/>
    <n v="280"/>
    <x v="2"/>
    <x v="0"/>
    <s v="USD"/>
    <n v="1403122380"/>
    <x v="1595"/>
    <b v="0"/>
    <x v="63"/>
    <b v="0"/>
    <s v="photography/places"/>
    <x v="1228"/>
    <x v="379"/>
    <x v="8"/>
    <s v="places"/>
    <x v="1595"/>
    <x v="1594"/>
  </r>
  <r>
    <n v="1596"/>
    <s v="The Town We Live In"/>
    <x v="1594"/>
    <n v="3250"/>
    <n v="75"/>
    <x v="2"/>
    <x v="1"/>
    <s v="GBP"/>
    <n v="1418469569"/>
    <x v="1596"/>
    <b v="0"/>
    <x v="83"/>
    <b v="0"/>
    <s v="photography/places"/>
    <x v="1229"/>
    <x v="384"/>
    <x v="8"/>
    <s v="places"/>
    <x v="1596"/>
    <x v="1595"/>
  </r>
  <r>
    <n v="1597"/>
    <s v="Vacation Days in Big Bear"/>
    <x v="1595"/>
    <n v="15000"/>
    <n v="0"/>
    <x v="2"/>
    <x v="0"/>
    <s v="USD"/>
    <n v="1474360197"/>
    <x v="1597"/>
    <b v="0"/>
    <x v="78"/>
    <b v="0"/>
    <s v="photography/places"/>
    <x v="109"/>
    <x v="121"/>
    <x v="8"/>
    <s v="places"/>
    <x v="1597"/>
    <x v="1596"/>
  </r>
  <r>
    <n v="1598"/>
    <s v="Dream TRIP to Tornado Alley"/>
    <x v="1596"/>
    <n v="800"/>
    <n v="1"/>
    <x v="2"/>
    <x v="0"/>
    <s v="USD"/>
    <n v="1437926458"/>
    <x v="1598"/>
    <b v="0"/>
    <x v="29"/>
    <b v="0"/>
    <s v="photography/places"/>
    <x v="415"/>
    <x v="120"/>
    <x v="8"/>
    <s v="places"/>
    <x v="1598"/>
    <x v="1597"/>
  </r>
  <r>
    <n v="1599"/>
    <s v="The Londoner: Prints &amp; Canvas"/>
    <x v="1597"/>
    <n v="500"/>
    <n v="0"/>
    <x v="2"/>
    <x v="1"/>
    <s v="GBP"/>
    <n v="1460116576"/>
    <x v="1599"/>
    <b v="0"/>
    <x v="78"/>
    <b v="0"/>
    <s v="photography/places"/>
    <x v="109"/>
    <x v="121"/>
    <x v="8"/>
    <s v="places"/>
    <x v="1599"/>
    <x v="1598"/>
  </r>
  <r>
    <n v="1600"/>
    <s v="Organic in India"/>
    <x v="1598"/>
    <n v="5000"/>
    <n v="367"/>
    <x v="2"/>
    <x v="0"/>
    <s v="USD"/>
    <n v="1405401060"/>
    <x v="1600"/>
    <b v="0"/>
    <x v="82"/>
    <b v="0"/>
    <s v="photography/places"/>
    <x v="1230"/>
    <x v="1148"/>
    <x v="8"/>
    <s v="places"/>
    <x v="1600"/>
    <x v="1599"/>
  </r>
  <r>
    <n v="1601"/>
    <s v="Release Soundzero's Debut Album!"/>
    <x v="1599"/>
    <n v="2500"/>
    <n v="2706.23"/>
    <x v="0"/>
    <x v="0"/>
    <s v="USD"/>
    <n v="1304561633"/>
    <x v="1601"/>
    <b v="0"/>
    <x v="66"/>
    <b v="1"/>
    <s v="music/rock"/>
    <x v="1231"/>
    <x v="1149"/>
    <x v="4"/>
    <s v="rock"/>
    <x v="1601"/>
    <x v="1600"/>
  </r>
  <r>
    <n v="1602"/>
    <s v="The Material - Let You Down music video"/>
    <x v="1600"/>
    <n v="1500"/>
    <n v="1502.5"/>
    <x v="0"/>
    <x v="0"/>
    <s v="USD"/>
    <n v="1318633200"/>
    <x v="1602"/>
    <b v="0"/>
    <x v="58"/>
    <b v="1"/>
    <s v="music/rock"/>
    <x v="325"/>
    <x v="1150"/>
    <x v="4"/>
    <s v="rock"/>
    <x v="1602"/>
    <x v="1601"/>
  </r>
  <r>
    <n v="1603"/>
    <s v="Max's First Solo Album!"/>
    <x v="1601"/>
    <n v="2000"/>
    <n v="2000.66"/>
    <x v="0"/>
    <x v="0"/>
    <s v="USD"/>
    <n v="1327723459"/>
    <x v="1603"/>
    <b v="0"/>
    <x v="209"/>
    <b v="1"/>
    <s v="music/rock"/>
    <x v="1232"/>
    <x v="1151"/>
    <x v="4"/>
    <s v="rock"/>
    <x v="1603"/>
    <x v="1602"/>
  </r>
  <r>
    <n v="1604"/>
    <s v="Totally &quot;not&quot; For Drugs: A Kentucky Knife Fight music video"/>
    <x v="1602"/>
    <n v="2800"/>
    <n v="3419"/>
    <x v="0"/>
    <x v="0"/>
    <s v="USD"/>
    <n v="1332011835"/>
    <x v="1604"/>
    <b v="0"/>
    <x v="16"/>
    <b v="1"/>
    <s v="music/rock"/>
    <x v="1233"/>
    <x v="1152"/>
    <x v="4"/>
    <s v="rock"/>
    <x v="1604"/>
    <x v="1603"/>
  </r>
  <r>
    <n v="1605"/>
    <s v="A Band of Orcs Official Gaming Miniatures Presale"/>
    <x v="1603"/>
    <n v="6000"/>
    <n v="6041.6"/>
    <x v="0"/>
    <x v="0"/>
    <s v="USD"/>
    <n v="1312182000"/>
    <x v="1605"/>
    <b v="0"/>
    <x v="34"/>
    <b v="1"/>
    <s v="music/rock"/>
    <x v="1234"/>
    <x v="1153"/>
    <x v="4"/>
    <s v="rock"/>
    <x v="1605"/>
    <x v="1604"/>
  </r>
  <r>
    <n v="1606"/>
    <s v="The Scurvies to release new album this summer! Check it out!"/>
    <x v="1604"/>
    <n v="8000"/>
    <n v="8080.33"/>
    <x v="0"/>
    <x v="0"/>
    <s v="USD"/>
    <n v="1300930838"/>
    <x v="1606"/>
    <b v="0"/>
    <x v="297"/>
    <b v="1"/>
    <s v="music/rock"/>
    <x v="1235"/>
    <x v="1154"/>
    <x v="4"/>
    <s v="rock"/>
    <x v="1606"/>
    <x v="1605"/>
  </r>
  <r>
    <n v="1607"/>
    <s v="New Tour Bus for The Slants"/>
    <x v="1605"/>
    <n v="10000"/>
    <n v="14511"/>
    <x v="0"/>
    <x v="0"/>
    <s v="USD"/>
    <n v="1339701851"/>
    <x v="1607"/>
    <b v="0"/>
    <x v="242"/>
    <b v="1"/>
    <s v="music/rock"/>
    <x v="1236"/>
    <x v="1155"/>
    <x v="4"/>
    <s v="rock"/>
    <x v="1607"/>
    <x v="1606"/>
  </r>
  <r>
    <n v="1608"/>
    <s v="The Devil &amp; Me Debut Album, &quot;...It's Not A Dream&quot;"/>
    <x v="1606"/>
    <n v="1200"/>
    <n v="1215"/>
    <x v="0"/>
    <x v="0"/>
    <s v="USD"/>
    <n v="1388553960"/>
    <x v="1608"/>
    <b v="0"/>
    <x v="23"/>
    <b v="1"/>
    <s v="music/rock"/>
    <x v="982"/>
    <x v="1156"/>
    <x v="4"/>
    <s v="rock"/>
    <x v="1608"/>
    <x v="1607"/>
  </r>
  <r>
    <n v="1609"/>
    <s v="Get Still the Sky's Limit on the Road! (&amp; with a new album!)"/>
    <x v="1607"/>
    <n v="1500"/>
    <n v="1775"/>
    <x v="0"/>
    <x v="0"/>
    <s v="USD"/>
    <n v="1320220800"/>
    <x v="1609"/>
    <b v="0"/>
    <x v="80"/>
    <b v="1"/>
    <s v="music/rock"/>
    <x v="1237"/>
    <x v="1157"/>
    <x v="4"/>
    <s v="rock"/>
    <x v="1609"/>
    <x v="1608"/>
  </r>
  <r>
    <n v="1610"/>
    <s v="So The Story Goes: The New Album by &quot;Just Joe&quot; Altier"/>
    <x v="1608"/>
    <n v="2000"/>
    <n v="5437"/>
    <x v="0"/>
    <x v="0"/>
    <s v="USD"/>
    <n v="1355609510"/>
    <x v="1610"/>
    <b v="0"/>
    <x v="300"/>
    <b v="1"/>
    <s v="music/rock"/>
    <x v="1238"/>
    <x v="1158"/>
    <x v="4"/>
    <s v="rock"/>
    <x v="1610"/>
    <x v="1609"/>
  </r>
  <r>
    <n v="1611"/>
    <s v="Skelton-Luns CD/7&quot;             No Big Deal."/>
    <x v="1609"/>
    <n v="800"/>
    <n v="1001"/>
    <x v="0"/>
    <x v="0"/>
    <s v="USD"/>
    <n v="1370390432"/>
    <x v="1611"/>
    <b v="0"/>
    <x v="74"/>
    <b v="1"/>
    <s v="music/rock"/>
    <x v="1239"/>
    <x v="1159"/>
    <x v="4"/>
    <s v="rock"/>
    <x v="1611"/>
    <x v="1610"/>
  </r>
  <r>
    <n v="1612"/>
    <s v="Join AT THE WAYSIDE For The &quot;Ready...Set...Snow Tour!&quot;"/>
    <x v="1610"/>
    <n v="500"/>
    <n v="550"/>
    <x v="0"/>
    <x v="0"/>
    <s v="USD"/>
    <n v="1357160384"/>
    <x v="1612"/>
    <b v="0"/>
    <x v="202"/>
    <b v="1"/>
    <s v="music/rock"/>
    <x v="1007"/>
    <x v="73"/>
    <x v="4"/>
    <s v="rock"/>
    <x v="1612"/>
    <x v="1611"/>
  </r>
  <r>
    <n v="1613"/>
    <s v="New  E.P. mastering and recording"/>
    <x v="1611"/>
    <n v="1000"/>
    <n v="1015"/>
    <x v="0"/>
    <x v="0"/>
    <s v="USD"/>
    <n v="1342921202"/>
    <x v="1613"/>
    <b v="0"/>
    <x v="55"/>
    <b v="1"/>
    <s v="music/rock"/>
    <x v="1240"/>
    <x v="1160"/>
    <x v="4"/>
    <s v="rock"/>
    <x v="1613"/>
    <x v="1612"/>
  </r>
  <r>
    <n v="1614"/>
    <s v="Chaotic Resemblance 2015 album, Produced by Oz Fox - Stryper"/>
    <x v="1612"/>
    <n v="5000"/>
    <n v="5135"/>
    <x v="0"/>
    <x v="0"/>
    <s v="USD"/>
    <n v="1407085200"/>
    <x v="1614"/>
    <b v="0"/>
    <x v="99"/>
    <b v="1"/>
    <s v="music/rock"/>
    <x v="1241"/>
    <x v="1161"/>
    <x v="4"/>
    <s v="rock"/>
    <x v="1614"/>
    <x v="1613"/>
  </r>
  <r>
    <n v="1615"/>
    <s v="PRE ORDER Reno Divorce Digital CD &quot;Stuck On You&quot; $15 or more"/>
    <x v="1613"/>
    <n v="8000"/>
    <n v="9130"/>
    <x v="0"/>
    <x v="0"/>
    <s v="USD"/>
    <n v="1323742396"/>
    <x v="1615"/>
    <b v="0"/>
    <x v="327"/>
    <b v="1"/>
    <s v="music/rock"/>
    <x v="1242"/>
    <x v="1162"/>
    <x v="4"/>
    <s v="rock"/>
    <x v="1615"/>
    <x v="1614"/>
  </r>
  <r>
    <n v="1616"/>
    <s v="Aly Jados: the New EP rOckNrOLLa"/>
    <x v="1614"/>
    <n v="10000"/>
    <n v="10420"/>
    <x v="0"/>
    <x v="0"/>
    <s v="USD"/>
    <n v="1353621600"/>
    <x v="1616"/>
    <b v="0"/>
    <x v="328"/>
    <b v="1"/>
    <s v="music/rock"/>
    <x v="1243"/>
    <x v="1163"/>
    <x v="4"/>
    <s v="rock"/>
    <x v="1616"/>
    <x v="1615"/>
  </r>
  <r>
    <n v="1617"/>
    <s v="The Coffis Brothers 2nd Album!"/>
    <x v="1615"/>
    <n v="7000"/>
    <n v="10210"/>
    <x v="0"/>
    <x v="0"/>
    <s v="USD"/>
    <n v="1383332400"/>
    <x v="1617"/>
    <b v="0"/>
    <x v="150"/>
    <b v="1"/>
    <s v="music/rock"/>
    <x v="1244"/>
    <x v="1164"/>
    <x v="4"/>
    <s v="rock"/>
    <x v="1617"/>
    <x v="1616"/>
  </r>
  <r>
    <n v="1618"/>
    <s v="Janus Word Album"/>
    <x v="1616"/>
    <n v="1500"/>
    <n v="1576"/>
    <x v="0"/>
    <x v="0"/>
    <s v="USD"/>
    <n v="1362757335"/>
    <x v="1618"/>
    <b v="0"/>
    <x v="74"/>
    <b v="1"/>
    <s v="music/rock"/>
    <x v="1245"/>
    <x v="1165"/>
    <x v="4"/>
    <s v="rock"/>
    <x v="1618"/>
    <x v="1617"/>
  </r>
  <r>
    <n v="1619"/>
    <s v="Casual Encounters: The Quest For a PA"/>
    <x v="1617"/>
    <n v="1500"/>
    <n v="2000"/>
    <x v="0"/>
    <x v="0"/>
    <s v="USD"/>
    <n v="1410755286"/>
    <x v="1619"/>
    <b v="0"/>
    <x v="23"/>
    <b v="1"/>
    <s v="music/rock"/>
    <x v="25"/>
    <x v="1166"/>
    <x v="4"/>
    <s v="rock"/>
    <x v="1619"/>
    <x v="1618"/>
  </r>
  <r>
    <n v="1620"/>
    <s v="Kickstart my music career with 300 CDs"/>
    <x v="1618"/>
    <n v="1000"/>
    <n v="1130"/>
    <x v="0"/>
    <x v="0"/>
    <s v="USD"/>
    <n v="1361606940"/>
    <x v="1620"/>
    <b v="0"/>
    <x v="57"/>
    <b v="1"/>
    <s v="music/rock"/>
    <x v="1246"/>
    <x v="1167"/>
    <x v="4"/>
    <s v="rock"/>
    <x v="1620"/>
    <x v="1619"/>
  </r>
  <r>
    <n v="1621"/>
    <s v="The First Full Length Fifth Freedom Album"/>
    <x v="1619"/>
    <n v="5000"/>
    <n v="6060"/>
    <x v="0"/>
    <x v="0"/>
    <s v="USD"/>
    <n v="1338177540"/>
    <x v="1621"/>
    <b v="0"/>
    <x v="77"/>
    <b v="1"/>
    <s v="music/rock"/>
    <x v="1247"/>
    <x v="1168"/>
    <x v="4"/>
    <s v="rock"/>
    <x v="1621"/>
    <x v="1620"/>
  </r>
  <r>
    <n v="1622"/>
    <s v="PrincessFrank's MASTERSLAVE Album, EP &amp; Tour"/>
    <x v="1620"/>
    <n v="6900"/>
    <n v="7019"/>
    <x v="0"/>
    <x v="0"/>
    <s v="USD"/>
    <n v="1418803140"/>
    <x v="1622"/>
    <b v="0"/>
    <x v="71"/>
    <b v="1"/>
    <s v="music/rock"/>
    <x v="1248"/>
    <x v="1169"/>
    <x v="4"/>
    <s v="rock"/>
    <x v="1622"/>
    <x v="1621"/>
  </r>
  <r>
    <n v="1623"/>
    <s v="The Boogaloos need to record a 4-track CD of original music."/>
    <x v="1621"/>
    <n v="750"/>
    <n v="758"/>
    <x v="0"/>
    <x v="1"/>
    <s v="GBP"/>
    <n v="1377621089"/>
    <x v="1623"/>
    <b v="0"/>
    <x v="59"/>
    <b v="1"/>
    <s v="music/rock"/>
    <x v="1249"/>
    <x v="1170"/>
    <x v="4"/>
    <s v="rock"/>
    <x v="1623"/>
    <x v="1622"/>
  </r>
  <r>
    <n v="1624"/>
    <s v="Joey De Noble needs YOUR help!"/>
    <x v="1622"/>
    <n v="1000"/>
    <n v="1180"/>
    <x v="0"/>
    <x v="0"/>
    <s v="USD"/>
    <n v="1357721335"/>
    <x v="1624"/>
    <b v="0"/>
    <x v="20"/>
    <b v="1"/>
    <s v="music/rock"/>
    <x v="1250"/>
    <x v="1171"/>
    <x v="4"/>
    <s v="rock"/>
    <x v="1624"/>
    <x v="1623"/>
  </r>
  <r>
    <n v="1625"/>
    <s v="Redemption's New DVD!"/>
    <x v="1623"/>
    <n v="7500"/>
    <n v="11650"/>
    <x v="0"/>
    <x v="0"/>
    <s v="USD"/>
    <n v="1347382053"/>
    <x v="1625"/>
    <b v="0"/>
    <x v="201"/>
    <b v="1"/>
    <s v="music/rock"/>
    <x v="1251"/>
    <x v="1172"/>
    <x v="4"/>
    <s v="rock"/>
    <x v="1625"/>
    <x v="1624"/>
  </r>
  <r>
    <n v="1626"/>
    <s v="The Protest's Next Album"/>
    <x v="1624"/>
    <n v="8000"/>
    <n v="8095"/>
    <x v="0"/>
    <x v="0"/>
    <s v="USD"/>
    <n v="1385932867"/>
    <x v="1626"/>
    <b v="0"/>
    <x v="52"/>
    <b v="1"/>
    <s v="music/rock"/>
    <x v="1252"/>
    <x v="1173"/>
    <x v="4"/>
    <s v="rock"/>
    <x v="1626"/>
    <x v="1625"/>
  </r>
  <r>
    <n v="1627"/>
    <s v="River Of Thorns - First CD Release"/>
    <x v="1625"/>
    <n v="2000"/>
    <n v="2340"/>
    <x v="0"/>
    <x v="0"/>
    <s v="USD"/>
    <n v="1353905940"/>
    <x v="1627"/>
    <b v="0"/>
    <x v="44"/>
    <b v="1"/>
    <s v="music/rock"/>
    <x v="967"/>
    <x v="1174"/>
    <x v="4"/>
    <s v="rock"/>
    <x v="1627"/>
    <x v="1626"/>
  </r>
  <r>
    <n v="1628"/>
    <s v="&quot;Songs for Tsippora&quot; Byronâ€™s DEBUT EP"/>
    <x v="1626"/>
    <n v="4000"/>
    <n v="4037"/>
    <x v="0"/>
    <x v="0"/>
    <s v="USD"/>
    <n v="1403026882"/>
    <x v="1628"/>
    <b v="0"/>
    <x v="106"/>
    <b v="1"/>
    <s v="music/rock"/>
    <x v="1253"/>
    <x v="1175"/>
    <x v="4"/>
    <s v="rock"/>
    <x v="1628"/>
    <x v="1627"/>
  </r>
  <r>
    <n v="1629"/>
    <s v="Off The Turnpike | A Loud New Way to Release Loud New Music"/>
    <x v="1627"/>
    <n v="6000"/>
    <n v="6220"/>
    <x v="0"/>
    <x v="0"/>
    <s v="USD"/>
    <n v="1392929333"/>
    <x v="1629"/>
    <b v="0"/>
    <x v="141"/>
    <b v="1"/>
    <s v="music/rock"/>
    <x v="1078"/>
    <x v="1176"/>
    <x v="4"/>
    <s v="rock"/>
    <x v="1629"/>
    <x v="1628"/>
  </r>
  <r>
    <n v="1630"/>
    <s v="Golden Grenade Records Their Debut EP"/>
    <x v="1628"/>
    <n v="4000"/>
    <n v="10610"/>
    <x v="0"/>
    <x v="0"/>
    <s v="USD"/>
    <n v="1330671540"/>
    <x v="1630"/>
    <b v="0"/>
    <x v="149"/>
    <b v="1"/>
    <s v="music/rock"/>
    <x v="1254"/>
    <x v="1177"/>
    <x v="4"/>
    <s v="rock"/>
    <x v="1630"/>
    <x v="1629"/>
  </r>
  <r>
    <n v="1631"/>
    <s v="The Sweet Remains record their sophomore studio album!"/>
    <x v="1629"/>
    <n v="10000"/>
    <n v="15591"/>
    <x v="0"/>
    <x v="0"/>
    <s v="USD"/>
    <n v="1350074261"/>
    <x v="1631"/>
    <b v="0"/>
    <x v="182"/>
    <b v="1"/>
    <s v="music/rock"/>
    <x v="1255"/>
    <x v="1178"/>
    <x v="4"/>
    <s v="rock"/>
    <x v="1631"/>
    <x v="1630"/>
  </r>
  <r>
    <n v="1632"/>
    <s v="Culprit needs a van!"/>
    <x v="1630"/>
    <n v="4000"/>
    <n v="4065"/>
    <x v="0"/>
    <x v="0"/>
    <s v="USD"/>
    <n v="1316851854"/>
    <x v="1632"/>
    <b v="0"/>
    <x v="5"/>
    <b v="1"/>
    <s v="music/rock"/>
    <x v="1256"/>
    <x v="1179"/>
    <x v="4"/>
    <s v="rock"/>
    <x v="1632"/>
    <x v="1631"/>
  </r>
  <r>
    <n v="1633"/>
    <s v="ELIZABETH REX"/>
    <x v="1631"/>
    <n v="10000"/>
    <n v="10000"/>
    <x v="0"/>
    <x v="0"/>
    <s v="USD"/>
    <n v="1326690000"/>
    <x v="1633"/>
    <b v="0"/>
    <x v="6"/>
    <b v="1"/>
    <s v="music/rock"/>
    <x v="31"/>
    <x v="1180"/>
    <x v="4"/>
    <s v="rock"/>
    <x v="1633"/>
    <x v="1632"/>
  </r>
  <r>
    <n v="1634"/>
    <s v="RUBEDO: Debut Full Length Album"/>
    <x v="1632"/>
    <n v="2000"/>
    <n v="2010"/>
    <x v="0"/>
    <x v="0"/>
    <s v="USD"/>
    <n v="1306994340"/>
    <x v="1634"/>
    <b v="0"/>
    <x v="58"/>
    <b v="1"/>
    <s v="music/rock"/>
    <x v="10"/>
    <x v="1181"/>
    <x v="4"/>
    <s v="rock"/>
    <x v="1634"/>
    <x v="1633"/>
  </r>
  <r>
    <n v="1635"/>
    <s v="The World Over's New EP, &quot;MOUNTAINS&quot;."/>
    <x v="1633"/>
    <n v="2000"/>
    <n v="2506"/>
    <x v="0"/>
    <x v="0"/>
    <s v="USD"/>
    <n v="1468270261"/>
    <x v="1635"/>
    <b v="0"/>
    <x v="77"/>
    <b v="1"/>
    <s v="music/rock"/>
    <x v="1066"/>
    <x v="1182"/>
    <x v="4"/>
    <s v="rock"/>
    <x v="1635"/>
    <x v="1634"/>
  </r>
  <r>
    <n v="1636"/>
    <s v="Butch County Rocks San Francisco Pride"/>
    <x v="1634"/>
    <n v="4500"/>
    <n v="4660"/>
    <x v="0"/>
    <x v="0"/>
    <s v="USD"/>
    <n v="1307851200"/>
    <x v="1636"/>
    <b v="0"/>
    <x v="45"/>
    <b v="1"/>
    <s v="music/rock"/>
    <x v="1257"/>
    <x v="1183"/>
    <x v="4"/>
    <s v="rock"/>
    <x v="1636"/>
    <x v="1635"/>
  </r>
  <r>
    <n v="1637"/>
    <s v="We Fly to Philly / Release new album / Tour west coast"/>
    <x v="1635"/>
    <n v="500"/>
    <n v="519"/>
    <x v="0"/>
    <x v="0"/>
    <s v="USD"/>
    <n v="1262302740"/>
    <x v="1637"/>
    <b v="0"/>
    <x v="41"/>
    <b v="1"/>
    <s v="music/rock"/>
    <x v="965"/>
    <x v="1184"/>
    <x v="4"/>
    <s v="rock"/>
    <x v="1637"/>
    <x v="1636"/>
  </r>
  <r>
    <n v="1638"/>
    <s v="Avenues EP 2013"/>
    <x v="1636"/>
    <n v="1000"/>
    <n v="1050"/>
    <x v="0"/>
    <x v="0"/>
    <s v="USD"/>
    <n v="1362086700"/>
    <x v="1638"/>
    <b v="0"/>
    <x v="74"/>
    <b v="1"/>
    <s v="music/rock"/>
    <x v="2"/>
    <x v="1185"/>
    <x v="4"/>
    <s v="rock"/>
    <x v="1638"/>
    <x v="1637"/>
  </r>
  <r>
    <n v="1639"/>
    <s v="The One Two 7s Are Recording an Album!"/>
    <x v="1637"/>
    <n v="1800"/>
    <n v="1800"/>
    <x v="0"/>
    <x v="0"/>
    <s v="USD"/>
    <n v="1330789165"/>
    <x v="1639"/>
    <b v="0"/>
    <x v="10"/>
    <b v="1"/>
    <s v="music/rock"/>
    <x v="31"/>
    <x v="1186"/>
    <x v="4"/>
    <s v="rock"/>
    <x v="1639"/>
    <x v="1638"/>
  </r>
  <r>
    <n v="1640"/>
    <s v="Lovers and Poets- music video"/>
    <x v="1638"/>
    <n v="400"/>
    <n v="679.44"/>
    <x v="0"/>
    <x v="0"/>
    <s v="USD"/>
    <n v="1280800740"/>
    <x v="1640"/>
    <b v="0"/>
    <x v="57"/>
    <b v="1"/>
    <s v="music/rock"/>
    <x v="1258"/>
    <x v="1187"/>
    <x v="4"/>
    <s v="rock"/>
    <x v="1640"/>
    <x v="1639"/>
  </r>
  <r>
    <n v="1641"/>
    <s v="Tanya Dartson- Run for Your Life music video"/>
    <x v="1639"/>
    <n v="2500"/>
    <n v="2535"/>
    <x v="0"/>
    <x v="0"/>
    <s v="USD"/>
    <n v="1418998744"/>
    <x v="1641"/>
    <b v="0"/>
    <x v="55"/>
    <b v="1"/>
    <s v="music/pop"/>
    <x v="578"/>
    <x v="1188"/>
    <x v="4"/>
    <s v="pop"/>
    <x v="1641"/>
    <x v="1640"/>
  </r>
  <r>
    <n v="1642"/>
    <s v="Pop Garden Radio Presents: Season 2 CD"/>
    <x v="1640"/>
    <n v="1200"/>
    <n v="1200"/>
    <x v="0"/>
    <x v="0"/>
    <s v="USD"/>
    <n v="1308011727"/>
    <x v="1642"/>
    <b v="0"/>
    <x v="33"/>
    <b v="1"/>
    <s v="music/pop"/>
    <x v="31"/>
    <x v="317"/>
    <x v="4"/>
    <s v="pop"/>
    <x v="1642"/>
    <x v="1641"/>
  </r>
  <r>
    <n v="1643"/>
    <s v="This Is All Now's Brand New Album!!"/>
    <x v="1641"/>
    <n v="5000"/>
    <n v="6235"/>
    <x v="0"/>
    <x v="0"/>
    <s v="USD"/>
    <n v="1348516012"/>
    <x v="1643"/>
    <b v="0"/>
    <x v="77"/>
    <b v="1"/>
    <s v="music/pop"/>
    <x v="1259"/>
    <x v="1189"/>
    <x v="4"/>
    <s v="pop"/>
    <x v="1643"/>
    <x v="1642"/>
  </r>
  <r>
    <n v="1644"/>
    <s v="Kevin Wood - Out Among The Wolves"/>
    <x v="1642"/>
    <n v="10000"/>
    <n v="10950"/>
    <x v="0"/>
    <x v="0"/>
    <s v="USD"/>
    <n v="1353551160"/>
    <x v="1644"/>
    <b v="0"/>
    <x v="130"/>
    <b v="1"/>
    <s v="music/pop"/>
    <x v="1260"/>
    <x v="1190"/>
    <x v="4"/>
    <s v="pop"/>
    <x v="1644"/>
    <x v="1643"/>
  </r>
  <r>
    <n v="1645"/>
    <s v="John Clark Records His Debut Album â€œAll I Haveâ€"/>
    <x v="1643"/>
    <n v="5000"/>
    <n v="5540"/>
    <x v="0"/>
    <x v="0"/>
    <s v="USD"/>
    <n v="1379515740"/>
    <x v="1645"/>
    <b v="0"/>
    <x v="73"/>
    <b v="1"/>
    <s v="music/pop"/>
    <x v="1261"/>
    <x v="1191"/>
    <x v="4"/>
    <s v="pop"/>
    <x v="1645"/>
    <x v="1644"/>
  </r>
  <r>
    <n v="1646"/>
    <s v="MADAM Album"/>
    <x v="1644"/>
    <n v="2000"/>
    <n v="2204"/>
    <x v="0"/>
    <x v="1"/>
    <s v="GBP"/>
    <n v="1408039860"/>
    <x v="1646"/>
    <b v="0"/>
    <x v="183"/>
    <b v="1"/>
    <s v="music/pop"/>
    <x v="1097"/>
    <x v="1192"/>
    <x v="4"/>
    <s v="pop"/>
    <x v="1646"/>
    <x v="1645"/>
  </r>
  <r>
    <n v="1647"/>
    <s v="JAYSIN + HOT MUSIC VIDEO = EPICNESS!! GRAMMY POP SOUL"/>
    <x v="1645"/>
    <n v="5000"/>
    <n v="5236"/>
    <x v="0"/>
    <x v="0"/>
    <s v="USD"/>
    <n v="1339235377"/>
    <x v="1647"/>
    <b v="0"/>
    <x v="67"/>
    <b v="1"/>
    <s v="music/pop"/>
    <x v="1262"/>
    <x v="1193"/>
    <x v="4"/>
    <s v="pop"/>
    <x v="1647"/>
    <x v="1646"/>
  </r>
  <r>
    <n v="1648"/>
    <s v="Arches - Wide Awake on Vinyl "/>
    <x v="1646"/>
    <n v="2300"/>
    <n v="2881"/>
    <x v="0"/>
    <x v="0"/>
    <s v="USD"/>
    <n v="1300636482"/>
    <x v="1648"/>
    <b v="0"/>
    <x v="240"/>
    <b v="1"/>
    <s v="music/pop"/>
    <x v="1263"/>
    <x v="1194"/>
    <x v="4"/>
    <s v="pop"/>
    <x v="1648"/>
    <x v="1647"/>
  </r>
  <r>
    <n v="1649"/>
    <s v="Sam Lyons New Album - 2014"/>
    <x v="1647"/>
    <n v="3800"/>
    <n v="3822.33"/>
    <x v="0"/>
    <x v="0"/>
    <s v="USD"/>
    <n v="1400862355"/>
    <x v="1649"/>
    <b v="0"/>
    <x v="75"/>
    <b v="1"/>
    <s v="music/pop"/>
    <x v="1264"/>
    <x v="1195"/>
    <x v="4"/>
    <s v="pop"/>
    <x v="1649"/>
    <x v="1648"/>
  </r>
  <r>
    <n v="1650"/>
    <s v="The Psalm Praise Project, Vol. 2"/>
    <x v="1648"/>
    <n v="2000"/>
    <n v="2831"/>
    <x v="0"/>
    <x v="0"/>
    <s v="USD"/>
    <n v="1381314437"/>
    <x v="1650"/>
    <b v="0"/>
    <x v="58"/>
    <b v="1"/>
    <s v="music/pop"/>
    <x v="1265"/>
    <x v="1196"/>
    <x v="4"/>
    <s v="pop"/>
    <x v="1650"/>
    <x v="1649"/>
  </r>
  <r>
    <n v="1651"/>
    <s v="Music Video For &quot;Altruism (We Can Change The World)&quot;"/>
    <x v="1649"/>
    <n v="2000"/>
    <n v="2015"/>
    <x v="0"/>
    <x v="0"/>
    <s v="USD"/>
    <n v="1303801140"/>
    <x v="1651"/>
    <b v="0"/>
    <x v="9"/>
    <b v="1"/>
    <s v="music/pop"/>
    <x v="1266"/>
    <x v="1197"/>
    <x v="4"/>
    <s v="pop"/>
    <x v="1651"/>
    <x v="1650"/>
  </r>
  <r>
    <n v="1652"/>
    <s v="Autumn Ashley: The Bold New EP &quot;Battle Grounds&quot;"/>
    <x v="1650"/>
    <n v="4500"/>
    <n v="4530"/>
    <x v="0"/>
    <x v="0"/>
    <s v="USD"/>
    <n v="1385297393"/>
    <x v="1652"/>
    <b v="0"/>
    <x v="16"/>
    <b v="1"/>
    <s v="music/pop"/>
    <x v="17"/>
    <x v="1198"/>
    <x v="4"/>
    <s v="pop"/>
    <x v="1652"/>
    <x v="1651"/>
  </r>
  <r>
    <n v="1653"/>
    <s v="The Narrative 2011 Spring Tour with Eisley"/>
    <x v="1651"/>
    <n v="5000"/>
    <n v="8711.52"/>
    <x v="0"/>
    <x v="0"/>
    <s v="USD"/>
    <n v="1303675296"/>
    <x v="1653"/>
    <b v="0"/>
    <x v="129"/>
    <b v="1"/>
    <s v="music/pop"/>
    <x v="1267"/>
    <x v="1199"/>
    <x v="4"/>
    <s v="pop"/>
    <x v="1653"/>
    <x v="1652"/>
  </r>
  <r>
    <n v="1654"/>
    <s v="sandy mcknight records 3 new songs with your kind assistance"/>
    <x v="1652"/>
    <n v="1100"/>
    <n v="1319"/>
    <x v="0"/>
    <x v="0"/>
    <s v="USD"/>
    <n v="1334784160"/>
    <x v="1654"/>
    <b v="0"/>
    <x v="69"/>
    <b v="1"/>
    <s v="music/pop"/>
    <x v="1268"/>
    <x v="1200"/>
    <x v="4"/>
    <s v="pop"/>
    <x v="1654"/>
    <x v="1653"/>
  </r>
  <r>
    <n v="1655"/>
    <s v="Meg Porter Debut EP!"/>
    <x v="1653"/>
    <n v="1500"/>
    <n v="2143"/>
    <x v="0"/>
    <x v="0"/>
    <s v="USD"/>
    <n v="1333648820"/>
    <x v="1655"/>
    <b v="0"/>
    <x v="53"/>
    <b v="1"/>
    <s v="music/pop"/>
    <x v="1269"/>
    <x v="1201"/>
    <x v="4"/>
    <s v="pop"/>
    <x v="1655"/>
    <x v="1654"/>
  </r>
  <r>
    <n v="1656"/>
    <s v="Jared Mitchell: The Maiden Voyage"/>
    <x v="1654"/>
    <n v="7500"/>
    <n v="7525.12"/>
    <x v="0"/>
    <x v="0"/>
    <s v="USD"/>
    <n v="1355437052"/>
    <x v="1656"/>
    <b v="0"/>
    <x v="53"/>
    <b v="1"/>
    <s v="music/pop"/>
    <x v="1270"/>
    <x v="1202"/>
    <x v="4"/>
    <s v="pop"/>
    <x v="1656"/>
    <x v="1655"/>
  </r>
  <r>
    <n v="1657"/>
    <s v="The Debut Album from Lynette!"/>
    <x v="1655"/>
    <n v="25000"/>
    <n v="26233.45"/>
    <x v="0"/>
    <x v="0"/>
    <s v="USD"/>
    <n v="1337885168"/>
    <x v="1657"/>
    <b v="0"/>
    <x v="170"/>
    <b v="1"/>
    <s v="music/pop"/>
    <x v="1271"/>
    <x v="1203"/>
    <x v="4"/>
    <s v="pop"/>
    <x v="1657"/>
    <x v="1656"/>
  </r>
  <r>
    <n v="1658"/>
    <s v="New Amy Rivard album!!!"/>
    <x v="1656"/>
    <n v="6000"/>
    <n v="7934"/>
    <x v="0"/>
    <x v="0"/>
    <s v="USD"/>
    <n v="1355840400"/>
    <x v="1658"/>
    <b v="0"/>
    <x v="329"/>
    <b v="1"/>
    <s v="music/pop"/>
    <x v="1272"/>
    <x v="1204"/>
    <x v="4"/>
    <s v="pop"/>
    <x v="1658"/>
    <x v="1657"/>
  </r>
  <r>
    <n v="1659"/>
    <s v="The Penny Arcade Quartet's Christmas EP"/>
    <x v="1657"/>
    <n v="500"/>
    <n v="564"/>
    <x v="0"/>
    <x v="1"/>
    <s v="GBP"/>
    <n v="1387281600"/>
    <x v="1659"/>
    <b v="0"/>
    <x v="43"/>
    <b v="1"/>
    <s v="music/pop"/>
    <x v="1273"/>
    <x v="1205"/>
    <x v="4"/>
    <s v="pop"/>
    <x v="1659"/>
    <x v="1658"/>
  </r>
  <r>
    <n v="1660"/>
    <s v="Risotto fragole e champagne"/>
    <x v="1658"/>
    <n v="80"/>
    <n v="1003"/>
    <x v="0"/>
    <x v="13"/>
    <s v="EUR"/>
    <n v="1462053540"/>
    <x v="1660"/>
    <b v="0"/>
    <x v="17"/>
    <b v="1"/>
    <s v="music/pop"/>
    <x v="1274"/>
    <x v="1206"/>
    <x v="4"/>
    <s v="pop"/>
    <x v="1660"/>
    <x v="1659"/>
  </r>
  <r>
    <n v="1661"/>
    <s v="Kyana"/>
    <x v="1659"/>
    <n v="7900"/>
    <n v="8098"/>
    <x v="0"/>
    <x v="15"/>
    <s v="EUR"/>
    <n v="1453064400"/>
    <x v="1661"/>
    <b v="0"/>
    <x v="21"/>
    <b v="1"/>
    <s v="music/pop"/>
    <x v="1275"/>
    <x v="1207"/>
    <x v="4"/>
    <s v="pop"/>
    <x v="1661"/>
    <x v="1660"/>
  </r>
  <r>
    <n v="1662"/>
    <s v="Miami Singer/Songwriter Cat Shell- Album &quot;Illusion&quot;"/>
    <x v="1660"/>
    <n v="8000"/>
    <n v="8211"/>
    <x v="0"/>
    <x v="0"/>
    <s v="USD"/>
    <n v="1325310336"/>
    <x v="1662"/>
    <b v="0"/>
    <x v="95"/>
    <b v="1"/>
    <s v="music/pop"/>
    <x v="1276"/>
    <x v="1208"/>
    <x v="4"/>
    <s v="pop"/>
    <x v="1662"/>
    <x v="1661"/>
  </r>
  <r>
    <n v="1663"/>
    <s v="ghost -- a music video"/>
    <x v="1661"/>
    <n v="1000"/>
    <n v="1080"/>
    <x v="0"/>
    <x v="0"/>
    <s v="USD"/>
    <n v="1422750707"/>
    <x v="1663"/>
    <b v="0"/>
    <x v="58"/>
    <b v="1"/>
    <s v="music/pop"/>
    <x v="1277"/>
    <x v="1209"/>
    <x v="4"/>
    <s v="pop"/>
    <x v="1663"/>
    <x v="1662"/>
  </r>
  <r>
    <n v="1664"/>
    <s v="Grace Sings Grace"/>
    <x v="1662"/>
    <n v="2500"/>
    <n v="3060.22"/>
    <x v="0"/>
    <x v="0"/>
    <s v="USD"/>
    <n v="1331870340"/>
    <x v="1664"/>
    <b v="0"/>
    <x v="30"/>
    <b v="1"/>
    <s v="music/pop"/>
    <x v="1278"/>
    <x v="1210"/>
    <x v="4"/>
    <s v="pop"/>
    <x v="1664"/>
    <x v="1663"/>
  </r>
  <r>
    <n v="1665"/>
    <s v="Simply Put is recording an album!"/>
    <x v="1663"/>
    <n v="3500"/>
    <n v="4181"/>
    <x v="0"/>
    <x v="0"/>
    <s v="USD"/>
    <n v="1298343600"/>
    <x v="1665"/>
    <b v="0"/>
    <x v="251"/>
    <b v="1"/>
    <s v="music/pop"/>
    <x v="1279"/>
    <x v="1211"/>
    <x v="4"/>
    <s v="pop"/>
    <x v="1665"/>
    <x v="1664"/>
  </r>
  <r>
    <n v="1666"/>
    <s v="Venus On Fire + Extraordinary Producer = Legendary New EP"/>
    <x v="1664"/>
    <n v="2500"/>
    <n v="4022"/>
    <x v="0"/>
    <x v="0"/>
    <s v="USD"/>
    <n v="1364447073"/>
    <x v="1666"/>
    <b v="0"/>
    <x v="15"/>
    <b v="1"/>
    <s v="music/pop"/>
    <x v="1280"/>
    <x v="1212"/>
    <x v="4"/>
    <s v="pop"/>
    <x v="1666"/>
    <x v="1665"/>
  </r>
  <r>
    <n v="1667"/>
    <s v="Celeste Amadee &quot;A Sign of Weakness&quot; EP and Music Video"/>
    <x v="1665"/>
    <n v="3400"/>
    <n v="4313"/>
    <x v="0"/>
    <x v="0"/>
    <s v="USD"/>
    <n v="1394521140"/>
    <x v="1667"/>
    <b v="0"/>
    <x v="141"/>
    <b v="1"/>
    <s v="music/pop"/>
    <x v="1281"/>
    <x v="1213"/>
    <x v="4"/>
    <s v="pop"/>
    <x v="1667"/>
    <x v="1666"/>
  </r>
  <r>
    <n v="1668"/>
    <s v="Jonathan Cody White Makes His Debut EP!!!"/>
    <x v="1666"/>
    <n v="8000"/>
    <n v="8211"/>
    <x v="0"/>
    <x v="0"/>
    <s v="USD"/>
    <n v="1322454939"/>
    <x v="1668"/>
    <b v="0"/>
    <x v="318"/>
    <b v="1"/>
    <s v="music/pop"/>
    <x v="1276"/>
    <x v="1214"/>
    <x v="4"/>
    <s v="pop"/>
    <x v="1668"/>
    <x v="1667"/>
  </r>
  <r>
    <n v="1669"/>
    <s v="Summer Gill 'Stormy Weather' EP"/>
    <x v="1667"/>
    <n v="2000"/>
    <n v="2795"/>
    <x v="0"/>
    <x v="0"/>
    <s v="USD"/>
    <n v="1464729276"/>
    <x v="1669"/>
    <b v="0"/>
    <x v="47"/>
    <b v="1"/>
    <s v="music/pop"/>
    <x v="1282"/>
    <x v="404"/>
    <x v="4"/>
    <s v="pop"/>
    <x v="1669"/>
    <x v="1668"/>
  </r>
  <r>
    <n v="1670"/>
    <s v="Help Launch Cities and Saints Debut Album!"/>
    <x v="1668"/>
    <n v="1000"/>
    <n v="1026"/>
    <x v="0"/>
    <x v="0"/>
    <s v="USD"/>
    <n v="1278302400"/>
    <x v="1670"/>
    <b v="0"/>
    <x v="23"/>
    <b v="1"/>
    <s v="music/pop"/>
    <x v="946"/>
    <x v="1215"/>
    <x v="4"/>
    <s v="pop"/>
    <x v="1670"/>
    <x v="1669"/>
  </r>
  <r>
    <n v="1671"/>
    <s v="Luke O'Brien's Kickstarter"/>
    <x v="1669"/>
    <n v="2000"/>
    <n v="2013.47"/>
    <x v="0"/>
    <x v="0"/>
    <s v="USD"/>
    <n v="1470056614"/>
    <x v="1671"/>
    <b v="0"/>
    <x v="99"/>
    <b v="1"/>
    <s v="music/pop"/>
    <x v="1283"/>
    <x v="1216"/>
    <x v="4"/>
    <s v="pop"/>
    <x v="1671"/>
    <x v="1670"/>
  </r>
  <r>
    <n v="1672"/>
    <s v="High Altotude Debut Album"/>
    <x v="1670"/>
    <n v="1700"/>
    <n v="1920"/>
    <x v="0"/>
    <x v="0"/>
    <s v="USD"/>
    <n v="1338824730"/>
    <x v="1672"/>
    <b v="0"/>
    <x v="72"/>
    <b v="1"/>
    <s v="music/pop"/>
    <x v="1284"/>
    <x v="1217"/>
    <x v="4"/>
    <s v="pop"/>
    <x v="1672"/>
    <x v="1671"/>
  </r>
  <r>
    <n v="1673"/>
    <s v="Mastering and Vinyl Production for The Astronomer LP"/>
    <x v="1671"/>
    <n v="2100"/>
    <n v="2690"/>
    <x v="0"/>
    <x v="0"/>
    <s v="USD"/>
    <n v="1425675892"/>
    <x v="1673"/>
    <b v="0"/>
    <x v="211"/>
    <b v="1"/>
    <s v="music/pop"/>
    <x v="1285"/>
    <x v="1218"/>
    <x v="4"/>
    <s v="pop"/>
    <x v="1673"/>
    <x v="1672"/>
  </r>
  <r>
    <n v="1674"/>
    <s v="Candice Russell New EP: IGNITE"/>
    <x v="1672"/>
    <n v="5000"/>
    <n v="10085"/>
    <x v="0"/>
    <x v="0"/>
    <s v="USD"/>
    <n v="1471503540"/>
    <x v="1674"/>
    <b v="0"/>
    <x v="116"/>
    <b v="1"/>
    <s v="music/pop"/>
    <x v="1286"/>
    <x v="1219"/>
    <x v="4"/>
    <s v="pop"/>
    <x v="1674"/>
    <x v="1673"/>
  </r>
  <r>
    <n v="1675"/>
    <s v="The Great Party's Debut Album!"/>
    <x v="1673"/>
    <n v="1000"/>
    <n v="1374.16"/>
    <x v="0"/>
    <x v="0"/>
    <s v="USD"/>
    <n v="1318802580"/>
    <x v="1675"/>
    <b v="0"/>
    <x v="69"/>
    <b v="1"/>
    <s v="music/pop"/>
    <x v="1287"/>
    <x v="1220"/>
    <x v="4"/>
    <s v="pop"/>
    <x v="1675"/>
    <x v="1674"/>
  </r>
  <r>
    <n v="1676"/>
    <s v="Bridge 19 CD Release Tour"/>
    <x v="1674"/>
    <n v="3000"/>
    <n v="3460"/>
    <x v="0"/>
    <x v="0"/>
    <s v="USD"/>
    <n v="1334980740"/>
    <x v="1676"/>
    <b v="0"/>
    <x v="288"/>
    <b v="1"/>
    <s v="music/pop"/>
    <x v="1288"/>
    <x v="1221"/>
    <x v="4"/>
    <s v="pop"/>
    <x v="1676"/>
    <x v="1675"/>
  </r>
  <r>
    <n v="1677"/>
    <s v="Andrius Pojavis new album &quot;Seven&quot;"/>
    <x v="1675"/>
    <n v="6000"/>
    <n v="6700"/>
    <x v="0"/>
    <x v="3"/>
    <s v="EUR"/>
    <n v="1460786340"/>
    <x v="1677"/>
    <b v="0"/>
    <x v="288"/>
    <b v="1"/>
    <s v="music/pop"/>
    <x v="1067"/>
    <x v="1222"/>
    <x v="4"/>
    <s v="pop"/>
    <x v="1677"/>
    <x v="1676"/>
  </r>
  <r>
    <n v="1678"/>
    <s v="Cassandra Violet &quot;Beyond the Fray&quot; Music Video"/>
    <x v="1676"/>
    <n v="1500"/>
    <n v="1776"/>
    <x v="0"/>
    <x v="0"/>
    <s v="USD"/>
    <n v="1391718671"/>
    <x v="1678"/>
    <b v="0"/>
    <x v="72"/>
    <b v="1"/>
    <s v="music/pop"/>
    <x v="1289"/>
    <x v="1223"/>
    <x v="4"/>
    <s v="pop"/>
    <x v="1678"/>
    <x v="1677"/>
  </r>
  <r>
    <n v="1679"/>
    <s v="Do You Want to Ride on my Rocket Ship? - An Album Pre-Order"/>
    <x v="1677"/>
    <n v="2000"/>
    <n v="3500"/>
    <x v="0"/>
    <x v="0"/>
    <s v="USD"/>
    <n v="1311298745"/>
    <x v="1679"/>
    <b v="0"/>
    <x v="66"/>
    <b v="1"/>
    <s v="music/pop"/>
    <x v="1290"/>
    <x v="372"/>
    <x v="4"/>
    <s v="pop"/>
    <x v="1679"/>
    <x v="1678"/>
  </r>
  <r>
    <n v="1680"/>
    <s v="Kick Out a Record"/>
    <x v="1678"/>
    <n v="1000"/>
    <n v="1175"/>
    <x v="0"/>
    <x v="0"/>
    <s v="USD"/>
    <n v="1405188667"/>
    <x v="1680"/>
    <b v="0"/>
    <x v="20"/>
    <b v="1"/>
    <s v="music/pop"/>
    <x v="1291"/>
    <x v="1224"/>
    <x v="4"/>
    <s v="pop"/>
    <x v="1680"/>
    <x v="1679"/>
  </r>
  <r>
    <n v="1681"/>
    <s v="Slugs and Bugs - TWO &quot;Sing the Bible&quot; CDs!"/>
    <x v="1679"/>
    <n v="65000"/>
    <n v="65924.38"/>
    <x v="3"/>
    <x v="0"/>
    <s v="USD"/>
    <n v="1490752800"/>
    <x v="1681"/>
    <b v="0"/>
    <x v="330"/>
    <b v="0"/>
    <s v="music/faith"/>
    <x v="1292"/>
    <x v="1225"/>
    <x v="4"/>
    <s v="faith"/>
    <x v="1681"/>
    <x v="1680"/>
  </r>
  <r>
    <n v="1682"/>
    <s v="Looking Up &amp; Holding On CD Project - Christian songwriter"/>
    <x v="1680"/>
    <n v="6000"/>
    <n v="0"/>
    <x v="3"/>
    <x v="0"/>
    <s v="USD"/>
    <n v="1492142860"/>
    <x v="1682"/>
    <b v="0"/>
    <x v="78"/>
    <b v="0"/>
    <s v="music/faith"/>
    <x v="109"/>
    <x v="121"/>
    <x v="4"/>
    <s v="faith"/>
    <x v="1682"/>
    <x v="1681"/>
  </r>
  <r>
    <n v="1683"/>
    <s v="Manman doudou tÃ©moignage d'une mÃ¨re Album"/>
    <x v="1681"/>
    <n v="3500"/>
    <n v="760"/>
    <x v="3"/>
    <x v="6"/>
    <s v="EUR"/>
    <n v="1491590738"/>
    <x v="1683"/>
    <b v="0"/>
    <x v="73"/>
    <b v="0"/>
    <s v="music/faith"/>
    <x v="1293"/>
    <x v="1226"/>
    <x v="4"/>
    <s v="faith"/>
    <x v="1683"/>
    <x v="1682"/>
  </r>
  <r>
    <n v="1684"/>
    <s v="Goodness &amp; Mercy EP - Marty Mikles"/>
    <x v="1682"/>
    <n v="8000"/>
    <n v="8730"/>
    <x v="3"/>
    <x v="0"/>
    <s v="USD"/>
    <n v="1489775641"/>
    <x v="1684"/>
    <b v="0"/>
    <x v="21"/>
    <b v="0"/>
    <s v="music/faith"/>
    <x v="1294"/>
    <x v="1227"/>
    <x v="4"/>
    <s v="faith"/>
    <x v="1684"/>
    <x v="1683"/>
  </r>
  <r>
    <n v="1685"/>
    <s v="Help Support Brad Dassey's Music"/>
    <x v="1683"/>
    <n v="350"/>
    <n v="360"/>
    <x v="3"/>
    <x v="0"/>
    <s v="USD"/>
    <n v="1490331623"/>
    <x v="1685"/>
    <b v="0"/>
    <x v="41"/>
    <b v="0"/>
    <s v="music/faith"/>
    <x v="82"/>
    <x v="1228"/>
    <x v="4"/>
    <s v="faith"/>
    <x v="1685"/>
    <x v="1684"/>
  </r>
  <r>
    <n v="1686"/>
    <s v="The Torah: World's First Complete Musical Transcription"/>
    <x v="1684"/>
    <n v="5000"/>
    <n v="18"/>
    <x v="3"/>
    <x v="5"/>
    <s v="CAD"/>
    <n v="1493320519"/>
    <x v="1686"/>
    <b v="0"/>
    <x v="29"/>
    <b v="0"/>
    <s v="music/faith"/>
    <x v="1295"/>
    <x v="666"/>
    <x v="4"/>
    <s v="faith"/>
    <x v="1686"/>
    <x v="1685"/>
  </r>
  <r>
    <n v="1687"/>
    <s v="Fike // You Say Speak We Say Move"/>
    <x v="1685"/>
    <n v="10000"/>
    <n v="3125"/>
    <x v="3"/>
    <x v="0"/>
    <s v="USD"/>
    <n v="1491855300"/>
    <x v="1687"/>
    <b v="0"/>
    <x v="70"/>
    <b v="0"/>
    <s v="music/faith"/>
    <x v="1296"/>
    <x v="1229"/>
    <x v="4"/>
    <s v="faith"/>
    <x v="1687"/>
    <x v="1686"/>
  </r>
  <r>
    <n v="1688"/>
    <s v="Christofer Scott: Dive In EP"/>
    <x v="1686"/>
    <n v="4000"/>
    <n v="1772"/>
    <x v="3"/>
    <x v="0"/>
    <s v="USD"/>
    <n v="1491738594"/>
    <x v="1688"/>
    <b v="0"/>
    <x v="63"/>
    <b v="0"/>
    <s v="music/faith"/>
    <x v="1297"/>
    <x v="1230"/>
    <x v="4"/>
    <s v="faith"/>
    <x v="1688"/>
    <x v="1687"/>
  </r>
  <r>
    <n v="1689"/>
    <s v="Fly Away"/>
    <x v="1687"/>
    <n v="2400"/>
    <n v="2400"/>
    <x v="3"/>
    <x v="0"/>
    <s v="USD"/>
    <n v="1489700230"/>
    <x v="1689"/>
    <b v="0"/>
    <x v="25"/>
    <b v="0"/>
    <s v="music/faith"/>
    <x v="31"/>
    <x v="1231"/>
    <x v="4"/>
    <s v="faith"/>
    <x v="1689"/>
    <x v="1688"/>
  </r>
  <r>
    <n v="1690"/>
    <s v="NewKings Album &quot;Rise Up&quot;"/>
    <x v="1688"/>
    <n v="2500"/>
    <n v="635"/>
    <x v="3"/>
    <x v="0"/>
    <s v="USD"/>
    <n v="1491470442"/>
    <x v="1690"/>
    <b v="0"/>
    <x v="202"/>
    <b v="0"/>
    <s v="music/faith"/>
    <x v="1298"/>
    <x v="1232"/>
    <x v="4"/>
    <s v="faith"/>
    <x v="1690"/>
    <x v="1689"/>
  </r>
  <r>
    <n v="1691"/>
    <s v="Sing Like You Were Meant To!"/>
    <x v="1689"/>
    <n v="30000"/>
    <n v="10042"/>
    <x v="3"/>
    <x v="0"/>
    <s v="USD"/>
    <n v="1491181200"/>
    <x v="1691"/>
    <b v="0"/>
    <x v="44"/>
    <b v="0"/>
    <s v="music/faith"/>
    <x v="1299"/>
    <x v="1233"/>
    <x v="4"/>
    <s v="faith"/>
    <x v="1691"/>
    <x v="1690"/>
  </r>
  <r>
    <n v="1692"/>
    <s v="Get Your Hopes Up"/>
    <x v="1690"/>
    <n v="5000"/>
    <n v="2390"/>
    <x v="3"/>
    <x v="0"/>
    <s v="USD"/>
    <n v="1490572740"/>
    <x v="1692"/>
    <b v="0"/>
    <x v="41"/>
    <b v="0"/>
    <s v="music/faith"/>
    <x v="1300"/>
    <x v="1234"/>
    <x v="4"/>
    <s v="faith"/>
    <x v="1692"/>
    <x v="1691"/>
  </r>
  <r>
    <n v="1693"/>
    <s v="Debut Studio EP // Sam Hibbard"/>
    <x v="1691"/>
    <n v="3000"/>
    <n v="280"/>
    <x v="3"/>
    <x v="1"/>
    <s v="GBP"/>
    <n v="1491768000"/>
    <x v="1693"/>
    <b v="0"/>
    <x v="22"/>
    <b v="0"/>
    <s v="music/faith"/>
    <x v="1301"/>
    <x v="436"/>
    <x v="4"/>
    <s v="faith"/>
    <x v="1693"/>
    <x v="1692"/>
  </r>
  <r>
    <n v="1694"/>
    <s v="Thundercreek Studios"/>
    <x v="1692"/>
    <n v="10000"/>
    <n v="5"/>
    <x v="3"/>
    <x v="0"/>
    <s v="USD"/>
    <n v="1490589360"/>
    <x v="1694"/>
    <b v="0"/>
    <x v="29"/>
    <b v="0"/>
    <s v="music/faith"/>
    <x v="833"/>
    <x v="144"/>
    <x v="4"/>
    <s v="faith"/>
    <x v="1694"/>
    <x v="1693"/>
  </r>
  <r>
    <n v="1695"/>
    <s v="THE PREACHER'S DAUGHTERS CD Hymns Recording Project"/>
    <x v="1693"/>
    <n v="12000"/>
    <n v="1405"/>
    <x v="3"/>
    <x v="0"/>
    <s v="USD"/>
    <n v="1491786000"/>
    <x v="1695"/>
    <b v="0"/>
    <x v="23"/>
    <b v="0"/>
    <s v="music/faith"/>
    <x v="1302"/>
    <x v="1235"/>
    <x v="4"/>
    <s v="faith"/>
    <x v="1695"/>
    <x v="1694"/>
  </r>
  <r>
    <n v="1696"/>
    <s v="Angel Talking truth to share with the world."/>
    <x v="1694"/>
    <n v="300000"/>
    <n v="0"/>
    <x v="3"/>
    <x v="0"/>
    <s v="USD"/>
    <n v="1491007211"/>
    <x v="1696"/>
    <b v="0"/>
    <x v="78"/>
    <b v="0"/>
    <s v="music/faith"/>
    <x v="109"/>
    <x v="121"/>
    <x v="4"/>
    <s v="faith"/>
    <x v="1696"/>
    <x v="1695"/>
  </r>
  <r>
    <n v="1697"/>
    <s v="Undivided Heart - a worship album by John Gabriel Arends"/>
    <x v="1695"/>
    <n v="12500"/>
    <n v="2526"/>
    <x v="3"/>
    <x v="0"/>
    <s v="USD"/>
    <n v="1491781648"/>
    <x v="1697"/>
    <b v="0"/>
    <x v="19"/>
    <b v="0"/>
    <s v="music/faith"/>
    <x v="1303"/>
    <x v="1236"/>
    <x v="4"/>
    <s v="faith"/>
    <x v="1697"/>
    <x v="1696"/>
  </r>
  <r>
    <n v="1698"/>
    <s v="I'M For Peace Music Ministry By R.Gerald's IMFP SOCIETY"/>
    <x v="1696"/>
    <n v="125000"/>
    <n v="0"/>
    <x v="3"/>
    <x v="0"/>
    <s v="USD"/>
    <n v="1490499180"/>
    <x v="1698"/>
    <b v="0"/>
    <x v="78"/>
    <b v="0"/>
    <s v="music/faith"/>
    <x v="109"/>
    <x v="121"/>
    <x v="4"/>
    <s v="faith"/>
    <x v="1698"/>
    <x v="1697"/>
  </r>
  <r>
    <n v="1699"/>
    <s v="THE WORSHIP ALBUM!"/>
    <x v="1697"/>
    <n v="5105"/>
    <n v="216"/>
    <x v="3"/>
    <x v="0"/>
    <s v="USD"/>
    <n v="1491943445"/>
    <x v="1699"/>
    <b v="0"/>
    <x v="80"/>
    <b v="0"/>
    <s v="music/faith"/>
    <x v="1304"/>
    <x v="1237"/>
    <x v="4"/>
    <s v="faith"/>
    <x v="1699"/>
    <x v="1698"/>
  </r>
  <r>
    <n v="1700"/>
    <s v="Camp Songs: original worship songs inspired by summer camp"/>
    <x v="1698"/>
    <n v="20000"/>
    <n v="5212"/>
    <x v="3"/>
    <x v="0"/>
    <s v="USD"/>
    <n v="1491019200"/>
    <x v="1700"/>
    <b v="0"/>
    <x v="1"/>
    <b v="0"/>
    <s v="music/faith"/>
    <x v="1305"/>
    <x v="1238"/>
    <x v="4"/>
    <s v="faith"/>
    <x v="1700"/>
    <x v="1699"/>
  </r>
  <r>
    <n v="1701"/>
    <s v="&quot;Holy Realm Music Group&quot; Anointed Purpose, Heavenly Good"/>
    <x v="1699"/>
    <n v="5050"/>
    <n v="10"/>
    <x v="2"/>
    <x v="0"/>
    <s v="USD"/>
    <n v="1421337405"/>
    <x v="1701"/>
    <b v="0"/>
    <x v="84"/>
    <b v="0"/>
    <s v="music/faith"/>
    <x v="1306"/>
    <x v="144"/>
    <x v="4"/>
    <s v="faith"/>
    <x v="1701"/>
    <x v="1700"/>
  </r>
  <r>
    <n v="1702"/>
    <s v="lyndale lewis and new vision prosper cd release"/>
    <x v="1700"/>
    <n v="16500"/>
    <n v="1"/>
    <x v="2"/>
    <x v="0"/>
    <s v="USD"/>
    <n v="1427745150"/>
    <x v="1702"/>
    <b v="0"/>
    <x v="29"/>
    <b v="0"/>
    <s v="music/faith"/>
    <x v="1307"/>
    <x v="120"/>
    <x v="4"/>
    <s v="faith"/>
    <x v="1702"/>
    <x v="1701"/>
  </r>
  <r>
    <n v="1703"/>
    <s v="Joy Full Noise!"/>
    <x v="1701"/>
    <n v="5000"/>
    <n v="51"/>
    <x v="2"/>
    <x v="0"/>
    <s v="USD"/>
    <n v="1441003537"/>
    <x v="1703"/>
    <b v="0"/>
    <x v="84"/>
    <b v="0"/>
    <s v="music/faith"/>
    <x v="391"/>
    <x v="157"/>
    <x v="4"/>
    <s v="faith"/>
    <x v="1703"/>
    <x v="1702"/>
  </r>
  <r>
    <n v="1704"/>
    <s v="Jericho Down Worship Album"/>
    <x v="1702"/>
    <n v="2000"/>
    <n v="1302"/>
    <x v="2"/>
    <x v="0"/>
    <s v="USD"/>
    <n v="1424056873"/>
    <x v="1704"/>
    <b v="0"/>
    <x v="202"/>
    <b v="0"/>
    <s v="music/faith"/>
    <x v="1308"/>
    <x v="1239"/>
    <x v="4"/>
    <s v="faith"/>
    <x v="1704"/>
    <x v="1703"/>
  </r>
  <r>
    <n v="1705"/>
    <s v="Piano Prayer Album - Russ James"/>
    <x v="1703"/>
    <n v="2000"/>
    <n v="0"/>
    <x v="2"/>
    <x v="0"/>
    <s v="USD"/>
    <n v="1441814400"/>
    <x v="1705"/>
    <b v="0"/>
    <x v="78"/>
    <b v="0"/>
    <s v="music/faith"/>
    <x v="109"/>
    <x v="121"/>
    <x v="4"/>
    <s v="faith"/>
    <x v="1705"/>
    <x v="1704"/>
  </r>
  <r>
    <n v="1706"/>
    <s v="Gemeinde in Bremen"/>
    <x v="1704"/>
    <n v="5500"/>
    <n v="0"/>
    <x v="2"/>
    <x v="12"/>
    <s v="EUR"/>
    <n v="1440314472"/>
    <x v="1706"/>
    <b v="0"/>
    <x v="78"/>
    <b v="0"/>
    <s v="music/faith"/>
    <x v="109"/>
    <x v="121"/>
    <x v="4"/>
    <s v="faith"/>
    <x v="1706"/>
    <x v="1705"/>
  </r>
  <r>
    <n v="1707"/>
    <s v="Hurricanes and Coastal Storms- Chapel Studio Project"/>
    <x v="1705"/>
    <n v="5000"/>
    <n v="487"/>
    <x v="2"/>
    <x v="0"/>
    <s v="USD"/>
    <n v="1459181895"/>
    <x v="1707"/>
    <b v="0"/>
    <x v="82"/>
    <b v="0"/>
    <s v="music/faith"/>
    <x v="1309"/>
    <x v="1240"/>
    <x v="4"/>
    <s v="faith"/>
    <x v="1707"/>
    <x v="1706"/>
  </r>
  <r>
    <n v="1708"/>
    <s v="Praise: It's what we do"/>
    <x v="1706"/>
    <n v="7000"/>
    <n v="0"/>
    <x v="2"/>
    <x v="0"/>
    <s v="USD"/>
    <n v="1462135706"/>
    <x v="1708"/>
    <b v="0"/>
    <x v="78"/>
    <b v="0"/>
    <s v="music/faith"/>
    <x v="109"/>
    <x v="121"/>
    <x v="4"/>
    <s v="faith"/>
    <x v="1708"/>
    <x v="1707"/>
  </r>
  <r>
    <n v="1709"/>
    <s v="Psalms"/>
    <x v="1707"/>
    <n v="1750"/>
    <n v="85"/>
    <x v="2"/>
    <x v="0"/>
    <s v="USD"/>
    <n v="1409513940"/>
    <x v="1709"/>
    <b v="0"/>
    <x v="80"/>
    <b v="0"/>
    <s v="music/faith"/>
    <x v="1310"/>
    <x v="1241"/>
    <x v="4"/>
    <s v="faith"/>
    <x v="1709"/>
    <x v="1708"/>
  </r>
  <r>
    <n v="1710"/>
    <s v="Producing a live album of our upcoming Europe tour"/>
    <x v="1708"/>
    <n v="5000"/>
    <n v="34"/>
    <x v="2"/>
    <x v="12"/>
    <s v="EUR"/>
    <n v="1453122000"/>
    <x v="1710"/>
    <b v="0"/>
    <x v="29"/>
    <b v="0"/>
    <s v="music/faith"/>
    <x v="1311"/>
    <x v="447"/>
    <x v="4"/>
    <s v="faith"/>
    <x v="1710"/>
    <x v="1709"/>
  </r>
  <r>
    <n v="1711"/>
    <s v="Redemption - Debut Multi-cultural Worship Album"/>
    <x v="1709"/>
    <n v="10000"/>
    <n v="1050"/>
    <x v="2"/>
    <x v="0"/>
    <s v="USD"/>
    <n v="1409585434"/>
    <x v="1711"/>
    <b v="0"/>
    <x v="84"/>
    <b v="0"/>
    <s v="music/faith"/>
    <x v="1131"/>
    <x v="1242"/>
    <x v="4"/>
    <s v="faith"/>
    <x v="1711"/>
    <x v="1710"/>
  </r>
  <r>
    <n v="1712"/>
    <s v="Midwest Cowboy Ministries"/>
    <x v="1710"/>
    <n v="5000"/>
    <n v="0"/>
    <x v="2"/>
    <x v="0"/>
    <s v="USD"/>
    <n v="1435701353"/>
    <x v="1712"/>
    <b v="0"/>
    <x v="78"/>
    <b v="0"/>
    <s v="music/faith"/>
    <x v="109"/>
    <x v="121"/>
    <x v="4"/>
    <s v="faith"/>
    <x v="1712"/>
    <x v="1711"/>
  </r>
  <r>
    <n v="1713"/>
    <s v="&quot;UNCOVERED ME&quot;"/>
    <x v="1711"/>
    <n v="3000"/>
    <n v="50"/>
    <x v="2"/>
    <x v="0"/>
    <s v="USD"/>
    <n v="1412536412"/>
    <x v="1713"/>
    <b v="0"/>
    <x v="29"/>
    <b v="0"/>
    <s v="music/faith"/>
    <x v="1312"/>
    <x v="73"/>
    <x v="4"/>
    <s v="faith"/>
    <x v="1713"/>
    <x v="1712"/>
  </r>
  <r>
    <n v="1714"/>
    <s v="Positive music. Zachary Freedoms NEW album, campaign."/>
    <x v="1712"/>
    <n v="25000"/>
    <n v="1967"/>
    <x v="2"/>
    <x v="0"/>
    <s v="USD"/>
    <n v="1430517761"/>
    <x v="1714"/>
    <b v="0"/>
    <x v="57"/>
    <b v="0"/>
    <s v="music/faith"/>
    <x v="1313"/>
    <x v="1243"/>
    <x v="4"/>
    <s v="faith"/>
    <x v="1714"/>
    <x v="1713"/>
  </r>
  <r>
    <n v="1715"/>
    <s v="The Heart of a P.K."/>
    <x v="1713"/>
    <n v="5000"/>
    <n v="11"/>
    <x v="2"/>
    <x v="0"/>
    <s v="USD"/>
    <n v="1427772120"/>
    <x v="1715"/>
    <b v="0"/>
    <x v="84"/>
    <b v="0"/>
    <s v="music/faith"/>
    <x v="881"/>
    <x v="148"/>
    <x v="4"/>
    <s v="faith"/>
    <x v="1715"/>
    <x v="1714"/>
  </r>
  <r>
    <n v="1716"/>
    <s v="ALIVE! Gospel Chorus debuts Feb 11th, 2017: &quot;Love is ALIVE!&quot;"/>
    <x v="1714"/>
    <n v="2000"/>
    <n v="150"/>
    <x v="2"/>
    <x v="0"/>
    <s v="USD"/>
    <n v="1481295099"/>
    <x v="1716"/>
    <b v="0"/>
    <x v="83"/>
    <b v="0"/>
    <s v="music/faith"/>
    <x v="847"/>
    <x v="73"/>
    <x v="4"/>
    <s v="faith"/>
    <x v="1716"/>
    <x v="1715"/>
  </r>
  <r>
    <n v="1717"/>
    <s v="Shift Records A New EP!"/>
    <x v="1715"/>
    <n v="3265"/>
    <n v="1395"/>
    <x v="2"/>
    <x v="0"/>
    <s v="USD"/>
    <n v="1461211200"/>
    <x v="1717"/>
    <b v="0"/>
    <x v="14"/>
    <b v="0"/>
    <s v="music/faith"/>
    <x v="1314"/>
    <x v="1244"/>
    <x v="4"/>
    <s v="faith"/>
    <x v="1717"/>
    <x v="1716"/>
  </r>
  <r>
    <n v="1718"/>
    <s v="The Prodigal Son"/>
    <x v="1716"/>
    <n v="35000"/>
    <n v="75"/>
    <x v="2"/>
    <x v="0"/>
    <s v="USD"/>
    <n v="1463201940"/>
    <x v="1718"/>
    <b v="0"/>
    <x v="84"/>
    <b v="0"/>
    <s v="music/faith"/>
    <x v="1315"/>
    <x v="839"/>
    <x v="4"/>
    <s v="faith"/>
    <x v="1718"/>
    <x v="1717"/>
  </r>
  <r>
    <n v="1719"/>
    <s v="Messiah's Call &quot;He'll Do It Today&quot; 2014"/>
    <x v="1717"/>
    <n v="4000"/>
    <n v="35"/>
    <x v="2"/>
    <x v="0"/>
    <s v="USD"/>
    <n v="1410958191"/>
    <x v="1719"/>
    <b v="0"/>
    <x v="83"/>
    <b v="0"/>
    <s v="music/faith"/>
    <x v="1316"/>
    <x v="123"/>
    <x v="4"/>
    <s v="faith"/>
    <x v="1719"/>
    <x v="1718"/>
  </r>
  <r>
    <n v="1720"/>
    <s v="Justin &amp; Elly Heckel DEBUT ALBUM!"/>
    <x v="1718"/>
    <n v="4000"/>
    <n v="225"/>
    <x v="2"/>
    <x v="0"/>
    <s v="USD"/>
    <n v="1415562471"/>
    <x v="1720"/>
    <b v="0"/>
    <x v="22"/>
    <b v="0"/>
    <s v="music/faith"/>
    <x v="1317"/>
    <x v="1245"/>
    <x v="4"/>
    <s v="faith"/>
    <x v="1720"/>
    <x v="1719"/>
  </r>
  <r>
    <n v="1721"/>
    <s v="&quot;HEAVEN'S CALLING&quot;"/>
    <x v="1719"/>
    <n v="5000"/>
    <n v="0"/>
    <x v="2"/>
    <x v="0"/>
    <s v="USD"/>
    <n v="1449831863"/>
    <x v="1721"/>
    <b v="0"/>
    <x v="78"/>
    <b v="0"/>
    <s v="music/faith"/>
    <x v="109"/>
    <x v="121"/>
    <x v="4"/>
    <s v="faith"/>
    <x v="1721"/>
    <x v="1720"/>
  </r>
  <r>
    <n v="1722"/>
    <s v="Preserving the DC Gospel Stars"/>
    <x v="1720"/>
    <n v="2880"/>
    <n v="1"/>
    <x v="2"/>
    <x v="0"/>
    <s v="USD"/>
    <n v="1459642200"/>
    <x v="1722"/>
    <b v="0"/>
    <x v="29"/>
    <b v="0"/>
    <s v="music/faith"/>
    <x v="1318"/>
    <x v="120"/>
    <x v="4"/>
    <s v="faith"/>
    <x v="1722"/>
    <x v="1721"/>
  </r>
  <r>
    <n v="1723"/>
    <s v="Straighter Road Album Fundraiser"/>
    <x v="1721"/>
    <n v="10000"/>
    <n v="650"/>
    <x v="2"/>
    <x v="0"/>
    <s v="USD"/>
    <n v="1435730400"/>
    <x v="1723"/>
    <b v="0"/>
    <x v="83"/>
    <b v="0"/>
    <s v="music/faith"/>
    <x v="896"/>
    <x v="1246"/>
    <x v="4"/>
    <s v="faith"/>
    <x v="1723"/>
    <x v="1722"/>
  </r>
  <r>
    <n v="1724"/>
    <s v="Die Another Day 1st CD (Christian Rock)"/>
    <x v="1722"/>
    <n v="6000"/>
    <n v="35"/>
    <x v="2"/>
    <x v="0"/>
    <s v="USD"/>
    <n v="1414707762"/>
    <x v="1724"/>
    <b v="0"/>
    <x v="80"/>
    <b v="0"/>
    <s v="music/faith"/>
    <x v="1319"/>
    <x v="440"/>
    <x v="4"/>
    <s v="faith"/>
    <x v="1724"/>
    <x v="1723"/>
  </r>
  <r>
    <n v="1725"/>
    <s v="Unveiled Debut Album"/>
    <x v="1723"/>
    <n v="5500"/>
    <n v="560"/>
    <x v="2"/>
    <x v="0"/>
    <s v="USD"/>
    <n v="1408922049"/>
    <x v="1725"/>
    <b v="0"/>
    <x v="82"/>
    <b v="0"/>
    <s v="music/faith"/>
    <x v="1320"/>
    <x v="1247"/>
    <x v="4"/>
    <s v="faith"/>
    <x v="1725"/>
    <x v="1724"/>
  </r>
  <r>
    <n v="1726"/>
    <s v="&quot;Every Day&quot; CD by Amanda Joy Hall"/>
    <x v="1724"/>
    <n v="6500"/>
    <n v="2196"/>
    <x v="2"/>
    <x v="0"/>
    <s v="USD"/>
    <n v="1403906664"/>
    <x v="1726"/>
    <b v="0"/>
    <x v="38"/>
    <b v="0"/>
    <s v="music/faith"/>
    <x v="1321"/>
    <x v="1248"/>
    <x v="4"/>
    <s v="faith"/>
    <x v="1726"/>
    <x v="1725"/>
  </r>
  <r>
    <n v="1727"/>
    <s v="New album - Prophetic guitar soundscapes, Volume 2"/>
    <x v="1725"/>
    <n v="3000"/>
    <n v="1"/>
    <x v="2"/>
    <x v="1"/>
    <s v="GBP"/>
    <n v="1428231600"/>
    <x v="1727"/>
    <b v="0"/>
    <x v="29"/>
    <b v="0"/>
    <s v="music/faith"/>
    <x v="108"/>
    <x v="120"/>
    <x v="4"/>
    <s v="faith"/>
    <x v="1727"/>
    <x v="1726"/>
  </r>
  <r>
    <n v="1728"/>
    <s v="With His Presence"/>
    <x v="1726"/>
    <n v="1250"/>
    <n v="855"/>
    <x v="2"/>
    <x v="0"/>
    <s v="USD"/>
    <n v="1445439674"/>
    <x v="1728"/>
    <b v="0"/>
    <x v="63"/>
    <b v="0"/>
    <s v="music/faith"/>
    <x v="1322"/>
    <x v="1249"/>
    <x v="4"/>
    <s v="faith"/>
    <x v="1728"/>
    <x v="1727"/>
  </r>
  <r>
    <n v="1729"/>
    <s v="Message from Beyond - A Gospel Music Project"/>
    <x v="1727"/>
    <n v="10000"/>
    <n v="0"/>
    <x v="2"/>
    <x v="0"/>
    <s v="USD"/>
    <n v="1465521306"/>
    <x v="1729"/>
    <b v="0"/>
    <x v="78"/>
    <b v="0"/>
    <s v="music/faith"/>
    <x v="109"/>
    <x v="121"/>
    <x v="4"/>
    <s v="faith"/>
    <x v="1729"/>
    <x v="1728"/>
  </r>
  <r>
    <n v="1730"/>
    <s v="Triumph Over Trials/ Hope Through the Hurt"/>
    <x v="1728"/>
    <n v="3000"/>
    <n v="0"/>
    <x v="2"/>
    <x v="0"/>
    <s v="USD"/>
    <n v="1445738783"/>
    <x v="1730"/>
    <b v="0"/>
    <x v="78"/>
    <b v="0"/>
    <s v="music/faith"/>
    <x v="109"/>
    <x v="121"/>
    <x v="4"/>
    <s v="faith"/>
    <x v="1730"/>
    <x v="1729"/>
  </r>
  <r>
    <n v="1731"/>
    <s v="Sam Cox Band First Christian Tour"/>
    <x v="1729"/>
    <n v="1000"/>
    <n v="0"/>
    <x v="2"/>
    <x v="0"/>
    <s v="USD"/>
    <n v="1434034800"/>
    <x v="1731"/>
    <b v="0"/>
    <x v="78"/>
    <b v="0"/>
    <s v="music/faith"/>
    <x v="109"/>
    <x v="121"/>
    <x v="4"/>
    <s v="faith"/>
    <x v="1731"/>
    <x v="1730"/>
  </r>
  <r>
    <n v="1732"/>
    <s v="Christian Lifestyle Multicultural Expo"/>
    <x v="1730"/>
    <n v="4000"/>
    <n v="0"/>
    <x v="2"/>
    <x v="0"/>
    <s v="USD"/>
    <n v="1452920400"/>
    <x v="1732"/>
    <b v="0"/>
    <x v="78"/>
    <b v="0"/>
    <s v="music/faith"/>
    <x v="109"/>
    <x v="121"/>
    <x v="4"/>
    <s v="faith"/>
    <x v="1732"/>
    <x v="1731"/>
  </r>
  <r>
    <n v="1733"/>
    <s v="What Faith Is EP/Album"/>
    <x v="1731"/>
    <n v="10000"/>
    <n v="0"/>
    <x v="2"/>
    <x v="0"/>
    <s v="USD"/>
    <n v="1473802200"/>
    <x v="1733"/>
    <b v="0"/>
    <x v="78"/>
    <b v="0"/>
    <s v="music/faith"/>
    <x v="109"/>
    <x v="121"/>
    <x v="4"/>
    <s v="faith"/>
    <x v="1733"/>
    <x v="1732"/>
  </r>
  <r>
    <n v="1734"/>
    <s v="Street Prophet Los CD and new book"/>
    <x v="1732"/>
    <n v="4500"/>
    <n v="1"/>
    <x v="2"/>
    <x v="0"/>
    <s v="USD"/>
    <n v="1431046356"/>
    <x v="1734"/>
    <b v="0"/>
    <x v="29"/>
    <b v="0"/>
    <s v="music/faith"/>
    <x v="1323"/>
    <x v="120"/>
    <x v="4"/>
    <s v="faith"/>
    <x v="1734"/>
    <x v="1733"/>
  </r>
  <r>
    <n v="1735"/>
    <s v="Leo's RainSong Artist program"/>
    <x v="1733"/>
    <n v="1000"/>
    <n v="110"/>
    <x v="2"/>
    <x v="0"/>
    <s v="USD"/>
    <n v="1470598345"/>
    <x v="1735"/>
    <b v="0"/>
    <x v="84"/>
    <b v="0"/>
    <s v="music/faith"/>
    <x v="1324"/>
    <x v="698"/>
    <x v="4"/>
    <s v="faith"/>
    <x v="1735"/>
    <x v="1734"/>
  </r>
  <r>
    <n v="1736"/>
    <s v="In His Presence"/>
    <x v="1734"/>
    <n v="3000"/>
    <n v="22"/>
    <x v="2"/>
    <x v="0"/>
    <s v="USD"/>
    <n v="1447018833"/>
    <x v="1736"/>
    <b v="0"/>
    <x v="29"/>
    <b v="0"/>
    <s v="music/faith"/>
    <x v="1325"/>
    <x v="1250"/>
    <x v="4"/>
    <s v="faith"/>
    <x v="1736"/>
    <x v="1735"/>
  </r>
  <r>
    <n v="1737"/>
    <s v="Healing"/>
    <x v="1735"/>
    <n v="4000"/>
    <n v="850"/>
    <x v="2"/>
    <x v="0"/>
    <s v="USD"/>
    <n v="1437432392"/>
    <x v="1737"/>
    <b v="0"/>
    <x v="41"/>
    <b v="0"/>
    <s v="music/faith"/>
    <x v="1212"/>
    <x v="98"/>
    <x v="4"/>
    <s v="faith"/>
    <x v="1737"/>
    <x v="1736"/>
  </r>
  <r>
    <n v="1738"/>
    <s v="The Flashing Lights"/>
    <x v="1736"/>
    <n v="5000"/>
    <n v="20"/>
    <x v="2"/>
    <x v="0"/>
    <s v="USD"/>
    <n v="1412283542"/>
    <x v="1738"/>
    <b v="0"/>
    <x v="29"/>
    <b v="0"/>
    <s v="music/faith"/>
    <x v="177"/>
    <x v="135"/>
    <x v="4"/>
    <s v="faith"/>
    <x v="1738"/>
    <x v="1737"/>
  </r>
  <r>
    <n v="1739"/>
    <s v="SWEET LOVE - a Lovely Christian WEDDING SONG Happy Marriage"/>
    <x v="1737"/>
    <n v="1000"/>
    <n v="1"/>
    <x v="2"/>
    <x v="0"/>
    <s v="USD"/>
    <n v="1462391932"/>
    <x v="1739"/>
    <b v="0"/>
    <x v="29"/>
    <b v="0"/>
    <s v="music/faith"/>
    <x v="370"/>
    <x v="120"/>
    <x v="4"/>
    <s v="faith"/>
    <x v="1739"/>
    <x v="1738"/>
  </r>
  <r>
    <n v="1740"/>
    <s v="Recording Studio Time"/>
    <x v="1738"/>
    <n v="3000"/>
    <n v="0"/>
    <x v="2"/>
    <x v="0"/>
    <s v="USD"/>
    <n v="1437075422"/>
    <x v="1740"/>
    <b v="0"/>
    <x v="78"/>
    <b v="0"/>
    <s v="music/faith"/>
    <x v="109"/>
    <x v="121"/>
    <x v="4"/>
    <s v="faith"/>
    <x v="1740"/>
    <x v="1739"/>
  </r>
  <r>
    <n v="1741"/>
    <s v="Caught off Guard"/>
    <x v="1739"/>
    <n v="1200"/>
    <n v="1330"/>
    <x v="0"/>
    <x v="1"/>
    <s v="GBP"/>
    <n v="1433948671"/>
    <x v="1741"/>
    <b v="0"/>
    <x v="47"/>
    <b v="1"/>
    <s v="photography/photobooks"/>
    <x v="1326"/>
    <x v="1251"/>
    <x v="8"/>
    <s v="photobooks"/>
    <x v="1741"/>
    <x v="1740"/>
  </r>
  <r>
    <n v="1742"/>
    <s v="Clark &amp; Addison: A Limited Edition Wrigley Field Photo Book"/>
    <x v="1740"/>
    <n v="2000"/>
    <n v="2175"/>
    <x v="0"/>
    <x v="0"/>
    <s v="USD"/>
    <n v="1483822800"/>
    <x v="1742"/>
    <b v="0"/>
    <x v="69"/>
    <b v="1"/>
    <s v="photography/photobooks"/>
    <x v="648"/>
    <x v="1252"/>
    <x v="8"/>
    <s v="photobooks"/>
    <x v="1742"/>
    <x v="1741"/>
  </r>
  <r>
    <n v="1743"/>
    <s v="The Fringes Project: Photobook of a Dying Language"/>
    <x v="1741"/>
    <n v="6000"/>
    <n v="6025"/>
    <x v="0"/>
    <x v="0"/>
    <s v="USD"/>
    <n v="1472270340"/>
    <x v="1743"/>
    <b v="0"/>
    <x v="85"/>
    <b v="1"/>
    <s v="photography/photobooks"/>
    <x v="1327"/>
    <x v="1253"/>
    <x v="8"/>
    <s v="photobooks"/>
    <x v="1743"/>
    <x v="1742"/>
  </r>
  <r>
    <n v="1744"/>
    <s v="Water World"/>
    <x v="1742"/>
    <n v="5500"/>
    <n v="6515"/>
    <x v="0"/>
    <x v="1"/>
    <s v="GBP"/>
    <n v="1425821477"/>
    <x v="1744"/>
    <b v="0"/>
    <x v="16"/>
    <b v="1"/>
    <s v="photography/photobooks"/>
    <x v="1328"/>
    <x v="1254"/>
    <x v="8"/>
    <s v="photobooks"/>
    <x v="1744"/>
    <x v="1743"/>
  </r>
  <r>
    <n v="1745"/>
    <s v="Things I do in Detroit - A Guidebook by The Nain Rouge"/>
    <x v="1743"/>
    <n v="7000"/>
    <n v="7981"/>
    <x v="0"/>
    <x v="0"/>
    <s v="USD"/>
    <n v="1482372000"/>
    <x v="1745"/>
    <b v="0"/>
    <x v="30"/>
    <b v="1"/>
    <s v="photography/photobooks"/>
    <x v="1329"/>
    <x v="1255"/>
    <x v="8"/>
    <s v="photobooks"/>
    <x v="1745"/>
    <x v="1744"/>
  </r>
  <r>
    <n v="1746"/>
    <s v="Edge â€¢ France | Witnessing Those Unseen"/>
    <x v="1744"/>
    <n v="15000"/>
    <n v="22215"/>
    <x v="0"/>
    <x v="0"/>
    <s v="USD"/>
    <n v="1479952800"/>
    <x v="1746"/>
    <b v="0"/>
    <x v="329"/>
    <b v="1"/>
    <s v="photography/photobooks"/>
    <x v="1330"/>
    <x v="1256"/>
    <x v="8"/>
    <s v="photobooks"/>
    <x v="1746"/>
    <x v="1745"/>
  </r>
  <r>
    <n v="1747"/>
    <s v="'Tulip, my mother's favourite flower' - A Photo Book."/>
    <x v="1745"/>
    <n v="9000"/>
    <n v="9446"/>
    <x v="0"/>
    <x v="1"/>
    <s v="GBP"/>
    <n v="1447426800"/>
    <x v="1747"/>
    <b v="0"/>
    <x v="180"/>
    <b v="1"/>
    <s v="photography/photobooks"/>
    <x v="1331"/>
    <x v="1257"/>
    <x v="8"/>
    <s v="photobooks"/>
    <x v="1747"/>
    <x v="1746"/>
  </r>
  <r>
    <n v="1748"/>
    <s v="So It Is: Vancouver"/>
    <x v="1746"/>
    <n v="50000"/>
    <n v="64974"/>
    <x v="0"/>
    <x v="5"/>
    <s v="CAD"/>
    <n v="1441234143"/>
    <x v="1748"/>
    <b v="0"/>
    <x v="331"/>
    <b v="1"/>
    <s v="photography/photobooks"/>
    <x v="1332"/>
    <x v="1258"/>
    <x v="8"/>
    <s v="photobooks"/>
    <x v="1748"/>
    <x v="1747"/>
  </r>
  <r>
    <n v="1749"/>
    <s v="E FOTOGRAFESCHE RECKBLECK - 367 DEEG AM AUSLAND ASAZ"/>
    <x v="1747"/>
    <n v="10050"/>
    <n v="12410.5"/>
    <x v="0"/>
    <x v="19"/>
    <s v="EUR"/>
    <n v="1488394800"/>
    <x v="1749"/>
    <b v="0"/>
    <x v="132"/>
    <b v="1"/>
    <s v="photography/photobooks"/>
    <x v="1333"/>
    <x v="1259"/>
    <x v="8"/>
    <s v="photobooks"/>
    <x v="1749"/>
    <x v="1748"/>
  </r>
  <r>
    <n v="1750"/>
    <s v="Love Wins- A Powerful Book of LGBTQ Love Stories"/>
    <x v="1748"/>
    <n v="5000"/>
    <n v="10081"/>
    <x v="0"/>
    <x v="0"/>
    <s v="USD"/>
    <n v="1461096304"/>
    <x v="1750"/>
    <b v="0"/>
    <x v="207"/>
    <b v="1"/>
    <s v="photography/photobooks"/>
    <x v="1334"/>
    <x v="1260"/>
    <x v="8"/>
    <s v="photobooks"/>
    <x v="1750"/>
    <x v="1749"/>
  </r>
  <r>
    <n v="1751"/>
    <s v="Daily Bread: Stories from Rural Greece"/>
    <x v="1749"/>
    <n v="10000"/>
    <n v="10290"/>
    <x v="0"/>
    <x v="0"/>
    <s v="USD"/>
    <n v="1426787123"/>
    <x v="1751"/>
    <b v="0"/>
    <x v="42"/>
    <b v="1"/>
    <s v="photography/photobooks"/>
    <x v="1335"/>
    <x v="1261"/>
    <x v="8"/>
    <s v="photobooks"/>
    <x v="1751"/>
    <x v="1750"/>
  </r>
  <r>
    <n v="1752"/>
    <s v="Adfectus Book"/>
    <x v="1750"/>
    <n v="1200"/>
    <n v="3122"/>
    <x v="0"/>
    <x v="1"/>
    <s v="GBP"/>
    <n v="1476425082"/>
    <x v="1752"/>
    <b v="0"/>
    <x v="240"/>
    <b v="1"/>
    <s v="photography/photobooks"/>
    <x v="1336"/>
    <x v="1262"/>
    <x v="8"/>
    <s v="photobooks"/>
    <x v="1752"/>
    <x v="1751"/>
  </r>
  <r>
    <n v="1753"/>
    <s v="The Hero-In Me // Heroinmaleren - en mÃ¥de at leve pÃ¥"/>
    <x v="1751"/>
    <n v="15000"/>
    <n v="16200"/>
    <x v="0"/>
    <x v="8"/>
    <s v="DKK"/>
    <n v="1458579568"/>
    <x v="1753"/>
    <b v="0"/>
    <x v="2"/>
    <b v="1"/>
    <s v="photography/photobooks"/>
    <x v="1277"/>
    <x v="1263"/>
    <x v="8"/>
    <s v="photobooks"/>
    <x v="1753"/>
    <x v="1752"/>
  </r>
  <r>
    <n v="1754"/>
    <s v="OFFICIAL OTTAWA (an unofficial portrait)"/>
    <x v="1752"/>
    <n v="8500"/>
    <n v="9395"/>
    <x v="0"/>
    <x v="5"/>
    <s v="CAD"/>
    <n v="1428091353"/>
    <x v="1754"/>
    <b v="0"/>
    <x v="240"/>
    <b v="1"/>
    <s v="photography/photobooks"/>
    <x v="1337"/>
    <x v="1264"/>
    <x v="8"/>
    <s v="photobooks"/>
    <x v="1754"/>
    <x v="1753"/>
  </r>
  <r>
    <n v="1755"/>
    <s v="Just One Block: The Extraordinary Journey Around The Block"/>
    <x v="1753"/>
    <n v="25"/>
    <n v="30"/>
    <x v="0"/>
    <x v="0"/>
    <s v="USD"/>
    <n v="1444071361"/>
    <x v="1755"/>
    <b v="0"/>
    <x v="80"/>
    <b v="1"/>
    <s v="photography/photobooks"/>
    <x v="43"/>
    <x v="507"/>
    <x v="8"/>
    <s v="photobooks"/>
    <x v="1755"/>
    <x v="1754"/>
  </r>
  <r>
    <n v="1756"/>
    <s v="214: A Photobook of Dallas Hip Hop"/>
    <x v="1754"/>
    <n v="5500"/>
    <n v="5655.6"/>
    <x v="0"/>
    <x v="0"/>
    <s v="USD"/>
    <n v="1472443269"/>
    <x v="1756"/>
    <b v="0"/>
    <x v="148"/>
    <b v="1"/>
    <s v="photography/photobooks"/>
    <x v="1338"/>
    <x v="1265"/>
    <x v="8"/>
    <s v="photobooks"/>
    <x v="1756"/>
    <x v="1755"/>
  </r>
  <r>
    <n v="1757"/>
    <s v="The Resurgence of Femininity Photo Thesis"/>
    <x v="1755"/>
    <n v="5000"/>
    <n v="5800"/>
    <x v="0"/>
    <x v="0"/>
    <s v="USD"/>
    <n v="1485631740"/>
    <x v="1757"/>
    <b v="0"/>
    <x v="25"/>
    <b v="1"/>
    <s v="photography/photobooks"/>
    <x v="1339"/>
    <x v="1266"/>
    <x v="8"/>
    <s v="photobooks"/>
    <x v="1757"/>
    <x v="1756"/>
  </r>
  <r>
    <n v="1758"/>
    <s v="Yashica TLR Cameras History -Playing Cards"/>
    <x v="1756"/>
    <n v="1000"/>
    <n v="1147"/>
    <x v="0"/>
    <x v="0"/>
    <s v="USD"/>
    <n v="1468536992"/>
    <x v="1758"/>
    <b v="0"/>
    <x v="74"/>
    <b v="1"/>
    <s v="photography/photobooks"/>
    <x v="1340"/>
    <x v="1267"/>
    <x v="8"/>
    <s v="photobooks"/>
    <x v="1758"/>
    <x v="1757"/>
  </r>
  <r>
    <n v="1759"/>
    <s v="Death Valley"/>
    <x v="1757"/>
    <n v="5000"/>
    <n v="5330"/>
    <x v="0"/>
    <x v="0"/>
    <s v="USD"/>
    <n v="1427309629"/>
    <x v="1759"/>
    <b v="0"/>
    <x v="72"/>
    <b v="1"/>
    <s v="photography/photobooks"/>
    <x v="15"/>
    <x v="1268"/>
    <x v="8"/>
    <s v="photobooks"/>
    <x v="1759"/>
    <x v="1758"/>
  </r>
  <r>
    <n v="1760"/>
    <s v="Portraits by Aris Jerome"/>
    <x v="1758"/>
    <n v="5000"/>
    <n v="8272"/>
    <x v="0"/>
    <x v="0"/>
    <s v="USD"/>
    <n v="1456416513"/>
    <x v="1760"/>
    <b v="0"/>
    <x v="332"/>
    <b v="1"/>
    <s v="photography/photobooks"/>
    <x v="1341"/>
    <x v="1269"/>
    <x v="8"/>
    <s v="photobooks"/>
    <x v="1760"/>
    <x v="1759"/>
  </r>
  <r>
    <n v="1761"/>
    <s v="I Wanted To See Boobs"/>
    <x v="1759"/>
    <n v="100"/>
    <n v="155"/>
    <x v="0"/>
    <x v="1"/>
    <s v="GBP"/>
    <n v="1442065060"/>
    <x v="1761"/>
    <b v="0"/>
    <x v="83"/>
    <b v="1"/>
    <s v="photography/photobooks"/>
    <x v="1342"/>
    <x v="1270"/>
    <x v="8"/>
    <s v="photobooks"/>
    <x v="1761"/>
    <x v="1760"/>
  </r>
  <r>
    <n v="1762"/>
    <s v="&quot;The Naked Pixel&quot; Ali Pakele"/>
    <x v="1760"/>
    <n v="100"/>
    <n v="885"/>
    <x v="0"/>
    <x v="0"/>
    <s v="USD"/>
    <n v="1457739245"/>
    <x v="1762"/>
    <b v="0"/>
    <x v="20"/>
    <b v="1"/>
    <s v="photography/photobooks"/>
    <x v="1343"/>
    <x v="1271"/>
    <x v="8"/>
    <s v="photobooks"/>
    <x v="1762"/>
    <x v="1761"/>
  </r>
  <r>
    <n v="1763"/>
    <s v="Coffee Table Girls Exclusive Art Photography Book"/>
    <x v="1761"/>
    <n v="12000"/>
    <n v="12229"/>
    <x v="0"/>
    <x v="0"/>
    <s v="USD"/>
    <n v="1477255840"/>
    <x v="1763"/>
    <b v="0"/>
    <x v="115"/>
    <b v="1"/>
    <s v="photography/photobooks"/>
    <x v="1344"/>
    <x v="1272"/>
    <x v="8"/>
    <s v="photobooks"/>
    <x v="1763"/>
    <x v="1762"/>
  </r>
  <r>
    <n v="1764"/>
    <s v="Blood, Sweat &amp; Tears - Photobook"/>
    <x v="1762"/>
    <n v="11000"/>
    <n v="2156"/>
    <x v="2"/>
    <x v="1"/>
    <s v="GBP"/>
    <n v="1407065979"/>
    <x v="1764"/>
    <b v="1"/>
    <x v="70"/>
    <b v="0"/>
    <s v="photography/photobooks"/>
    <x v="1345"/>
    <x v="1273"/>
    <x v="8"/>
    <s v="photobooks"/>
    <x v="1764"/>
    <x v="1763"/>
  </r>
  <r>
    <n v="1765"/>
    <s v="Oklahoma, The Way I See It; The Book"/>
    <x v="1763"/>
    <n v="12500"/>
    <n v="7433.48"/>
    <x v="2"/>
    <x v="0"/>
    <s v="USD"/>
    <n v="1407972712"/>
    <x v="1765"/>
    <b v="1"/>
    <x v="273"/>
    <b v="0"/>
    <s v="photography/photobooks"/>
    <x v="1346"/>
    <x v="1274"/>
    <x v="8"/>
    <s v="photobooks"/>
    <x v="1765"/>
    <x v="1764"/>
  </r>
  <r>
    <n v="1766"/>
    <s v="Photographic book on Melbourne's music scene"/>
    <x v="1764"/>
    <n v="1500"/>
    <n v="0"/>
    <x v="2"/>
    <x v="2"/>
    <s v="AUD"/>
    <n v="1408999088"/>
    <x v="1766"/>
    <b v="1"/>
    <x v="78"/>
    <b v="0"/>
    <s v="photography/photobooks"/>
    <x v="109"/>
    <x v="121"/>
    <x v="8"/>
    <s v="photobooks"/>
    <x v="1766"/>
    <x v="1765"/>
  </r>
  <r>
    <n v="1767"/>
    <s v="OR-GÃ“L-HO -A search for meaning during the World Cup"/>
    <x v="1765"/>
    <n v="5000"/>
    <n v="2286"/>
    <x v="2"/>
    <x v="0"/>
    <s v="USD"/>
    <n v="1407080884"/>
    <x v="1767"/>
    <b v="1"/>
    <x v="70"/>
    <b v="0"/>
    <s v="photography/photobooks"/>
    <x v="1347"/>
    <x v="1275"/>
    <x v="8"/>
    <s v="photobooks"/>
    <x v="1767"/>
    <x v="1766"/>
  </r>
  <r>
    <n v="1768"/>
    <s v="SWFTTR: Southwest Farm-to-Table Recipes"/>
    <x v="1766"/>
    <n v="5000"/>
    <n v="187"/>
    <x v="2"/>
    <x v="0"/>
    <s v="USD"/>
    <n v="1411824444"/>
    <x v="1768"/>
    <b v="1"/>
    <x v="41"/>
    <b v="0"/>
    <s v="photography/photobooks"/>
    <x v="1348"/>
    <x v="1276"/>
    <x v="8"/>
    <s v="photobooks"/>
    <x v="1768"/>
    <x v="1767"/>
  </r>
  <r>
    <n v="1769"/>
    <s v="Navajo Textile Project"/>
    <x v="1767"/>
    <n v="40000"/>
    <n v="1081"/>
    <x v="2"/>
    <x v="0"/>
    <s v="USD"/>
    <n v="1421177959"/>
    <x v="1769"/>
    <b v="1"/>
    <x v="19"/>
    <b v="0"/>
    <s v="photography/photobooks"/>
    <x v="1349"/>
    <x v="1277"/>
    <x v="8"/>
    <s v="photobooks"/>
    <x v="1769"/>
    <x v="1768"/>
  </r>
  <r>
    <n v="1770"/>
    <s v="Pit &amp; Paddock: Unseen 60s &amp; 70s European Motor Racing Images"/>
    <x v="1768"/>
    <n v="24500"/>
    <n v="13846"/>
    <x v="2"/>
    <x v="0"/>
    <s v="USD"/>
    <n v="1413312194"/>
    <x v="1770"/>
    <b v="1"/>
    <x v="297"/>
    <b v="0"/>
    <s v="photography/photobooks"/>
    <x v="1350"/>
    <x v="456"/>
    <x v="8"/>
    <s v="photobooks"/>
    <x v="1770"/>
    <x v="1769"/>
  </r>
  <r>
    <n v="1771"/>
    <s v="&quot;Drakes Folly&quot;"/>
    <x v="1769"/>
    <n v="4200"/>
    <n v="895"/>
    <x v="2"/>
    <x v="1"/>
    <s v="GBP"/>
    <n v="1414107040"/>
    <x v="1771"/>
    <b v="1"/>
    <x v="20"/>
    <b v="0"/>
    <s v="photography/photobooks"/>
    <x v="1351"/>
    <x v="1278"/>
    <x v="8"/>
    <s v="photobooks"/>
    <x v="1771"/>
    <x v="1770"/>
  </r>
  <r>
    <n v="1772"/>
    <s v="White Mountain"/>
    <x v="1770"/>
    <n v="5500"/>
    <n v="858"/>
    <x v="2"/>
    <x v="1"/>
    <s v="GBP"/>
    <n v="1404666836"/>
    <x v="1772"/>
    <b v="1"/>
    <x v="10"/>
    <b v="0"/>
    <s v="photography/photobooks"/>
    <x v="1352"/>
    <x v="1279"/>
    <x v="8"/>
    <s v="photobooks"/>
    <x v="1772"/>
    <x v="1771"/>
  </r>
  <r>
    <n v="1773"/>
    <s v="True Faith : A Guitar Makers Promise to God by Tim Hawley"/>
    <x v="1771"/>
    <n v="30000"/>
    <n v="1877"/>
    <x v="2"/>
    <x v="0"/>
    <s v="USD"/>
    <n v="1421691298"/>
    <x v="1773"/>
    <b v="1"/>
    <x v="10"/>
    <b v="0"/>
    <s v="photography/photobooks"/>
    <x v="1353"/>
    <x v="1280"/>
    <x v="8"/>
    <s v="photobooks"/>
    <x v="1773"/>
    <x v="1772"/>
  </r>
  <r>
    <n v="1774"/>
    <s v="The World Upside Down: Portraits"/>
    <x v="1772"/>
    <n v="2500"/>
    <n v="1148"/>
    <x v="2"/>
    <x v="0"/>
    <s v="USD"/>
    <n v="1417273140"/>
    <x v="1774"/>
    <b v="1"/>
    <x v="62"/>
    <b v="0"/>
    <s v="photography/photobooks"/>
    <x v="768"/>
    <x v="1281"/>
    <x v="8"/>
    <s v="photobooks"/>
    <x v="1774"/>
    <x v="1773"/>
  </r>
  <r>
    <n v="1775"/>
    <s v="Muhammad Ali - The Comeback"/>
    <x v="1773"/>
    <n v="32500"/>
    <n v="21158"/>
    <x v="2"/>
    <x v="0"/>
    <s v="USD"/>
    <n v="1414193160"/>
    <x v="1775"/>
    <b v="1"/>
    <x v="204"/>
    <b v="0"/>
    <s v="photography/photobooks"/>
    <x v="1354"/>
    <x v="1282"/>
    <x v="8"/>
    <s v="photobooks"/>
    <x v="1775"/>
    <x v="1774"/>
  </r>
  <r>
    <n v="1776"/>
    <s v="Dubai: A Synthetic City - Photobook &amp; Journal"/>
    <x v="1774"/>
    <n v="5000"/>
    <n v="335"/>
    <x v="2"/>
    <x v="1"/>
    <s v="GBP"/>
    <n v="1414623471"/>
    <x v="1776"/>
    <b v="1"/>
    <x v="80"/>
    <b v="0"/>
    <s v="photography/photobooks"/>
    <x v="1355"/>
    <x v="33"/>
    <x v="8"/>
    <s v="photobooks"/>
    <x v="1776"/>
    <x v="1775"/>
  </r>
  <r>
    <n v="1777"/>
    <s v="All along the Control Tower"/>
    <x v="1775"/>
    <n v="4800"/>
    <n v="651"/>
    <x v="2"/>
    <x v="9"/>
    <s v="EUR"/>
    <n v="1424421253"/>
    <x v="1777"/>
    <b v="1"/>
    <x v="73"/>
    <b v="0"/>
    <s v="photography/photobooks"/>
    <x v="1356"/>
    <x v="1283"/>
    <x v="8"/>
    <s v="photobooks"/>
    <x v="1777"/>
    <x v="1776"/>
  </r>
  <r>
    <n v="1778"/>
    <s v="Portrait of Cuban Resilience: Faces and Voices of a Blockade"/>
    <x v="1776"/>
    <n v="50000"/>
    <n v="995"/>
    <x v="2"/>
    <x v="0"/>
    <s v="USD"/>
    <n v="1427485395"/>
    <x v="1778"/>
    <b v="1"/>
    <x v="41"/>
    <b v="0"/>
    <s v="photography/photobooks"/>
    <x v="1357"/>
    <x v="1284"/>
    <x v="8"/>
    <s v="photobooks"/>
    <x v="1778"/>
    <x v="1777"/>
  </r>
  <r>
    <n v="1779"/>
    <s v="Ozymandias : a photo book"/>
    <x v="1777"/>
    <n v="11000"/>
    <n v="3986"/>
    <x v="2"/>
    <x v="0"/>
    <s v="USD"/>
    <n v="1472834180"/>
    <x v="1779"/>
    <b v="1"/>
    <x v="44"/>
    <b v="0"/>
    <s v="photography/photobooks"/>
    <x v="1358"/>
    <x v="1285"/>
    <x v="8"/>
    <s v="photobooks"/>
    <x v="1779"/>
    <x v="1778"/>
  </r>
  <r>
    <n v="1780"/>
    <s v="Native Nation"/>
    <x v="1778"/>
    <n v="30000"/>
    <n v="11923"/>
    <x v="2"/>
    <x v="0"/>
    <s v="USD"/>
    <n v="1467469510"/>
    <x v="1780"/>
    <b v="1"/>
    <x v="215"/>
    <b v="0"/>
    <s v="photography/photobooks"/>
    <x v="1359"/>
    <x v="1286"/>
    <x v="8"/>
    <s v="photobooks"/>
    <x v="1780"/>
    <x v="1779"/>
  </r>
  <r>
    <n v="1781"/>
    <s v="Political Views: 2016 US Presidential Election Photography"/>
    <x v="1779"/>
    <n v="5500"/>
    <n v="1417"/>
    <x v="2"/>
    <x v="0"/>
    <s v="USD"/>
    <n v="1473950945"/>
    <x v="1781"/>
    <b v="1"/>
    <x v="54"/>
    <b v="0"/>
    <s v="photography/photobooks"/>
    <x v="1360"/>
    <x v="1287"/>
    <x v="8"/>
    <s v="photobooks"/>
    <x v="1781"/>
    <x v="1780"/>
  </r>
  <r>
    <n v="1782"/>
    <s v="Keepers Of The Craft: Cocktails Across America. A Photobook"/>
    <x v="1780"/>
    <n v="35000"/>
    <n v="5422"/>
    <x v="2"/>
    <x v="0"/>
    <s v="USD"/>
    <n v="1456062489"/>
    <x v="1782"/>
    <b v="1"/>
    <x v="88"/>
    <b v="0"/>
    <s v="photography/photobooks"/>
    <x v="1361"/>
    <x v="1288"/>
    <x v="8"/>
    <s v="photobooks"/>
    <x v="1782"/>
    <x v="1781"/>
  </r>
  <r>
    <n v="1783"/>
    <s v="Hues of my Vision"/>
    <x v="1781"/>
    <n v="40000"/>
    <n v="9477"/>
    <x v="2"/>
    <x v="0"/>
    <s v="USD"/>
    <n v="1432248478"/>
    <x v="1783"/>
    <b v="1"/>
    <x v="333"/>
    <b v="0"/>
    <s v="photography/photobooks"/>
    <x v="1362"/>
    <x v="1289"/>
    <x v="8"/>
    <s v="photobooks"/>
    <x v="1783"/>
    <x v="1782"/>
  </r>
  <r>
    <n v="1784"/>
    <s v="Vantage Point: Photographs of Milwaukee from on high"/>
    <x v="1782"/>
    <n v="5000"/>
    <n v="1988"/>
    <x v="2"/>
    <x v="0"/>
    <s v="USD"/>
    <n v="1422674700"/>
    <x v="1784"/>
    <b v="1"/>
    <x v="51"/>
    <b v="0"/>
    <s v="photography/photobooks"/>
    <x v="1363"/>
    <x v="1290"/>
    <x v="8"/>
    <s v="photobooks"/>
    <x v="1784"/>
    <x v="1783"/>
  </r>
  <r>
    <n v="1785"/>
    <s v="Hank Bought A Bus - A photobook of our bus and adventure."/>
    <x v="1783"/>
    <n v="24000"/>
    <n v="4853"/>
    <x v="2"/>
    <x v="0"/>
    <s v="USD"/>
    <n v="1413417600"/>
    <x v="1785"/>
    <b v="1"/>
    <x v="52"/>
    <b v="0"/>
    <s v="photography/photobooks"/>
    <x v="1364"/>
    <x v="1291"/>
    <x v="8"/>
    <s v="photobooks"/>
    <x v="1785"/>
    <x v="1784"/>
  </r>
  <r>
    <n v="1786"/>
    <s v="Observations in 6x6"/>
    <x v="1784"/>
    <n v="1900"/>
    <n v="905"/>
    <x v="2"/>
    <x v="9"/>
    <s v="EUR"/>
    <n v="1418649177"/>
    <x v="1786"/>
    <b v="1"/>
    <x v="60"/>
    <b v="0"/>
    <s v="photography/photobooks"/>
    <x v="1365"/>
    <x v="1292"/>
    <x v="8"/>
    <s v="photobooks"/>
    <x v="1786"/>
    <x v="1785"/>
  </r>
  <r>
    <n v="1787"/>
    <s v="Alpamayo to Yerupaja"/>
    <x v="1785"/>
    <n v="10000"/>
    <n v="1533"/>
    <x v="2"/>
    <x v="0"/>
    <s v="USD"/>
    <n v="1428158637"/>
    <x v="1787"/>
    <b v="1"/>
    <x v="54"/>
    <b v="0"/>
    <s v="photography/photobooks"/>
    <x v="1366"/>
    <x v="1293"/>
    <x v="8"/>
    <s v="photobooks"/>
    <x v="1787"/>
    <x v="1786"/>
  </r>
  <r>
    <n v="1788"/>
    <s v="Beyond the Pale"/>
    <x v="1786"/>
    <n v="5500"/>
    <n v="76"/>
    <x v="2"/>
    <x v="1"/>
    <s v="GBP"/>
    <n v="1414795542"/>
    <x v="1788"/>
    <b v="1"/>
    <x v="80"/>
    <b v="0"/>
    <s v="photography/photobooks"/>
    <x v="1367"/>
    <x v="1090"/>
    <x v="8"/>
    <s v="photobooks"/>
    <x v="1788"/>
    <x v="1787"/>
  </r>
  <r>
    <n v="1789"/>
    <s v="Paintball: Beyond The Paint"/>
    <x v="1787"/>
    <n v="8000"/>
    <n v="40"/>
    <x v="2"/>
    <x v="0"/>
    <s v="USD"/>
    <n v="1421042403"/>
    <x v="1789"/>
    <b v="1"/>
    <x v="80"/>
    <b v="0"/>
    <s v="photography/photobooks"/>
    <x v="724"/>
    <x v="119"/>
    <x v="8"/>
    <s v="photobooks"/>
    <x v="1789"/>
    <x v="1788"/>
  </r>
  <r>
    <n v="1790"/>
    <s v="Return to Relevance: The Scott Hyde Archive"/>
    <x v="1788"/>
    <n v="33000"/>
    <n v="1636"/>
    <x v="2"/>
    <x v="0"/>
    <s v="USD"/>
    <n v="1423152678"/>
    <x v="1790"/>
    <b v="1"/>
    <x v="41"/>
    <b v="0"/>
    <s v="photography/photobooks"/>
    <x v="1368"/>
    <x v="1294"/>
    <x v="8"/>
    <s v="photobooks"/>
    <x v="1790"/>
    <x v="1789"/>
  </r>
  <r>
    <n v="1791"/>
    <s v="disCover: Napoli"/>
    <x v="1789"/>
    <n v="3000"/>
    <n v="107"/>
    <x v="2"/>
    <x v="1"/>
    <s v="GBP"/>
    <n v="1422553565"/>
    <x v="1791"/>
    <b v="1"/>
    <x v="80"/>
    <b v="0"/>
    <s v="photography/photobooks"/>
    <x v="1369"/>
    <x v="1295"/>
    <x v="8"/>
    <s v="photobooks"/>
    <x v="1791"/>
    <x v="1790"/>
  </r>
  <r>
    <n v="1792"/>
    <s v="Bensinger's: Photographs by Helaine Garren"/>
    <x v="1790"/>
    <n v="25000"/>
    <n v="15281"/>
    <x v="2"/>
    <x v="0"/>
    <s v="USD"/>
    <n v="1439189940"/>
    <x v="1792"/>
    <b v="1"/>
    <x v="237"/>
    <b v="0"/>
    <s v="photography/photobooks"/>
    <x v="1370"/>
    <x v="1296"/>
    <x v="8"/>
    <s v="photobooks"/>
    <x v="1792"/>
    <x v="1791"/>
  </r>
  <r>
    <n v="1793"/>
    <s v="Live to Learn, Learn to Fight, Fight to Live - The Karen"/>
    <x v="1791"/>
    <n v="3000"/>
    <n v="40"/>
    <x v="2"/>
    <x v="2"/>
    <s v="AUD"/>
    <n v="1417127040"/>
    <x v="1793"/>
    <b v="1"/>
    <x v="84"/>
    <b v="0"/>
    <s v="photography/photobooks"/>
    <x v="843"/>
    <x v="135"/>
    <x v="8"/>
    <s v="photobooks"/>
    <x v="1793"/>
    <x v="1792"/>
  </r>
  <r>
    <n v="1794"/>
    <s v="Venus as Men"/>
    <x v="1792"/>
    <n v="9000"/>
    <n v="997"/>
    <x v="2"/>
    <x v="0"/>
    <s v="USD"/>
    <n v="1423660422"/>
    <x v="1794"/>
    <b v="1"/>
    <x v="59"/>
    <b v="0"/>
    <s v="photography/photobooks"/>
    <x v="1371"/>
    <x v="1297"/>
    <x v="8"/>
    <s v="photobooks"/>
    <x v="1794"/>
    <x v="1793"/>
  </r>
  <r>
    <n v="1795"/>
    <s v="THE AFGHANS - A Photo Book"/>
    <x v="1793"/>
    <n v="28000"/>
    <n v="10846"/>
    <x v="2"/>
    <x v="12"/>
    <s v="EUR"/>
    <n v="1476460800"/>
    <x v="1795"/>
    <b v="1"/>
    <x v="75"/>
    <b v="0"/>
    <s v="photography/photobooks"/>
    <x v="1372"/>
    <x v="1298"/>
    <x v="8"/>
    <s v="photobooks"/>
    <x v="1795"/>
    <x v="1794"/>
  </r>
  <r>
    <n v="1796"/>
    <s v="Kenema"/>
    <x v="1794"/>
    <n v="19000"/>
    <n v="4190"/>
    <x v="2"/>
    <x v="1"/>
    <s v="GBP"/>
    <n v="1469356366"/>
    <x v="1796"/>
    <b v="1"/>
    <x v="48"/>
    <b v="0"/>
    <s v="photography/photobooks"/>
    <x v="1373"/>
    <x v="1299"/>
    <x v="8"/>
    <s v="photobooks"/>
    <x v="1796"/>
    <x v="1795"/>
  </r>
  <r>
    <n v="1797"/>
    <s v="Remnants, A Photography Book to Send to Congress"/>
    <x v="1795"/>
    <n v="10000"/>
    <n v="6755"/>
    <x v="2"/>
    <x v="0"/>
    <s v="USD"/>
    <n v="1481809189"/>
    <x v="1797"/>
    <b v="1"/>
    <x v="205"/>
    <b v="0"/>
    <s v="photography/photobooks"/>
    <x v="697"/>
    <x v="1300"/>
    <x v="8"/>
    <s v="photobooks"/>
    <x v="1797"/>
    <x v="1796"/>
  </r>
  <r>
    <n v="1798"/>
    <s v="Amoung Charros and Poetry/Entre Charros y Poesias"/>
    <x v="1796"/>
    <n v="16000"/>
    <n v="2182"/>
    <x v="2"/>
    <x v="0"/>
    <s v="USD"/>
    <n v="1454572233"/>
    <x v="1798"/>
    <b v="1"/>
    <x v="77"/>
    <b v="0"/>
    <s v="photography/photobooks"/>
    <x v="1374"/>
    <x v="1301"/>
    <x v="8"/>
    <s v="photobooks"/>
    <x v="1798"/>
    <x v="1797"/>
  </r>
  <r>
    <n v="1799"/>
    <s v="The UnDiscovered Image"/>
    <x v="1797"/>
    <n v="4000"/>
    <n v="69.83"/>
    <x v="2"/>
    <x v="1"/>
    <s v="GBP"/>
    <n v="1415740408"/>
    <x v="1799"/>
    <b v="1"/>
    <x v="79"/>
    <b v="0"/>
    <s v="photography/photobooks"/>
    <x v="1375"/>
    <x v="1302"/>
    <x v="8"/>
    <s v="photobooks"/>
    <x v="1799"/>
    <x v="1798"/>
  </r>
  <r>
    <n v="1800"/>
    <s v="The Sikh Project Book"/>
    <x v="1798"/>
    <n v="46260"/>
    <n v="9460"/>
    <x v="2"/>
    <x v="1"/>
    <s v="GBP"/>
    <n v="1476109970"/>
    <x v="1800"/>
    <b v="1"/>
    <x v="116"/>
    <b v="0"/>
    <s v="photography/photobooks"/>
    <x v="1376"/>
    <x v="1303"/>
    <x v="8"/>
    <s v="photobooks"/>
    <x v="1800"/>
    <x v="1799"/>
  </r>
  <r>
    <n v="1801"/>
    <s v="Come, Bring, Punish"/>
    <x v="1799"/>
    <n v="17000"/>
    <n v="2355"/>
    <x v="2"/>
    <x v="1"/>
    <s v="GBP"/>
    <n v="1450181400"/>
    <x v="1801"/>
    <b v="1"/>
    <x v="77"/>
    <b v="0"/>
    <s v="photography/photobooks"/>
    <x v="1377"/>
    <x v="1304"/>
    <x v="8"/>
    <s v="photobooks"/>
    <x v="1801"/>
    <x v="1800"/>
  </r>
  <r>
    <n v="1802"/>
    <s v="Out Of The Dark"/>
    <x v="1800"/>
    <n v="3500"/>
    <n v="1697"/>
    <x v="2"/>
    <x v="12"/>
    <s v="EUR"/>
    <n v="1435442340"/>
    <x v="1802"/>
    <b v="1"/>
    <x v="59"/>
    <b v="0"/>
    <s v="photography/photobooks"/>
    <x v="1378"/>
    <x v="1305"/>
    <x v="8"/>
    <s v="photobooks"/>
    <x v="1802"/>
    <x v="1801"/>
  </r>
  <r>
    <n v="1803"/>
    <s v="On the Verge, the book."/>
    <x v="1801"/>
    <n v="17500"/>
    <n v="5390"/>
    <x v="2"/>
    <x v="0"/>
    <s v="USD"/>
    <n v="1423878182"/>
    <x v="1803"/>
    <b v="1"/>
    <x v="11"/>
    <b v="0"/>
    <s v="photography/photobooks"/>
    <x v="1379"/>
    <x v="1306"/>
    <x v="8"/>
    <s v="photobooks"/>
    <x v="1803"/>
    <x v="1802"/>
  </r>
  <r>
    <n v="1804"/>
    <s v="No Dar Papaya:  Photographs from Colombia 2003-2013"/>
    <x v="1802"/>
    <n v="15500"/>
    <n v="5452"/>
    <x v="2"/>
    <x v="0"/>
    <s v="USD"/>
    <n v="1447521404"/>
    <x v="1804"/>
    <b v="1"/>
    <x v="47"/>
    <b v="0"/>
    <s v="photography/photobooks"/>
    <x v="1380"/>
    <x v="1307"/>
    <x v="8"/>
    <s v="photobooks"/>
    <x v="1804"/>
    <x v="1803"/>
  </r>
  <r>
    <n v="1805"/>
    <s v="Book &quot;The Travellers&quot;"/>
    <x v="1803"/>
    <n v="22500"/>
    <n v="8191"/>
    <x v="2"/>
    <x v="12"/>
    <s v="EUR"/>
    <n v="1443808800"/>
    <x v="1805"/>
    <b v="1"/>
    <x v="259"/>
    <b v="0"/>
    <s v="photography/photobooks"/>
    <x v="1381"/>
    <x v="1308"/>
    <x v="8"/>
    <s v="photobooks"/>
    <x v="1805"/>
    <x v="1804"/>
  </r>
  <r>
    <n v="1806"/>
    <s v="American Presidents Naked"/>
    <x v="1804"/>
    <n v="20000"/>
    <n v="591"/>
    <x v="2"/>
    <x v="1"/>
    <s v="GBP"/>
    <n v="1412090349"/>
    <x v="1806"/>
    <b v="1"/>
    <x v="22"/>
    <b v="0"/>
    <s v="photography/photobooks"/>
    <x v="1382"/>
    <x v="1309"/>
    <x v="8"/>
    <s v="photobooks"/>
    <x v="1806"/>
    <x v="1805"/>
  </r>
  <r>
    <n v="1807"/>
    <s v="Anywhere but Here"/>
    <x v="1805"/>
    <n v="5000"/>
    <n v="553"/>
    <x v="2"/>
    <x v="0"/>
    <s v="USD"/>
    <n v="1411868313"/>
    <x v="1807"/>
    <b v="1"/>
    <x v="22"/>
    <b v="0"/>
    <s v="photography/photobooks"/>
    <x v="1383"/>
    <x v="1310"/>
    <x v="8"/>
    <s v="photobooks"/>
    <x v="1807"/>
    <x v="1806"/>
  </r>
  <r>
    <n v="1808"/>
    <s v="An Iranian Journey"/>
    <x v="1806"/>
    <n v="28000"/>
    <n v="11594"/>
    <x v="2"/>
    <x v="0"/>
    <s v="USD"/>
    <n v="1486830030"/>
    <x v="1808"/>
    <b v="1"/>
    <x v="93"/>
    <b v="0"/>
    <s v="photography/photobooks"/>
    <x v="1384"/>
    <x v="1311"/>
    <x v="8"/>
    <s v="photobooks"/>
    <x v="1808"/>
    <x v="1807"/>
  </r>
  <r>
    <n v="1809"/>
    <s v="Hamilton: A Different Perspective"/>
    <x v="1807"/>
    <n v="3500"/>
    <n v="380"/>
    <x v="2"/>
    <x v="5"/>
    <s v="CAD"/>
    <n v="1425246439"/>
    <x v="1809"/>
    <b v="1"/>
    <x v="82"/>
    <b v="0"/>
    <s v="photography/photobooks"/>
    <x v="1385"/>
    <x v="1312"/>
    <x v="8"/>
    <s v="photobooks"/>
    <x v="1809"/>
    <x v="1808"/>
  </r>
  <r>
    <n v="1810"/>
    <s v="Film Speed"/>
    <x v="1808"/>
    <n v="450"/>
    <n v="15"/>
    <x v="2"/>
    <x v="0"/>
    <s v="USD"/>
    <n v="1408657826"/>
    <x v="1810"/>
    <b v="0"/>
    <x v="84"/>
    <b v="0"/>
    <s v="photography/photobooks"/>
    <x v="422"/>
    <x v="507"/>
    <x v="8"/>
    <s v="photobooks"/>
    <x v="1810"/>
    <x v="1809"/>
  </r>
  <r>
    <n v="1811"/>
    <s v="The Year of Sunsets"/>
    <x v="1809"/>
    <n v="54000"/>
    <n v="40"/>
    <x v="2"/>
    <x v="0"/>
    <s v="USD"/>
    <n v="1414123200"/>
    <x v="1811"/>
    <b v="0"/>
    <x v="55"/>
    <b v="0"/>
    <s v="photography/photobooks"/>
    <x v="1386"/>
    <x v="1313"/>
    <x v="8"/>
    <s v="photobooks"/>
    <x v="1811"/>
    <x v="1810"/>
  </r>
  <r>
    <n v="1812"/>
    <s v="Run Rwanda: A Photo Book showcasing contemporary Rwanda"/>
    <x v="1810"/>
    <n v="6500"/>
    <n v="865"/>
    <x v="2"/>
    <x v="1"/>
    <s v="GBP"/>
    <n v="1467531536"/>
    <x v="1812"/>
    <b v="0"/>
    <x v="23"/>
    <b v="0"/>
    <s v="photography/photobooks"/>
    <x v="1387"/>
    <x v="1314"/>
    <x v="8"/>
    <s v="photobooks"/>
    <x v="1812"/>
    <x v="1811"/>
  </r>
  <r>
    <n v="1813"/>
    <s v="Libya : The Lost Days"/>
    <x v="1811"/>
    <n v="8750"/>
    <n v="0"/>
    <x v="2"/>
    <x v="1"/>
    <s v="GBP"/>
    <n v="1407532812"/>
    <x v="1813"/>
    <b v="0"/>
    <x v="78"/>
    <b v="0"/>
    <s v="photography/photobooks"/>
    <x v="109"/>
    <x v="121"/>
    <x v="8"/>
    <s v="photobooks"/>
    <x v="1813"/>
    <x v="1812"/>
  </r>
  <r>
    <n v="1814"/>
    <s v="My Favourite Colour Was Yellow"/>
    <x v="1812"/>
    <n v="12000"/>
    <n v="5902"/>
    <x v="2"/>
    <x v="1"/>
    <s v="GBP"/>
    <n v="1425108736"/>
    <x v="1814"/>
    <b v="0"/>
    <x v="205"/>
    <b v="0"/>
    <s v="photography/photobooks"/>
    <x v="1388"/>
    <x v="1315"/>
    <x v="8"/>
    <s v="photobooks"/>
    <x v="1814"/>
    <x v="1813"/>
  </r>
  <r>
    <n v="1815"/>
    <s v="Texas to Florida"/>
    <x v="1813"/>
    <n v="3000"/>
    <n v="0"/>
    <x v="2"/>
    <x v="0"/>
    <s v="USD"/>
    <n v="1435787137"/>
    <x v="1815"/>
    <b v="0"/>
    <x v="78"/>
    <b v="0"/>
    <s v="photography/photobooks"/>
    <x v="109"/>
    <x v="121"/>
    <x v="8"/>
    <s v="photobooks"/>
    <x v="1815"/>
    <x v="1814"/>
  </r>
  <r>
    <n v="1816"/>
    <s v="Moments of Passion"/>
    <x v="1814"/>
    <n v="25000"/>
    <n v="509"/>
    <x v="2"/>
    <x v="16"/>
    <s v="CHF"/>
    <n v="1469473200"/>
    <x v="1816"/>
    <b v="0"/>
    <x v="79"/>
    <b v="0"/>
    <s v="photography/photobooks"/>
    <x v="1389"/>
    <x v="1316"/>
    <x v="8"/>
    <s v="photobooks"/>
    <x v="1816"/>
    <x v="1815"/>
  </r>
  <r>
    <n v="1817"/>
    <s v="Through the Lens of Jerry Gustafson"/>
    <x v="1815"/>
    <n v="18000"/>
    <n v="9419"/>
    <x v="2"/>
    <x v="0"/>
    <s v="USD"/>
    <n v="1485759540"/>
    <x v="1817"/>
    <b v="0"/>
    <x v="61"/>
    <b v="0"/>
    <s v="photography/photobooks"/>
    <x v="1390"/>
    <x v="1317"/>
    <x v="8"/>
    <s v="photobooks"/>
    <x v="1817"/>
    <x v="1816"/>
  </r>
  <r>
    <n v="1818"/>
    <s v="Give Me Your Goofy-ist"/>
    <x v="1816"/>
    <n v="15000"/>
    <n v="0"/>
    <x v="2"/>
    <x v="0"/>
    <s v="USD"/>
    <n v="1428035850"/>
    <x v="1818"/>
    <b v="0"/>
    <x v="78"/>
    <b v="0"/>
    <s v="photography/photobooks"/>
    <x v="109"/>
    <x v="121"/>
    <x v="8"/>
    <s v="photobooks"/>
    <x v="1818"/>
    <x v="1817"/>
  </r>
  <r>
    <n v="1819"/>
    <s v="Claim Your Glacier: What's your legacy? Denali, AK"/>
    <x v="1817"/>
    <n v="1200"/>
    <n v="25"/>
    <x v="2"/>
    <x v="0"/>
    <s v="USD"/>
    <n v="1406743396"/>
    <x v="1819"/>
    <b v="0"/>
    <x v="80"/>
    <b v="0"/>
    <s v="photography/photobooks"/>
    <x v="1391"/>
    <x v="1318"/>
    <x v="8"/>
    <s v="photobooks"/>
    <x v="1819"/>
    <x v="1818"/>
  </r>
  <r>
    <n v="1820"/>
    <s v="From Box to Book: 34Â° 16' 28&quot;N - &quot;119Â° 13' 44&quot;W"/>
    <x v="1818"/>
    <n v="26000"/>
    <n v="1707"/>
    <x v="2"/>
    <x v="0"/>
    <s v="USD"/>
    <n v="1427850090"/>
    <x v="1820"/>
    <b v="0"/>
    <x v="22"/>
    <b v="0"/>
    <s v="photography/photobooks"/>
    <x v="1392"/>
    <x v="1319"/>
    <x v="8"/>
    <s v="photobooks"/>
    <x v="1820"/>
    <x v="1819"/>
  </r>
  <r>
    <n v="1821"/>
    <s v="Glass Cloud on the road!"/>
    <x v="1819"/>
    <n v="2500"/>
    <n v="3372.25"/>
    <x v="0"/>
    <x v="0"/>
    <s v="USD"/>
    <n v="1330760367"/>
    <x v="1821"/>
    <b v="0"/>
    <x v="7"/>
    <b v="1"/>
    <s v="music/rock"/>
    <x v="1393"/>
    <x v="1320"/>
    <x v="4"/>
    <s v="rock"/>
    <x v="1821"/>
    <x v="1820"/>
  </r>
  <r>
    <n v="1822"/>
    <s v="Wood Butcher's new music video- I Don't Wanna Party"/>
    <x v="1820"/>
    <n v="300"/>
    <n v="300"/>
    <x v="0"/>
    <x v="5"/>
    <s v="CAD"/>
    <n v="1391194860"/>
    <x v="1822"/>
    <b v="0"/>
    <x v="202"/>
    <b v="1"/>
    <s v="music/rock"/>
    <x v="31"/>
    <x v="50"/>
    <x v="4"/>
    <s v="rock"/>
    <x v="1822"/>
    <x v="1821"/>
  </r>
  <r>
    <n v="1823"/>
    <s v="Our Band Van Needs Serious Repairs!!!"/>
    <x v="1821"/>
    <n v="700"/>
    <n v="811"/>
    <x v="0"/>
    <x v="0"/>
    <s v="USD"/>
    <n v="1351095976"/>
    <x v="1823"/>
    <b v="0"/>
    <x v="51"/>
    <b v="1"/>
    <s v="music/rock"/>
    <x v="1394"/>
    <x v="1321"/>
    <x v="4"/>
    <s v="rock"/>
    <x v="1823"/>
    <x v="1822"/>
  </r>
  <r>
    <n v="1824"/>
    <s v="Tin Man's Broken Wisdom Fund"/>
    <x v="1822"/>
    <n v="3000"/>
    <n v="3002"/>
    <x v="0"/>
    <x v="0"/>
    <s v="USD"/>
    <n v="1389146880"/>
    <x v="1824"/>
    <b v="0"/>
    <x v="244"/>
    <b v="1"/>
    <s v="music/rock"/>
    <x v="1395"/>
    <x v="1322"/>
    <x v="4"/>
    <s v="rock"/>
    <x v="1824"/>
    <x v="1823"/>
  </r>
  <r>
    <n v="1825"/>
    <s v="Eurisko's &quot;Wild Animal&quot; Project"/>
    <x v="1823"/>
    <n v="2000"/>
    <n v="2101"/>
    <x v="0"/>
    <x v="0"/>
    <s v="USD"/>
    <n v="1373572903"/>
    <x v="1825"/>
    <b v="0"/>
    <x v="133"/>
    <b v="1"/>
    <s v="music/rock"/>
    <x v="1396"/>
    <x v="1323"/>
    <x v="4"/>
    <s v="rock"/>
    <x v="1825"/>
    <x v="1824"/>
  </r>
  <r>
    <n v="1826"/>
    <s v="BEAR GHOST! Professional Recording! Yay!"/>
    <x v="1824"/>
    <n v="2000"/>
    <n v="2020"/>
    <x v="0"/>
    <x v="0"/>
    <s v="USD"/>
    <n v="1392675017"/>
    <x v="1826"/>
    <b v="0"/>
    <x v="44"/>
    <b v="1"/>
    <s v="music/rock"/>
    <x v="50"/>
    <x v="1324"/>
    <x v="4"/>
    <s v="rock"/>
    <x v="1826"/>
    <x v="1825"/>
  </r>
  <r>
    <n v="1827"/>
    <s v="&quot;Homeward Bound&quot; a journey in sound. "/>
    <x v="1825"/>
    <n v="8000"/>
    <n v="8053"/>
    <x v="0"/>
    <x v="0"/>
    <s v="USD"/>
    <n v="1299138561"/>
    <x v="1827"/>
    <b v="0"/>
    <x v="93"/>
    <b v="1"/>
    <s v="music/rock"/>
    <x v="1397"/>
    <x v="1325"/>
    <x v="4"/>
    <s v="rock"/>
    <x v="1827"/>
    <x v="1826"/>
  </r>
  <r>
    <n v="1828"/>
    <s v="Help to make Sam Sliva's new EP, &quot;Drained&quot;, come to life."/>
    <x v="1826"/>
    <n v="20000"/>
    <n v="20032"/>
    <x v="0"/>
    <x v="0"/>
    <s v="USD"/>
    <n v="1399672800"/>
    <x v="1828"/>
    <b v="0"/>
    <x v="53"/>
    <b v="1"/>
    <s v="music/rock"/>
    <x v="1398"/>
    <x v="1326"/>
    <x v="4"/>
    <s v="rock"/>
    <x v="1828"/>
    <x v="1827"/>
  </r>
  <r>
    <n v="1829"/>
    <s v="Help JUICE (Boston) Record Their First Album"/>
    <x v="1827"/>
    <n v="1500"/>
    <n v="2500.25"/>
    <x v="0"/>
    <x v="0"/>
    <s v="USD"/>
    <n v="1295647200"/>
    <x v="1829"/>
    <b v="0"/>
    <x v="51"/>
    <b v="1"/>
    <s v="music/rock"/>
    <x v="1399"/>
    <x v="1327"/>
    <x v="4"/>
    <s v="rock"/>
    <x v="1829"/>
    <x v="1828"/>
  </r>
  <r>
    <n v="1830"/>
    <s v="Help Vintage Blue Complete and Promote Our Record!"/>
    <x v="1828"/>
    <n v="15000"/>
    <n v="15230"/>
    <x v="0"/>
    <x v="0"/>
    <s v="USD"/>
    <n v="1393259107"/>
    <x v="1830"/>
    <b v="0"/>
    <x v="334"/>
    <b v="1"/>
    <s v="music/rock"/>
    <x v="1400"/>
    <x v="1328"/>
    <x v="4"/>
    <s v="rock"/>
    <x v="1830"/>
    <x v="1829"/>
  </r>
  <r>
    <n v="1831"/>
    <s v="Darling Waste Trailer Bail Out!"/>
    <x v="1829"/>
    <n v="1000"/>
    <n v="1030"/>
    <x v="0"/>
    <x v="0"/>
    <s v="USD"/>
    <n v="1336866863"/>
    <x v="1831"/>
    <b v="0"/>
    <x v="25"/>
    <b v="1"/>
    <s v="music/rock"/>
    <x v="288"/>
    <x v="1329"/>
    <x v="4"/>
    <s v="rock"/>
    <x v="1831"/>
    <x v="1830"/>
  </r>
  <r>
    <n v="1832"/>
    <s v="Black Swan Theories Debut CD"/>
    <x v="1830"/>
    <n v="350"/>
    <n v="500"/>
    <x v="0"/>
    <x v="0"/>
    <s v="USD"/>
    <n v="1299243427"/>
    <x v="1832"/>
    <b v="0"/>
    <x v="9"/>
    <b v="1"/>
    <s v="music/rock"/>
    <x v="1401"/>
    <x v="384"/>
    <x v="4"/>
    <s v="rock"/>
    <x v="1832"/>
    <x v="1831"/>
  </r>
  <r>
    <n v="1833"/>
    <s v="HAIRcyclopedia Vol. 2 - The Vault"/>
    <x v="1831"/>
    <n v="400"/>
    <n v="1050"/>
    <x v="0"/>
    <x v="0"/>
    <s v="USD"/>
    <n v="1362211140"/>
    <x v="1833"/>
    <b v="0"/>
    <x v="20"/>
    <b v="1"/>
    <s v="music/rock"/>
    <x v="1402"/>
    <x v="840"/>
    <x v="4"/>
    <s v="rock"/>
    <x v="1833"/>
    <x v="1832"/>
  </r>
  <r>
    <n v="1834"/>
    <s v="TDJ - All Part of the Plan EP/Tour"/>
    <x v="1832"/>
    <n v="10000"/>
    <n v="11805"/>
    <x v="0"/>
    <x v="0"/>
    <s v="USD"/>
    <n v="1422140895"/>
    <x v="1834"/>
    <b v="0"/>
    <x v="240"/>
    <b v="1"/>
    <s v="music/rock"/>
    <x v="1403"/>
    <x v="1330"/>
    <x v="4"/>
    <s v="rock"/>
    <x v="1834"/>
    <x v="1833"/>
  </r>
  <r>
    <n v="1835"/>
    <s v="DIRTY LITTLE REBEL EP"/>
    <x v="1833"/>
    <n v="500"/>
    <n v="520"/>
    <x v="0"/>
    <x v="1"/>
    <s v="GBP"/>
    <n v="1459439471"/>
    <x v="1835"/>
    <b v="0"/>
    <x v="202"/>
    <b v="1"/>
    <s v="music/rock"/>
    <x v="87"/>
    <x v="1331"/>
    <x v="4"/>
    <s v="rock"/>
    <x v="1835"/>
    <x v="1834"/>
  </r>
  <r>
    <n v="1836"/>
    <s v="KICKSTART OUR &lt;+3"/>
    <x v="1834"/>
    <n v="5000"/>
    <n v="10017"/>
    <x v="0"/>
    <x v="0"/>
    <s v="USD"/>
    <n v="1361129129"/>
    <x v="1836"/>
    <b v="0"/>
    <x v="165"/>
    <b v="1"/>
    <s v="music/rock"/>
    <x v="1404"/>
    <x v="1332"/>
    <x v="4"/>
    <s v="rock"/>
    <x v="1836"/>
    <x v="1835"/>
  </r>
  <r>
    <n v="1837"/>
    <s v="Shady Grady &amp; The Nobodies - HELP US GO ON TOUR SUMMER 2012"/>
    <x v="1835"/>
    <n v="600"/>
    <n v="1841"/>
    <x v="0"/>
    <x v="0"/>
    <s v="USD"/>
    <n v="1332029335"/>
    <x v="1837"/>
    <b v="0"/>
    <x v="209"/>
    <b v="1"/>
    <s v="music/rock"/>
    <x v="1405"/>
    <x v="1333"/>
    <x v="4"/>
    <s v="rock"/>
    <x v="1837"/>
    <x v="1836"/>
  </r>
  <r>
    <n v="1838"/>
    <s v="Closure - A Paul Haasch Music Video"/>
    <x v="1836"/>
    <n v="1000"/>
    <n v="1001.49"/>
    <x v="0"/>
    <x v="0"/>
    <s v="USD"/>
    <n v="1317438000"/>
    <x v="1838"/>
    <b v="0"/>
    <x v="33"/>
    <b v="1"/>
    <s v="music/rock"/>
    <x v="1406"/>
    <x v="1334"/>
    <x v="4"/>
    <s v="rock"/>
    <x v="1838"/>
    <x v="1837"/>
  </r>
  <r>
    <n v="1839"/>
    <s v="Help The King of Mars Record Their First EP!"/>
    <x v="1837"/>
    <n v="1000"/>
    <n v="2053"/>
    <x v="0"/>
    <x v="0"/>
    <s v="USD"/>
    <n v="1475342382"/>
    <x v="1839"/>
    <b v="0"/>
    <x v="43"/>
    <b v="1"/>
    <s v="music/rock"/>
    <x v="1407"/>
    <x v="1335"/>
    <x v="4"/>
    <s v="rock"/>
    <x v="1839"/>
    <x v="1838"/>
  </r>
  <r>
    <n v="1840"/>
    <s v="City of the Weak on Tour!"/>
    <x v="1838"/>
    <n v="900"/>
    <n v="980"/>
    <x v="0"/>
    <x v="0"/>
    <s v="USD"/>
    <n v="1367902740"/>
    <x v="1840"/>
    <b v="0"/>
    <x v="62"/>
    <b v="1"/>
    <s v="music/rock"/>
    <x v="1408"/>
    <x v="1336"/>
    <x v="4"/>
    <s v="rock"/>
    <x v="1840"/>
    <x v="1839"/>
  </r>
  <r>
    <n v="1841"/>
    <s v="Hydra Effect Debut EP"/>
    <x v="1839"/>
    <n v="2000"/>
    <n v="2035"/>
    <x v="0"/>
    <x v="0"/>
    <s v="USD"/>
    <n v="1400561940"/>
    <x v="1841"/>
    <b v="0"/>
    <x v="244"/>
    <b v="1"/>
    <s v="music/rock"/>
    <x v="1409"/>
    <x v="1337"/>
    <x v="4"/>
    <s v="rock"/>
    <x v="1841"/>
    <x v="1840"/>
  </r>
  <r>
    <n v="1842"/>
    <s v="Stereo Dogs! 14-Year Old Teen Rock Band Plan CD Project!"/>
    <x v="1840"/>
    <n v="2000"/>
    <n v="2505"/>
    <x v="0"/>
    <x v="0"/>
    <s v="USD"/>
    <n v="1425275940"/>
    <x v="1842"/>
    <b v="0"/>
    <x v="64"/>
    <b v="1"/>
    <s v="music/rock"/>
    <x v="1410"/>
    <x v="1338"/>
    <x v="4"/>
    <s v="rock"/>
    <x v="1842"/>
    <x v="1841"/>
  </r>
  <r>
    <n v="1843"/>
    <s v="Jeremy Buck &amp; The Bang â€“ Brand New Album and 2 Music Videos"/>
    <x v="1841"/>
    <n v="10000"/>
    <n v="12400.61"/>
    <x v="0"/>
    <x v="0"/>
    <s v="USD"/>
    <n v="1298245954"/>
    <x v="1843"/>
    <b v="0"/>
    <x v="179"/>
    <b v="1"/>
    <s v="music/rock"/>
    <x v="1411"/>
    <x v="1339"/>
    <x v="4"/>
    <s v="rock"/>
    <x v="1843"/>
    <x v="1842"/>
  </r>
  <r>
    <n v="1844"/>
    <s v="Get The Neckties in the studio to record their first album!"/>
    <x v="1842"/>
    <n v="1500"/>
    <n v="1521"/>
    <x v="0"/>
    <x v="0"/>
    <s v="USD"/>
    <n v="1307761200"/>
    <x v="1844"/>
    <b v="0"/>
    <x v="9"/>
    <b v="1"/>
    <s v="music/rock"/>
    <x v="578"/>
    <x v="1340"/>
    <x v="4"/>
    <s v="rock"/>
    <x v="1844"/>
    <x v="1843"/>
  </r>
  <r>
    <n v="1845"/>
    <s v="GIVE ME &quot;One More&quot; The Single Release!"/>
    <x v="1843"/>
    <n v="1000"/>
    <n v="1000"/>
    <x v="0"/>
    <x v="0"/>
    <s v="USD"/>
    <n v="1466139300"/>
    <x v="1845"/>
    <b v="0"/>
    <x v="10"/>
    <b v="1"/>
    <s v="music/rock"/>
    <x v="31"/>
    <x v="1341"/>
    <x v="4"/>
    <s v="rock"/>
    <x v="1845"/>
    <x v="1844"/>
  </r>
  <r>
    <n v="1846"/>
    <s v="Michael Angelo Batio &quot;Intermezzo&quot; Album Project"/>
    <x v="1844"/>
    <n v="15000"/>
    <n v="20689"/>
    <x v="0"/>
    <x v="0"/>
    <s v="USD"/>
    <n v="1355585777"/>
    <x v="1846"/>
    <b v="0"/>
    <x v="335"/>
    <b v="1"/>
    <s v="music/rock"/>
    <x v="1412"/>
    <x v="1342"/>
    <x v="4"/>
    <s v="rock"/>
    <x v="1846"/>
    <x v="1845"/>
  </r>
  <r>
    <n v="1847"/>
    <s v="Deathtrap America Spring 2015 Tour"/>
    <x v="1845"/>
    <n v="2500"/>
    <n v="3022"/>
    <x v="0"/>
    <x v="0"/>
    <s v="USD"/>
    <n v="1429594832"/>
    <x v="1847"/>
    <b v="0"/>
    <x v="44"/>
    <b v="1"/>
    <s v="music/rock"/>
    <x v="1413"/>
    <x v="1343"/>
    <x v="4"/>
    <s v="rock"/>
    <x v="1847"/>
    <x v="1846"/>
  </r>
  <r>
    <n v="1848"/>
    <s v="Hopeless Jack First National Tour"/>
    <x v="1846"/>
    <n v="3000"/>
    <n v="3221"/>
    <x v="0"/>
    <x v="0"/>
    <s v="USD"/>
    <n v="1312095540"/>
    <x v="1848"/>
    <b v="0"/>
    <x v="54"/>
    <b v="1"/>
    <s v="music/rock"/>
    <x v="1414"/>
    <x v="1344"/>
    <x v="4"/>
    <s v="rock"/>
    <x v="1848"/>
    <x v="1847"/>
  </r>
  <r>
    <n v="1849"/>
    <s v="Release the Skyline Album"/>
    <x v="1847"/>
    <n v="300"/>
    <n v="301"/>
    <x v="0"/>
    <x v="0"/>
    <s v="USD"/>
    <n v="1350505059"/>
    <x v="1849"/>
    <b v="0"/>
    <x v="22"/>
    <b v="1"/>
    <s v="music/rock"/>
    <x v="1415"/>
    <x v="1345"/>
    <x v="4"/>
    <s v="rock"/>
    <x v="1849"/>
    <x v="1848"/>
  </r>
  <r>
    <n v="1850"/>
    <s v="WILKES EP"/>
    <x v="1848"/>
    <n v="9000"/>
    <n v="9137"/>
    <x v="0"/>
    <x v="0"/>
    <s v="USD"/>
    <n v="1405033300"/>
    <x v="1850"/>
    <b v="0"/>
    <x v="122"/>
    <b v="1"/>
    <s v="music/rock"/>
    <x v="1416"/>
    <x v="1346"/>
    <x v="4"/>
    <s v="rock"/>
    <x v="1850"/>
    <x v="1849"/>
  </r>
  <r>
    <n v="1851"/>
    <s v="From Digital to Reality - CD Printing for Three Albums"/>
    <x v="1849"/>
    <n v="1300"/>
    <n v="1301"/>
    <x v="0"/>
    <x v="0"/>
    <s v="USD"/>
    <n v="1406509200"/>
    <x v="1851"/>
    <b v="0"/>
    <x v="55"/>
    <b v="1"/>
    <s v="music/rock"/>
    <x v="1417"/>
    <x v="1347"/>
    <x v="4"/>
    <s v="rock"/>
    <x v="1851"/>
    <x v="1850"/>
  </r>
  <r>
    <n v="1852"/>
    <s v="Radiolucent - Electric City."/>
    <x v="1850"/>
    <n v="15000"/>
    <n v="17545"/>
    <x v="0"/>
    <x v="0"/>
    <s v="USD"/>
    <n v="1429920000"/>
    <x v="1852"/>
    <b v="0"/>
    <x v="132"/>
    <b v="1"/>
    <s v="music/rock"/>
    <x v="1418"/>
    <x v="1348"/>
    <x v="4"/>
    <s v="rock"/>
    <x v="1852"/>
    <x v="1851"/>
  </r>
  <r>
    <n v="1853"/>
    <s v="Beyond the Victory recording their debut EP"/>
    <x v="1851"/>
    <n v="800"/>
    <n v="815"/>
    <x v="0"/>
    <x v="0"/>
    <s v="USD"/>
    <n v="1352860017"/>
    <x v="1853"/>
    <b v="0"/>
    <x v="25"/>
    <b v="1"/>
    <s v="music/rock"/>
    <x v="1419"/>
    <x v="1349"/>
    <x v="4"/>
    <s v="rock"/>
    <x v="1853"/>
    <x v="1852"/>
  </r>
  <r>
    <n v="1854"/>
    <s v="Emily Bell is releasing her debut album"/>
    <x v="1852"/>
    <n v="15000"/>
    <n v="15318.55"/>
    <x v="0"/>
    <x v="0"/>
    <s v="USD"/>
    <n v="1369355437"/>
    <x v="1854"/>
    <b v="0"/>
    <x v="49"/>
    <b v="1"/>
    <s v="music/rock"/>
    <x v="1420"/>
    <x v="1350"/>
    <x v="4"/>
    <s v="rock"/>
    <x v="1854"/>
    <x v="1853"/>
  </r>
  <r>
    <n v="1855"/>
    <s v="Motion Device Debut EP"/>
    <x v="1853"/>
    <n v="8750"/>
    <n v="13480.16"/>
    <x v="0"/>
    <x v="5"/>
    <s v="CAD"/>
    <n v="1389012940"/>
    <x v="1855"/>
    <b v="0"/>
    <x v="277"/>
    <b v="1"/>
    <s v="music/rock"/>
    <x v="1421"/>
    <x v="1351"/>
    <x v="4"/>
    <s v="rock"/>
    <x v="1855"/>
    <x v="1854"/>
  </r>
  <r>
    <n v="1856"/>
    <s v="Lazy Sunday"/>
    <x v="1854"/>
    <n v="2000"/>
    <n v="2025"/>
    <x v="0"/>
    <x v="0"/>
    <s v="USD"/>
    <n v="1405715472"/>
    <x v="1856"/>
    <b v="0"/>
    <x v="44"/>
    <b v="1"/>
    <s v="music/rock"/>
    <x v="982"/>
    <x v="1352"/>
    <x v="4"/>
    <s v="rock"/>
    <x v="1856"/>
    <x v="1855"/>
  </r>
  <r>
    <n v="1857"/>
    <s v="Holy Water Moses - A Hail Dale Project"/>
    <x v="1855"/>
    <n v="3000"/>
    <n v="3000"/>
    <x v="0"/>
    <x v="0"/>
    <s v="USD"/>
    <n v="1410546413"/>
    <x v="1857"/>
    <b v="0"/>
    <x v="19"/>
    <b v="1"/>
    <s v="music/rock"/>
    <x v="31"/>
    <x v="1353"/>
    <x v="4"/>
    <s v="rock"/>
    <x v="1857"/>
    <x v="1856"/>
  </r>
  <r>
    <n v="1858"/>
    <s v="Curriculum-Based Rock Music For Kids"/>
    <x v="1856"/>
    <n v="5555.55"/>
    <n v="6041.55"/>
    <x v="0"/>
    <x v="0"/>
    <s v="USD"/>
    <n v="1324014521"/>
    <x v="1858"/>
    <b v="0"/>
    <x v="184"/>
    <b v="1"/>
    <s v="music/rock"/>
    <x v="1422"/>
    <x v="1354"/>
    <x v="4"/>
    <s v="rock"/>
    <x v="1858"/>
    <x v="1857"/>
  </r>
  <r>
    <n v="1859"/>
    <s v="Queen Kwong Tour to London and Paris"/>
    <x v="1857"/>
    <n v="3000"/>
    <n v="3955"/>
    <x v="0"/>
    <x v="0"/>
    <s v="USD"/>
    <n v="1316716129"/>
    <x v="1859"/>
    <b v="0"/>
    <x v="66"/>
    <b v="1"/>
    <s v="music/rock"/>
    <x v="1423"/>
    <x v="1355"/>
    <x v="4"/>
    <s v="rock"/>
    <x v="1859"/>
    <x v="1858"/>
  </r>
  <r>
    <n v="1860"/>
    <s v="A Simple Complex's 2013 CD Release Party DVD"/>
    <x v="1858"/>
    <n v="750"/>
    <n v="1001"/>
    <x v="0"/>
    <x v="0"/>
    <s v="USD"/>
    <n v="1391706084"/>
    <x v="1860"/>
    <b v="0"/>
    <x v="10"/>
    <b v="1"/>
    <s v="music/rock"/>
    <x v="1424"/>
    <x v="1356"/>
    <x v="4"/>
    <s v="rock"/>
    <x v="1860"/>
    <x v="1859"/>
  </r>
  <r>
    <n v="1861"/>
    <s v="Galaxix - Take on the Universe!"/>
    <x v="1859"/>
    <n v="250000"/>
    <n v="0"/>
    <x v="2"/>
    <x v="1"/>
    <s v="GBP"/>
    <n v="1422256341"/>
    <x v="1861"/>
    <b v="0"/>
    <x v="78"/>
    <b v="0"/>
    <s v="games/mobile games"/>
    <x v="109"/>
    <x v="121"/>
    <x v="6"/>
    <s v="mobile games"/>
    <x v="1861"/>
    <x v="1860"/>
  </r>
  <r>
    <n v="1862"/>
    <s v="Purple Fishing - Trump Supporters/Critics Find Common Ground"/>
    <x v="1860"/>
    <n v="18000"/>
    <n v="1455"/>
    <x v="2"/>
    <x v="0"/>
    <s v="USD"/>
    <n v="1488958200"/>
    <x v="1862"/>
    <b v="0"/>
    <x v="38"/>
    <b v="0"/>
    <s v="games/mobile games"/>
    <x v="1425"/>
    <x v="1357"/>
    <x v="6"/>
    <s v="mobile games"/>
    <x v="1862"/>
    <x v="1861"/>
  </r>
  <r>
    <n v="1863"/>
    <s v="Project: 20M813"/>
    <x v="1861"/>
    <n v="2500"/>
    <n v="10"/>
    <x v="2"/>
    <x v="0"/>
    <s v="USD"/>
    <n v="1402600085"/>
    <x v="1863"/>
    <b v="0"/>
    <x v="84"/>
    <b v="0"/>
    <s v="games/mobile games"/>
    <x v="177"/>
    <x v="144"/>
    <x v="6"/>
    <s v="mobile games"/>
    <x v="1863"/>
    <x v="1862"/>
  </r>
  <r>
    <n v="1864"/>
    <s v="Fat Cheeks the Cannonball - iPhone and Android"/>
    <x v="1862"/>
    <n v="6500"/>
    <n v="2788"/>
    <x v="2"/>
    <x v="0"/>
    <s v="USD"/>
    <n v="1399223500"/>
    <x v="1864"/>
    <b v="0"/>
    <x v="53"/>
    <b v="0"/>
    <s v="games/mobile games"/>
    <x v="1426"/>
    <x v="1358"/>
    <x v="6"/>
    <s v="mobile games"/>
    <x v="1864"/>
    <x v="1863"/>
  </r>
  <r>
    <n v="1865"/>
    <s v="THE RUNNING GAME"/>
    <x v="1863"/>
    <n v="110000"/>
    <n v="4"/>
    <x v="2"/>
    <x v="1"/>
    <s v="GBP"/>
    <n v="1478425747"/>
    <x v="1865"/>
    <b v="0"/>
    <x v="84"/>
    <b v="0"/>
    <s v="games/mobile games"/>
    <x v="1427"/>
    <x v="453"/>
    <x v="6"/>
    <s v="mobile games"/>
    <x v="1865"/>
    <x v="1864"/>
  </r>
  <r>
    <n v="1866"/>
    <s v="MathPlus Cards (FKA Random Math)"/>
    <x v="1864"/>
    <n v="25000"/>
    <n v="125"/>
    <x v="2"/>
    <x v="0"/>
    <s v="USD"/>
    <n v="1488340800"/>
    <x v="1866"/>
    <b v="0"/>
    <x v="84"/>
    <b v="0"/>
    <s v="games/mobile games"/>
    <x v="724"/>
    <x v="372"/>
    <x v="6"/>
    <s v="mobile games"/>
    <x v="1866"/>
    <x v="1865"/>
  </r>
  <r>
    <n v="1867"/>
    <s v="Meme Wars - Dank Age"/>
    <x v="1865"/>
    <n v="20000"/>
    <n v="10"/>
    <x v="2"/>
    <x v="0"/>
    <s v="USD"/>
    <n v="1478383912"/>
    <x v="1867"/>
    <b v="0"/>
    <x v="29"/>
    <b v="0"/>
    <s v="games/mobile games"/>
    <x v="833"/>
    <x v="119"/>
    <x v="6"/>
    <s v="mobile games"/>
    <x v="1867"/>
    <x v="1866"/>
  </r>
  <r>
    <n v="1868"/>
    <s v="Help Build PaperChase Version 3 !"/>
    <x v="1866"/>
    <n v="25000"/>
    <n v="1217"/>
    <x v="2"/>
    <x v="0"/>
    <s v="USD"/>
    <n v="1450166340"/>
    <x v="1868"/>
    <b v="0"/>
    <x v="57"/>
    <b v="0"/>
    <s v="games/mobile games"/>
    <x v="1428"/>
    <x v="1359"/>
    <x v="6"/>
    <s v="mobile games"/>
    <x v="1868"/>
    <x v="1867"/>
  </r>
  <r>
    <n v="1869"/>
    <s v="Castle Crawler RPG"/>
    <x v="1867"/>
    <n v="10000"/>
    <n v="0"/>
    <x v="2"/>
    <x v="0"/>
    <s v="USD"/>
    <n v="1483488249"/>
    <x v="1869"/>
    <b v="0"/>
    <x v="78"/>
    <b v="0"/>
    <s v="games/mobile games"/>
    <x v="109"/>
    <x v="121"/>
    <x v="6"/>
    <s v="mobile games"/>
    <x v="1869"/>
    <x v="1868"/>
  </r>
  <r>
    <n v="1870"/>
    <s v="C.O.V.D.--A brand new board app game"/>
    <x v="1868"/>
    <n v="3500"/>
    <n v="361"/>
    <x v="2"/>
    <x v="0"/>
    <s v="USD"/>
    <n v="1454213820"/>
    <x v="1870"/>
    <b v="0"/>
    <x v="202"/>
    <b v="0"/>
    <s v="games/mobile games"/>
    <x v="1429"/>
    <x v="1360"/>
    <x v="6"/>
    <s v="mobile games"/>
    <x v="1870"/>
    <x v="1869"/>
  </r>
  <r>
    <n v="1871"/>
    <s v="The Adventures of Bible Bear"/>
    <x v="1869"/>
    <n v="6500"/>
    <n v="4666"/>
    <x v="2"/>
    <x v="0"/>
    <s v="USD"/>
    <n v="1416512901"/>
    <x v="1871"/>
    <b v="0"/>
    <x v="195"/>
    <b v="0"/>
    <s v="games/mobile games"/>
    <x v="1430"/>
    <x v="1361"/>
    <x v="6"/>
    <s v="mobile games"/>
    <x v="1871"/>
    <x v="1870"/>
  </r>
  <r>
    <n v="1872"/>
    <s v="ZombieTime!"/>
    <x v="1870"/>
    <n v="20000"/>
    <n v="212"/>
    <x v="2"/>
    <x v="0"/>
    <s v="USD"/>
    <n v="1435633602"/>
    <x v="1872"/>
    <b v="0"/>
    <x v="62"/>
    <b v="0"/>
    <s v="games/mobile games"/>
    <x v="550"/>
    <x v="1362"/>
    <x v="6"/>
    <s v="mobile games"/>
    <x v="1872"/>
    <x v="1871"/>
  </r>
  <r>
    <n v="1873"/>
    <s v="The Red Card Blue Card Game"/>
    <x v="1871"/>
    <n v="8000"/>
    <n v="36"/>
    <x v="2"/>
    <x v="5"/>
    <s v="CAD"/>
    <n v="1436373900"/>
    <x v="1873"/>
    <b v="0"/>
    <x v="84"/>
    <b v="0"/>
    <s v="games/mobile games"/>
    <x v="871"/>
    <x v="666"/>
    <x v="6"/>
    <s v="mobile games"/>
    <x v="1873"/>
    <x v="1872"/>
  </r>
  <r>
    <n v="1874"/>
    <s v="PATH to Reading Brain Training"/>
    <x v="1872"/>
    <n v="160000"/>
    <n v="26"/>
    <x v="2"/>
    <x v="0"/>
    <s v="USD"/>
    <n v="1467155733"/>
    <x v="1874"/>
    <b v="0"/>
    <x v="84"/>
    <b v="0"/>
    <s v="games/mobile games"/>
    <x v="1431"/>
    <x v="31"/>
    <x v="6"/>
    <s v="mobile games"/>
    <x v="1874"/>
    <x v="1873"/>
  </r>
  <r>
    <n v="1875"/>
    <s v="Claws &amp; Fins"/>
    <x v="1873"/>
    <n v="10000"/>
    <n v="51"/>
    <x v="2"/>
    <x v="0"/>
    <s v="USD"/>
    <n v="1470519308"/>
    <x v="1875"/>
    <b v="0"/>
    <x v="83"/>
    <b v="0"/>
    <s v="games/mobile games"/>
    <x v="872"/>
    <x v="1363"/>
    <x v="6"/>
    <s v="mobile games"/>
    <x v="1875"/>
    <x v="1874"/>
  </r>
  <r>
    <n v="1876"/>
    <s v="Migration Madness (Android)"/>
    <x v="1874"/>
    <n v="280"/>
    <n v="0"/>
    <x v="2"/>
    <x v="2"/>
    <s v="AUD"/>
    <n v="1402901405"/>
    <x v="1876"/>
    <b v="0"/>
    <x v="78"/>
    <b v="0"/>
    <s v="games/mobile games"/>
    <x v="109"/>
    <x v="121"/>
    <x v="6"/>
    <s v="mobile games"/>
    <x v="1876"/>
    <x v="1875"/>
  </r>
  <r>
    <n v="1877"/>
    <s v="Chip Dip II: Son of Chip Dip! - A Terrible, Terrible Game"/>
    <x v="1875"/>
    <n v="60"/>
    <n v="0"/>
    <x v="2"/>
    <x v="0"/>
    <s v="USD"/>
    <n v="1425170525"/>
    <x v="1877"/>
    <b v="0"/>
    <x v="78"/>
    <b v="0"/>
    <s v="games/mobile games"/>
    <x v="109"/>
    <x v="121"/>
    <x v="6"/>
    <s v="mobile games"/>
    <x v="1877"/>
    <x v="1876"/>
  </r>
  <r>
    <n v="1878"/>
    <s v="Aussies versus Zombies"/>
    <x v="1876"/>
    <n v="8000"/>
    <n v="0"/>
    <x v="2"/>
    <x v="2"/>
    <s v="AUD"/>
    <n v="1402618355"/>
    <x v="1878"/>
    <b v="0"/>
    <x v="78"/>
    <b v="0"/>
    <s v="games/mobile games"/>
    <x v="109"/>
    <x v="121"/>
    <x v="6"/>
    <s v="mobile games"/>
    <x v="1878"/>
    <x v="1877"/>
  </r>
  <r>
    <n v="1879"/>
    <s v="Alex and More"/>
    <x v="1877"/>
    <n v="5000"/>
    <n v="6"/>
    <x v="2"/>
    <x v="3"/>
    <s v="EUR"/>
    <n v="1457966129"/>
    <x v="1879"/>
    <b v="0"/>
    <x v="84"/>
    <b v="0"/>
    <s v="games/mobile games"/>
    <x v="154"/>
    <x v="366"/>
    <x v="6"/>
    <s v="mobile games"/>
    <x v="1879"/>
    <x v="1878"/>
  </r>
  <r>
    <n v="1880"/>
    <s v="Sim Betting Football"/>
    <x v="1878"/>
    <n v="5000"/>
    <n v="1004"/>
    <x v="2"/>
    <x v="1"/>
    <s v="GBP"/>
    <n v="1459341380"/>
    <x v="1880"/>
    <b v="0"/>
    <x v="54"/>
    <b v="0"/>
    <s v="games/mobile games"/>
    <x v="1432"/>
    <x v="1364"/>
    <x v="6"/>
    <s v="mobile games"/>
    <x v="1880"/>
    <x v="1879"/>
  </r>
  <r>
    <n v="1881"/>
    <s v="Story Rock by The Jolly Llamas -- Our First Album!"/>
    <x v="1879"/>
    <n v="2000"/>
    <n v="3453.69"/>
    <x v="0"/>
    <x v="0"/>
    <s v="USD"/>
    <n v="1425955189"/>
    <x v="1881"/>
    <b v="0"/>
    <x v="16"/>
    <b v="1"/>
    <s v="music/indie rock"/>
    <x v="1433"/>
    <x v="1365"/>
    <x v="4"/>
    <s v="indie rock"/>
    <x v="1881"/>
    <x v="1880"/>
  </r>
  <r>
    <n v="1882"/>
    <s v="American Lit or...Trespassing for Beginners"/>
    <x v="1880"/>
    <n v="3350"/>
    <n v="3380"/>
    <x v="0"/>
    <x v="0"/>
    <s v="USD"/>
    <n v="1341964080"/>
    <x v="1882"/>
    <b v="0"/>
    <x v="75"/>
    <b v="1"/>
    <s v="music/indie rock"/>
    <x v="1434"/>
    <x v="1366"/>
    <x v="4"/>
    <s v="indie rock"/>
    <x v="1882"/>
    <x v="1881"/>
  </r>
  <r>
    <n v="1883"/>
    <s v="Afraid Of Figs - Help Fund our New CD - &quot;SAFE&quot;"/>
    <x v="1881"/>
    <n v="999"/>
    <n v="1047"/>
    <x v="0"/>
    <x v="0"/>
    <s v="USD"/>
    <n v="1333921508"/>
    <x v="1883"/>
    <b v="0"/>
    <x v="58"/>
    <b v="1"/>
    <s v="music/indie rock"/>
    <x v="1435"/>
    <x v="1367"/>
    <x v="4"/>
    <s v="indie rock"/>
    <x v="1883"/>
    <x v="1882"/>
  </r>
  <r>
    <n v="1884"/>
    <s v="Glad Hearts New Album: Twenty Two - On Vinyl!"/>
    <x v="1882"/>
    <n v="1000"/>
    <n v="1351"/>
    <x v="0"/>
    <x v="0"/>
    <s v="USD"/>
    <n v="1354017600"/>
    <x v="1884"/>
    <b v="0"/>
    <x v="55"/>
    <b v="1"/>
    <s v="music/indie rock"/>
    <x v="1436"/>
    <x v="1368"/>
    <x v="4"/>
    <s v="indie rock"/>
    <x v="1884"/>
    <x v="1883"/>
  </r>
  <r>
    <n v="1885"/>
    <s v="KATA 'The Rising' - Double LP (Vinyl Release)"/>
    <x v="1883"/>
    <n v="4575"/>
    <n v="5322"/>
    <x v="0"/>
    <x v="0"/>
    <s v="USD"/>
    <n v="1344636000"/>
    <x v="1885"/>
    <b v="0"/>
    <x v="217"/>
    <b v="1"/>
    <s v="music/indie rock"/>
    <x v="1437"/>
    <x v="1369"/>
    <x v="4"/>
    <s v="indie rock"/>
    <x v="1885"/>
    <x v="1884"/>
  </r>
  <r>
    <n v="1886"/>
    <s v="INVISIBLE HOUSE: a history of the world - new CD/Album"/>
    <x v="1884"/>
    <n v="1200"/>
    <n v="1225"/>
    <x v="0"/>
    <x v="0"/>
    <s v="USD"/>
    <n v="1415832338"/>
    <x v="1886"/>
    <b v="0"/>
    <x v="60"/>
    <b v="1"/>
    <s v="music/indie rock"/>
    <x v="1438"/>
    <x v="1370"/>
    <x v="4"/>
    <s v="indie rock"/>
    <x v="1886"/>
    <x v="1885"/>
  </r>
  <r>
    <n v="1887"/>
    <s v="Welcome To The Club - Music Video Project"/>
    <x v="1885"/>
    <n v="3000"/>
    <n v="3335"/>
    <x v="0"/>
    <x v="3"/>
    <s v="EUR"/>
    <n v="1449178200"/>
    <x v="1887"/>
    <b v="0"/>
    <x v="22"/>
    <b v="1"/>
    <s v="music/indie rock"/>
    <x v="1439"/>
    <x v="1371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x v="0"/>
    <s v="USD"/>
    <n v="1275368340"/>
    <x v="1888"/>
    <b v="0"/>
    <x v="30"/>
    <b v="1"/>
    <s v="music/indie rock"/>
    <x v="1440"/>
    <x v="1372"/>
    <x v="4"/>
    <s v="indie rock"/>
    <x v="1888"/>
    <x v="1887"/>
  </r>
  <r>
    <n v="1889"/>
    <s v="LittleBear"/>
    <x v="1887"/>
    <n v="2000"/>
    <n v="2132"/>
    <x v="0"/>
    <x v="0"/>
    <s v="USD"/>
    <n v="1363024946"/>
    <x v="1889"/>
    <b v="0"/>
    <x v="34"/>
    <b v="1"/>
    <s v="music/indie rock"/>
    <x v="15"/>
    <x v="1373"/>
    <x v="4"/>
    <s v="indie rock"/>
    <x v="1889"/>
    <x v="1888"/>
  </r>
  <r>
    <n v="1890"/>
    <s v="The Spring Standards LIVE at the Arden Gild Hall!"/>
    <x v="1888"/>
    <n v="12000"/>
    <n v="17350.13"/>
    <x v="0"/>
    <x v="0"/>
    <s v="USD"/>
    <n v="1355597528"/>
    <x v="1890"/>
    <b v="0"/>
    <x v="336"/>
    <b v="1"/>
    <s v="music/indie rock"/>
    <x v="1441"/>
    <x v="1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x v="0"/>
    <s v="USD"/>
    <n v="1279778400"/>
    <x v="1891"/>
    <b v="0"/>
    <x v="148"/>
    <b v="1"/>
    <s v="music/indie rock"/>
    <x v="1442"/>
    <x v="1375"/>
    <x v="4"/>
    <s v="indie rock"/>
    <x v="1891"/>
    <x v="1890"/>
  </r>
  <r>
    <n v="1892"/>
    <s v="Nemes wants you to be able to hear their new songs!"/>
    <x v="1890"/>
    <n v="500"/>
    <n v="683"/>
    <x v="0"/>
    <x v="0"/>
    <s v="USD"/>
    <n v="1307459881"/>
    <x v="1892"/>
    <b v="0"/>
    <x v="55"/>
    <b v="1"/>
    <s v="music/indie rock"/>
    <x v="1443"/>
    <x v="1376"/>
    <x v="4"/>
    <s v="indie rock"/>
    <x v="1892"/>
    <x v="1891"/>
  </r>
  <r>
    <n v="1893"/>
    <s v="Archeology 7&quot; Vinyl"/>
    <x v="1891"/>
    <n v="2500"/>
    <n v="2600"/>
    <x v="0"/>
    <x v="0"/>
    <s v="USD"/>
    <n v="1302926340"/>
    <x v="1893"/>
    <b v="0"/>
    <x v="43"/>
    <b v="1"/>
    <s v="music/indie rock"/>
    <x v="87"/>
    <x v="1377"/>
    <x v="4"/>
    <s v="indie rock"/>
    <x v="1893"/>
    <x v="1892"/>
  </r>
  <r>
    <n v="1894"/>
    <s v="Help me release my first 3 song EP!!"/>
    <x v="1892"/>
    <n v="1000"/>
    <n v="1145"/>
    <x v="0"/>
    <x v="0"/>
    <s v="USD"/>
    <n v="1329082983"/>
    <x v="1894"/>
    <b v="0"/>
    <x v="9"/>
    <b v="1"/>
    <s v="music/indie rock"/>
    <x v="1444"/>
    <x v="1378"/>
    <x v="4"/>
    <s v="indie rock"/>
    <x v="1894"/>
    <x v="1893"/>
  </r>
  <r>
    <n v="1895"/>
    <s v="HERESTOFIGHTIN Debut full length album &quot;Becoming Native&quot;"/>
    <x v="1893"/>
    <n v="9072"/>
    <n v="9228"/>
    <x v="0"/>
    <x v="0"/>
    <s v="USD"/>
    <n v="1445363722"/>
    <x v="1895"/>
    <b v="0"/>
    <x v="5"/>
    <b v="1"/>
    <s v="music/indie rock"/>
    <x v="1445"/>
    <x v="1379"/>
    <x v="4"/>
    <s v="indie rock"/>
    <x v="1895"/>
    <x v="1894"/>
  </r>
  <r>
    <n v="1896"/>
    <s v="the bridge"/>
    <x v="1894"/>
    <n v="451"/>
    <n v="559"/>
    <x v="0"/>
    <x v="0"/>
    <s v="USD"/>
    <n v="1334250165"/>
    <x v="1896"/>
    <b v="0"/>
    <x v="62"/>
    <b v="1"/>
    <s v="music/indie rock"/>
    <x v="1446"/>
    <x v="1380"/>
    <x v="4"/>
    <s v="indie rock"/>
    <x v="1896"/>
    <x v="1895"/>
  </r>
  <r>
    <n v="1897"/>
    <s v="Vanessa Lively's New Album 2014"/>
    <x v="1895"/>
    <n v="6350"/>
    <n v="6506"/>
    <x v="0"/>
    <x v="0"/>
    <s v="USD"/>
    <n v="1393966800"/>
    <x v="1897"/>
    <b v="0"/>
    <x v="275"/>
    <b v="1"/>
    <s v="music/indie rock"/>
    <x v="1447"/>
    <x v="1381"/>
    <x v="4"/>
    <s v="indie rock"/>
    <x v="1897"/>
    <x v="1896"/>
  </r>
  <r>
    <n v="1898"/>
    <s v="Degenerate Matters EP Funding Campaign"/>
    <x v="1896"/>
    <n v="1000"/>
    <n v="1445"/>
    <x v="0"/>
    <x v="0"/>
    <s v="USD"/>
    <n v="1454349600"/>
    <x v="1898"/>
    <b v="0"/>
    <x v="64"/>
    <b v="1"/>
    <s v="music/indie rock"/>
    <x v="1448"/>
    <x v="1382"/>
    <x v="4"/>
    <s v="indie rock"/>
    <x v="1898"/>
    <x v="1897"/>
  </r>
  <r>
    <n v="1899"/>
    <s v="Ukulele Songs from the Zombie Apocalypse"/>
    <x v="1897"/>
    <n v="900"/>
    <n v="1200"/>
    <x v="0"/>
    <x v="0"/>
    <s v="USD"/>
    <n v="1427319366"/>
    <x v="1899"/>
    <b v="0"/>
    <x v="288"/>
    <b v="1"/>
    <s v="music/indie rock"/>
    <x v="25"/>
    <x v="1383"/>
    <x v="4"/>
    <s v="indie rock"/>
    <x v="1899"/>
    <x v="1898"/>
  </r>
  <r>
    <n v="1900"/>
    <s v="5 Bucks from 500 Friends"/>
    <x v="1898"/>
    <n v="2500"/>
    <n v="2734.11"/>
    <x v="0"/>
    <x v="0"/>
    <s v="USD"/>
    <n v="1349517540"/>
    <x v="1900"/>
    <b v="0"/>
    <x v="241"/>
    <b v="1"/>
    <s v="music/indie rock"/>
    <x v="1449"/>
    <x v="1384"/>
    <x v="4"/>
    <s v="indie rock"/>
    <x v="1900"/>
    <x v="1899"/>
  </r>
  <r>
    <n v="1901"/>
    <s v="KiddieRail - making the stairs easier and safer for kids"/>
    <x v="1899"/>
    <n v="99000"/>
    <n v="2670"/>
    <x v="2"/>
    <x v="1"/>
    <s v="GBP"/>
    <n v="1432299600"/>
    <x v="1901"/>
    <b v="0"/>
    <x v="20"/>
    <b v="0"/>
    <s v="technology/gadgets"/>
    <x v="1450"/>
    <x v="1385"/>
    <x v="2"/>
    <s v="gadgets"/>
    <x v="1901"/>
    <x v="1900"/>
  </r>
  <r>
    <n v="1902"/>
    <s v="Cardboard reality"/>
    <x v="1900"/>
    <n v="1000"/>
    <n v="12"/>
    <x v="2"/>
    <x v="9"/>
    <s v="EUR"/>
    <n v="1425495447"/>
    <x v="1902"/>
    <b v="0"/>
    <x v="83"/>
    <b v="0"/>
    <s v="technology/gadgets"/>
    <x v="444"/>
    <x v="143"/>
    <x v="2"/>
    <s v="gadgets"/>
    <x v="1902"/>
    <x v="1901"/>
  </r>
  <r>
    <n v="1903"/>
    <s v="MiPointer"/>
    <x v="1901"/>
    <n v="3000"/>
    <n v="1398"/>
    <x v="2"/>
    <x v="0"/>
    <s v="USD"/>
    <n v="1485541791"/>
    <x v="1903"/>
    <b v="0"/>
    <x v="14"/>
    <b v="0"/>
    <s v="technology/gadgets"/>
    <x v="1451"/>
    <x v="1386"/>
    <x v="2"/>
    <s v="gadgets"/>
    <x v="1903"/>
    <x v="1902"/>
  </r>
  <r>
    <n v="1904"/>
    <s v="Small Animal Deterrent Latch (S.A.D.L.)"/>
    <x v="1902"/>
    <n v="50000"/>
    <n v="50"/>
    <x v="2"/>
    <x v="0"/>
    <s v="USD"/>
    <n v="1451752021"/>
    <x v="1904"/>
    <b v="0"/>
    <x v="84"/>
    <b v="0"/>
    <s v="technology/gadgets"/>
    <x v="370"/>
    <x v="384"/>
    <x v="2"/>
    <s v="gadgets"/>
    <x v="1904"/>
    <x v="1903"/>
  </r>
  <r>
    <n v="1905"/>
    <s v="Dad, we will get your AxleCrutch idea to the next level!"/>
    <x v="1903"/>
    <n v="25000"/>
    <n v="42"/>
    <x v="2"/>
    <x v="0"/>
    <s v="USD"/>
    <n v="1410127994"/>
    <x v="1905"/>
    <b v="0"/>
    <x v="80"/>
    <b v="0"/>
    <s v="technology/gadgets"/>
    <x v="1452"/>
    <x v="689"/>
    <x v="2"/>
    <s v="gadgets"/>
    <x v="1905"/>
    <x v="1904"/>
  </r>
  <r>
    <n v="1906"/>
    <s v="Macbook all-in-one Portable storage docking station PLUSDOCK"/>
    <x v="1904"/>
    <n v="50000"/>
    <n v="21380"/>
    <x v="2"/>
    <x v="0"/>
    <s v="USD"/>
    <n v="1466697983"/>
    <x v="1906"/>
    <b v="0"/>
    <x v="221"/>
    <b v="0"/>
    <s v="technology/gadgets"/>
    <x v="1453"/>
    <x v="1387"/>
    <x v="2"/>
    <s v="gadgets"/>
    <x v="1906"/>
    <x v="1905"/>
  </r>
  <r>
    <n v="1907"/>
    <s v="Litter-Buddy"/>
    <x v="1905"/>
    <n v="30000"/>
    <n v="85"/>
    <x v="2"/>
    <x v="0"/>
    <s v="USD"/>
    <n v="1400853925"/>
    <x v="1907"/>
    <b v="0"/>
    <x v="80"/>
    <b v="0"/>
    <s v="technology/gadgets"/>
    <x v="1454"/>
    <x v="1241"/>
    <x v="2"/>
    <s v="gadgets"/>
    <x v="1907"/>
    <x v="1906"/>
  </r>
  <r>
    <n v="1908"/>
    <s v="Better WiFi for today's Internet of Everything WiFi devices"/>
    <x v="1906"/>
    <n v="25000"/>
    <n v="433"/>
    <x v="2"/>
    <x v="0"/>
    <s v="USD"/>
    <n v="1483048900"/>
    <x v="1908"/>
    <b v="0"/>
    <x v="80"/>
    <b v="0"/>
    <s v="technology/gadgets"/>
    <x v="1455"/>
    <x v="1388"/>
    <x v="2"/>
    <s v="gadgets"/>
    <x v="1908"/>
    <x v="1907"/>
  </r>
  <r>
    <n v="1909"/>
    <s v="Little Occhio, Wireless micro-cam for iPhone/Android"/>
    <x v="1907"/>
    <n v="35000"/>
    <n v="4939"/>
    <x v="2"/>
    <x v="0"/>
    <s v="USD"/>
    <n v="1414059479"/>
    <x v="1909"/>
    <b v="0"/>
    <x v="44"/>
    <b v="0"/>
    <s v="technology/gadgets"/>
    <x v="1456"/>
    <x v="1389"/>
    <x v="2"/>
    <s v="gadgets"/>
    <x v="1909"/>
    <x v="1908"/>
  </r>
  <r>
    <n v="1910"/>
    <s v="Thinking Cleaner, Wifi for iRobotÂ® RoombaÂ® 700 &amp; 800 series"/>
    <x v="1908"/>
    <n v="85000"/>
    <n v="33486"/>
    <x v="2"/>
    <x v="9"/>
    <s v="EUR"/>
    <n v="1446331500"/>
    <x v="1910"/>
    <b v="0"/>
    <x v="168"/>
    <b v="0"/>
    <s v="technology/gadgets"/>
    <x v="1457"/>
    <x v="1390"/>
    <x v="2"/>
    <s v="gadgets"/>
    <x v="1910"/>
    <x v="1909"/>
  </r>
  <r>
    <n v="1911"/>
    <s v="Charge Furniture"/>
    <x v="1909"/>
    <n v="42500"/>
    <n v="10"/>
    <x v="2"/>
    <x v="4"/>
    <s v="NZD"/>
    <n v="1407545334"/>
    <x v="1911"/>
    <b v="0"/>
    <x v="29"/>
    <b v="0"/>
    <s v="technology/gadgets"/>
    <x v="1458"/>
    <x v="119"/>
    <x v="2"/>
    <s v="gadgets"/>
    <x v="1911"/>
    <x v="1910"/>
  </r>
  <r>
    <n v="1912"/>
    <s v="SOLO TESTER: Electrical Wiring Testing &amp; Troubleshooter"/>
    <x v="1910"/>
    <n v="5000"/>
    <n v="2965"/>
    <x v="2"/>
    <x v="0"/>
    <s v="USD"/>
    <n v="1433395560"/>
    <x v="1912"/>
    <b v="0"/>
    <x v="288"/>
    <b v="0"/>
    <s v="technology/gadgets"/>
    <x v="1459"/>
    <x v="1391"/>
    <x v="2"/>
    <s v="gadgets"/>
    <x v="1912"/>
    <x v="1911"/>
  </r>
  <r>
    <n v="1913"/>
    <s v="Tibio - Spreading warmth in everyones home"/>
    <x v="1911"/>
    <n v="48000"/>
    <n v="637"/>
    <x v="2"/>
    <x v="1"/>
    <s v="GBP"/>
    <n v="1412770578"/>
    <x v="1913"/>
    <b v="0"/>
    <x v="55"/>
    <b v="0"/>
    <s v="technology/gadgets"/>
    <x v="1460"/>
    <x v="1392"/>
    <x v="2"/>
    <s v="gadgets"/>
    <x v="1913"/>
    <x v="1912"/>
  </r>
  <r>
    <n v="1914"/>
    <s v="ZoZo Skeleton Hand Planchette - Works with ANY Ouija Board"/>
    <x v="1912"/>
    <n v="666"/>
    <n v="60"/>
    <x v="2"/>
    <x v="0"/>
    <s v="USD"/>
    <n v="1414814340"/>
    <x v="1914"/>
    <b v="0"/>
    <x v="84"/>
    <b v="0"/>
    <s v="technology/gadgets"/>
    <x v="1461"/>
    <x v="180"/>
    <x v="2"/>
    <s v="gadgets"/>
    <x v="1914"/>
    <x v="1913"/>
  </r>
  <r>
    <n v="1915"/>
    <s v="The Cat-Bath Contraption"/>
    <x v="1913"/>
    <n v="500"/>
    <n v="8"/>
    <x v="2"/>
    <x v="0"/>
    <s v="USD"/>
    <n v="1409620222"/>
    <x v="1915"/>
    <b v="0"/>
    <x v="80"/>
    <b v="0"/>
    <s v="technology/gadgets"/>
    <x v="1462"/>
    <x v="453"/>
    <x v="2"/>
    <s v="gadgets"/>
    <x v="1915"/>
    <x v="1914"/>
  </r>
  <r>
    <n v="1916"/>
    <s v="The Paint Can Holder by U.S. Green Products"/>
    <x v="1914"/>
    <n v="20000"/>
    <n v="102"/>
    <x v="2"/>
    <x v="0"/>
    <s v="USD"/>
    <n v="1478542375"/>
    <x v="1916"/>
    <b v="0"/>
    <x v="79"/>
    <b v="0"/>
    <s v="technology/gadgets"/>
    <x v="872"/>
    <x v="1363"/>
    <x v="2"/>
    <s v="gadgets"/>
    <x v="1916"/>
    <x v="1915"/>
  </r>
  <r>
    <n v="1917"/>
    <s v="Chronovisor:The MOST innovative watch for night time reading"/>
    <x v="1915"/>
    <n v="390000"/>
    <n v="205025"/>
    <x v="2"/>
    <x v="7"/>
    <s v="HKD"/>
    <n v="1486708133"/>
    <x v="1917"/>
    <b v="0"/>
    <x v="16"/>
    <b v="0"/>
    <s v="technology/gadgets"/>
    <x v="1463"/>
    <x v="1393"/>
    <x v="2"/>
    <s v="gadgets"/>
    <x v="1917"/>
    <x v="1916"/>
  </r>
  <r>
    <n v="1918"/>
    <s v="BugVibesâ„¢-Better Flowers, Plants, Trees with less Pesticides"/>
    <x v="1916"/>
    <n v="25000"/>
    <n v="260"/>
    <x v="2"/>
    <x v="0"/>
    <s v="USD"/>
    <n v="1407869851"/>
    <x v="1918"/>
    <b v="0"/>
    <x v="82"/>
    <b v="0"/>
    <s v="technology/gadgets"/>
    <x v="1464"/>
    <x v="684"/>
    <x v="2"/>
    <s v="gadgets"/>
    <x v="1918"/>
    <x v="1917"/>
  </r>
  <r>
    <n v="1919"/>
    <s v="LED Electronic Dice: assembled or kit, Arduino compatible"/>
    <x v="1917"/>
    <n v="500"/>
    <n v="237"/>
    <x v="2"/>
    <x v="0"/>
    <s v="USD"/>
    <n v="1432069249"/>
    <x v="1919"/>
    <b v="0"/>
    <x v="22"/>
    <b v="0"/>
    <s v="technology/gadgets"/>
    <x v="1465"/>
    <x v="1394"/>
    <x v="2"/>
    <s v="gadgets"/>
    <x v="1919"/>
    <x v="1918"/>
  </r>
  <r>
    <n v="1920"/>
    <s v="Brightside - Side lighting for cyclists"/>
    <x v="1918"/>
    <n v="10000"/>
    <n v="4303"/>
    <x v="2"/>
    <x v="1"/>
    <s v="GBP"/>
    <n v="1445468400"/>
    <x v="1920"/>
    <b v="0"/>
    <x v="217"/>
    <b v="0"/>
    <s v="technology/gadgets"/>
    <x v="1466"/>
    <x v="1395"/>
    <x v="2"/>
    <s v="gadgets"/>
    <x v="1920"/>
    <x v="1919"/>
  </r>
  <r>
    <n v="1921"/>
    <s v="The Fine Spirits are making an album!"/>
    <x v="1919"/>
    <n v="1500"/>
    <n v="2052"/>
    <x v="0"/>
    <x v="0"/>
    <s v="USD"/>
    <n v="1342243143"/>
    <x v="1921"/>
    <b v="0"/>
    <x v="44"/>
    <b v="1"/>
    <s v="music/indie rock"/>
    <x v="346"/>
    <x v="1237"/>
    <x v="4"/>
    <s v="indie rock"/>
    <x v="1921"/>
    <x v="1920"/>
  </r>
  <r>
    <n v="1922"/>
    <s v="Low Weather // Debut Album"/>
    <x v="1920"/>
    <n v="2000"/>
    <n v="2311"/>
    <x v="0"/>
    <x v="0"/>
    <s v="USD"/>
    <n v="1386828507"/>
    <x v="1922"/>
    <b v="0"/>
    <x v="31"/>
    <b v="1"/>
    <s v="music/indie rock"/>
    <x v="1467"/>
    <x v="1396"/>
    <x v="4"/>
    <s v="indie rock"/>
    <x v="1922"/>
    <x v="1921"/>
  </r>
  <r>
    <n v="1923"/>
    <s v="Help Lions&amp;Creators print their album!"/>
    <x v="1921"/>
    <n v="125"/>
    <n v="301"/>
    <x v="0"/>
    <x v="0"/>
    <s v="USD"/>
    <n v="1317099540"/>
    <x v="1923"/>
    <b v="0"/>
    <x v="62"/>
    <b v="1"/>
    <s v="music/indie rock"/>
    <x v="1468"/>
    <x v="1397"/>
    <x v="4"/>
    <s v="indie rock"/>
    <x v="1923"/>
    <x v="1922"/>
  </r>
  <r>
    <n v="1924"/>
    <s v="The 'Songs from the Bookmark' Sessions"/>
    <x v="1922"/>
    <n v="3000"/>
    <n v="3432"/>
    <x v="0"/>
    <x v="0"/>
    <s v="USD"/>
    <n v="1389814380"/>
    <x v="1924"/>
    <b v="0"/>
    <x v="51"/>
    <b v="1"/>
    <s v="music/indie rock"/>
    <x v="316"/>
    <x v="1398"/>
    <x v="4"/>
    <s v="indie rock"/>
    <x v="1924"/>
    <x v="1923"/>
  </r>
  <r>
    <n v="1925"/>
    <s v="The Freakniks Debut Album: Infinite Love"/>
    <x v="1923"/>
    <n v="1500"/>
    <n v="1655"/>
    <x v="0"/>
    <x v="0"/>
    <s v="USD"/>
    <n v="1381449600"/>
    <x v="1925"/>
    <b v="0"/>
    <x v="47"/>
    <b v="1"/>
    <s v="music/indie rock"/>
    <x v="1469"/>
    <x v="1399"/>
    <x v="4"/>
    <s v="indie rock"/>
    <x v="1925"/>
    <x v="1924"/>
  </r>
  <r>
    <n v="1926"/>
    <s v="Invisible Allies - Hyperdimensional Animals"/>
    <x v="1924"/>
    <n v="1500"/>
    <n v="2930.69"/>
    <x v="0"/>
    <x v="0"/>
    <s v="USD"/>
    <n v="1288657560"/>
    <x v="1926"/>
    <b v="0"/>
    <x v="329"/>
    <b v="1"/>
    <s v="music/indie rock"/>
    <x v="1470"/>
    <x v="1400"/>
    <x v="4"/>
    <s v="indie rock"/>
    <x v="1926"/>
    <x v="1925"/>
  </r>
  <r>
    <n v="1927"/>
    <s v="GBS Detroit Presents Hampshire"/>
    <x v="1925"/>
    <n v="600"/>
    <n v="620"/>
    <x v="0"/>
    <x v="0"/>
    <s v="USD"/>
    <n v="1331182740"/>
    <x v="1927"/>
    <b v="0"/>
    <x v="202"/>
    <b v="1"/>
    <s v="music/indie rock"/>
    <x v="101"/>
    <x v="1401"/>
    <x v="4"/>
    <s v="indie rock"/>
    <x v="1927"/>
    <x v="1926"/>
  </r>
  <r>
    <n v="1928"/>
    <s v="Jollyheads Circus Debut Album &quot;The Kaleidoscope Dawn&quot;"/>
    <x v="1926"/>
    <n v="2550"/>
    <n v="2630"/>
    <x v="0"/>
    <x v="0"/>
    <s v="USD"/>
    <n v="1367940794"/>
    <x v="1928"/>
    <b v="0"/>
    <x v="69"/>
    <b v="1"/>
    <s v="music/indie rock"/>
    <x v="1471"/>
    <x v="1402"/>
    <x v="4"/>
    <s v="indie rock"/>
    <x v="1928"/>
    <x v="1927"/>
  </r>
  <r>
    <n v="1929"/>
    <s v="Surplus 1980 album funds for release on CD/LP."/>
    <x v="1927"/>
    <n v="3200"/>
    <n v="3210"/>
    <x v="0"/>
    <x v="0"/>
    <s v="USD"/>
    <n v="1309825866"/>
    <x v="1929"/>
    <b v="0"/>
    <x v="11"/>
    <b v="1"/>
    <s v="music/indie rock"/>
    <x v="1472"/>
    <x v="1403"/>
    <x v="4"/>
    <s v="indie rock"/>
    <x v="1929"/>
    <x v="1928"/>
  </r>
  <r>
    <n v="1930"/>
    <s v="Magnetic Flowers Presents: Old, Cold. Losing It."/>
    <x v="1928"/>
    <n v="1000"/>
    <n v="1270"/>
    <x v="0"/>
    <x v="0"/>
    <s v="USD"/>
    <n v="1373203482"/>
    <x v="1930"/>
    <b v="0"/>
    <x v="55"/>
    <b v="1"/>
    <s v="music/indie rock"/>
    <x v="74"/>
    <x v="1404"/>
    <x v="4"/>
    <s v="indie rock"/>
    <x v="1930"/>
    <x v="1929"/>
  </r>
  <r>
    <n v="1931"/>
    <s v="New Lions After Dark EP!"/>
    <x v="1929"/>
    <n v="2000"/>
    <n v="2412.02"/>
    <x v="0"/>
    <x v="0"/>
    <s v="USD"/>
    <n v="1337657400"/>
    <x v="1931"/>
    <b v="0"/>
    <x v="133"/>
    <b v="1"/>
    <s v="music/indie rock"/>
    <x v="1473"/>
    <x v="1405"/>
    <x v="4"/>
    <s v="indie rock"/>
    <x v="1931"/>
    <x v="1930"/>
  </r>
  <r>
    <n v="1932"/>
    <s v="Lee Malone - Get Us To The Converse Rubber Track Sessions!"/>
    <x v="1930"/>
    <n v="5250"/>
    <n v="5617"/>
    <x v="0"/>
    <x v="0"/>
    <s v="USD"/>
    <n v="1327433173"/>
    <x v="1932"/>
    <b v="0"/>
    <x v="144"/>
    <b v="1"/>
    <s v="music/indie rock"/>
    <x v="1474"/>
    <x v="1406"/>
    <x v="4"/>
    <s v="indie rock"/>
    <x v="1932"/>
    <x v="1931"/>
  </r>
  <r>
    <n v="1933"/>
    <s v="Magic Punches are making debut LP with producer John Askew"/>
    <x v="1931"/>
    <n v="6000"/>
    <n v="10346"/>
    <x v="0"/>
    <x v="0"/>
    <s v="USD"/>
    <n v="1411787307"/>
    <x v="1933"/>
    <b v="0"/>
    <x v="238"/>
    <b v="1"/>
    <s v="music/indie rock"/>
    <x v="1475"/>
    <x v="1407"/>
    <x v="4"/>
    <s v="indie rock"/>
    <x v="1933"/>
    <x v="1932"/>
  </r>
  <r>
    <n v="1934"/>
    <s v="The City Never Sleeps Needs A Tour Vehicle!"/>
    <x v="1932"/>
    <n v="5000"/>
    <n v="6181"/>
    <x v="0"/>
    <x v="0"/>
    <s v="USD"/>
    <n v="1324789200"/>
    <x v="1934"/>
    <b v="0"/>
    <x v="99"/>
    <b v="1"/>
    <s v="music/indie rock"/>
    <x v="1476"/>
    <x v="1408"/>
    <x v="4"/>
    <s v="indie rock"/>
    <x v="1934"/>
    <x v="1933"/>
  </r>
  <r>
    <n v="1935"/>
    <s v="the last echo AM/PM Project"/>
    <x v="1933"/>
    <n v="2500"/>
    <n v="2710"/>
    <x v="0"/>
    <x v="0"/>
    <s v="USD"/>
    <n v="1403326740"/>
    <x v="1935"/>
    <b v="0"/>
    <x v="133"/>
    <b v="1"/>
    <s v="music/indie rock"/>
    <x v="1477"/>
    <x v="1409"/>
    <x v="4"/>
    <s v="indie rock"/>
    <x v="1935"/>
    <x v="1934"/>
  </r>
  <r>
    <n v="1936"/>
    <s v="Grandkids Record a Full-length Album!"/>
    <x v="1934"/>
    <n v="7500"/>
    <n v="8739.01"/>
    <x v="0"/>
    <x v="0"/>
    <s v="USD"/>
    <n v="1323151140"/>
    <x v="1936"/>
    <b v="0"/>
    <x v="108"/>
    <b v="1"/>
    <s v="music/indie rock"/>
    <x v="1478"/>
    <x v="1410"/>
    <x v="4"/>
    <s v="indie rock"/>
    <x v="1936"/>
    <x v="1935"/>
  </r>
  <r>
    <n v="1937"/>
    <s v="GBS Detroit Presents My Pal Val"/>
    <x v="1935"/>
    <n v="600"/>
    <n v="1123.47"/>
    <x v="0"/>
    <x v="0"/>
    <s v="USD"/>
    <n v="1339732740"/>
    <x v="1937"/>
    <b v="0"/>
    <x v="60"/>
    <b v="1"/>
    <s v="music/indie rock"/>
    <x v="1479"/>
    <x v="1411"/>
    <x v="4"/>
    <s v="indie rock"/>
    <x v="1937"/>
    <x v="1936"/>
  </r>
  <r>
    <n v="1938"/>
    <s v="Jon Shirley: Live Worship Album + Short Film"/>
    <x v="1936"/>
    <n v="15000"/>
    <n v="17390"/>
    <x v="0"/>
    <x v="0"/>
    <s v="USD"/>
    <n v="1372741200"/>
    <x v="1938"/>
    <b v="0"/>
    <x v="229"/>
    <b v="1"/>
    <s v="music/indie rock"/>
    <x v="1480"/>
    <x v="1412"/>
    <x v="4"/>
    <s v="indie rock"/>
    <x v="1938"/>
    <x v="1937"/>
  </r>
  <r>
    <n v="1939"/>
    <s v="Help I Am Clay Release Their First CD For FREE"/>
    <x v="1937"/>
    <n v="10000"/>
    <n v="11070"/>
    <x v="0"/>
    <x v="0"/>
    <s v="USD"/>
    <n v="1362955108"/>
    <x v="1939"/>
    <b v="0"/>
    <x v="93"/>
    <b v="1"/>
    <s v="music/indie rock"/>
    <x v="1076"/>
    <x v="1413"/>
    <x v="4"/>
    <s v="indie rock"/>
    <x v="1939"/>
    <x v="1938"/>
  </r>
  <r>
    <n v="1940"/>
    <s v="History Grows: New K. Record"/>
    <x v="1938"/>
    <n v="650"/>
    <n v="1111"/>
    <x v="0"/>
    <x v="0"/>
    <s v="USD"/>
    <n v="1308110340"/>
    <x v="1940"/>
    <b v="0"/>
    <x v="162"/>
    <b v="1"/>
    <s v="music/indie rock"/>
    <x v="1481"/>
    <x v="1414"/>
    <x v="4"/>
    <s v="indie rock"/>
    <x v="1940"/>
    <x v="1939"/>
  </r>
  <r>
    <n v="1941"/>
    <s v="Gramofon: Modern Cloud Jukebox"/>
    <x v="1939"/>
    <n v="250000"/>
    <n v="315295.89"/>
    <x v="0"/>
    <x v="0"/>
    <s v="USD"/>
    <n v="1400137131"/>
    <x v="1941"/>
    <b v="1"/>
    <x v="337"/>
    <b v="1"/>
    <s v="technology/hardware"/>
    <x v="1482"/>
    <x v="1415"/>
    <x v="2"/>
    <s v="hardware"/>
    <x v="1941"/>
    <x v="1940"/>
  </r>
  <r>
    <n v="1942"/>
    <s v="building the world's longest marble run relaunch"/>
    <x v="1940"/>
    <n v="6000"/>
    <n v="8306.42"/>
    <x v="0"/>
    <x v="0"/>
    <s v="USD"/>
    <n v="1309809140"/>
    <x v="1942"/>
    <b v="1"/>
    <x v="195"/>
    <b v="1"/>
    <s v="technology/hardware"/>
    <x v="1483"/>
    <x v="1416"/>
    <x v="2"/>
    <s v="hardware"/>
    <x v="1942"/>
    <x v="1941"/>
  </r>
  <r>
    <n v="1943"/>
    <s v="RuuviTag - Open-Source Bluetooth Sensor Beacon"/>
    <x v="1941"/>
    <n v="10000"/>
    <n v="170525"/>
    <x v="0"/>
    <x v="0"/>
    <s v="USD"/>
    <n v="1470896916"/>
    <x v="1943"/>
    <b v="1"/>
    <x v="338"/>
    <b v="1"/>
    <s v="technology/hardware"/>
    <x v="1484"/>
    <x v="1417"/>
    <x v="2"/>
    <s v="hardware"/>
    <x v="1943"/>
    <x v="1942"/>
  </r>
  <r>
    <n v="1944"/>
    <s v="The BIG Turtle ShellÂ®: Rugged, Wireless BoomBox &amp; Power Bank"/>
    <x v="1942"/>
    <n v="40000"/>
    <n v="315222.2"/>
    <x v="0"/>
    <x v="0"/>
    <s v="USD"/>
    <n v="1398952890"/>
    <x v="1944"/>
    <b v="1"/>
    <x v="339"/>
    <b v="1"/>
    <s v="technology/hardware"/>
    <x v="1485"/>
    <x v="1418"/>
    <x v="2"/>
    <s v="hardware"/>
    <x v="1944"/>
    <x v="1943"/>
  </r>
  <r>
    <n v="1945"/>
    <s v="Oval - The First Digital HandPan"/>
    <x v="1943"/>
    <n v="100000"/>
    <n v="348018"/>
    <x v="0"/>
    <x v="3"/>
    <s v="EUR"/>
    <n v="1436680958"/>
    <x v="1945"/>
    <b v="1"/>
    <x v="340"/>
    <b v="1"/>
    <s v="technology/hardware"/>
    <x v="1486"/>
    <x v="1419"/>
    <x v="2"/>
    <s v="hardware"/>
    <x v="1945"/>
    <x v="1944"/>
  </r>
  <r>
    <n v="1946"/>
    <s v="eMersion Gesture Control System for Music Performance &amp; More"/>
    <x v="1944"/>
    <n v="7500"/>
    <n v="11231"/>
    <x v="0"/>
    <x v="0"/>
    <s v="USD"/>
    <n v="1397961361"/>
    <x v="1946"/>
    <b v="1"/>
    <x v="16"/>
    <b v="1"/>
    <s v="technology/hardware"/>
    <x v="1487"/>
    <x v="1420"/>
    <x v="2"/>
    <s v="hardware"/>
    <x v="1946"/>
    <x v="1945"/>
  </r>
  <r>
    <n v="1947"/>
    <s v="Fusion in a Bubblegum Machine"/>
    <x v="1945"/>
    <n v="800"/>
    <n v="805.07"/>
    <x v="0"/>
    <x v="0"/>
    <s v="USD"/>
    <n v="1258955940"/>
    <x v="1947"/>
    <b v="1"/>
    <x v="23"/>
    <b v="1"/>
    <s v="technology/hardware"/>
    <x v="1488"/>
    <x v="1421"/>
    <x v="2"/>
    <s v="hardware"/>
    <x v="1947"/>
    <x v="1946"/>
  </r>
  <r>
    <n v="1948"/>
    <s v="UDOO X86: The Most Powerful Maker Board Ever"/>
    <x v="1946"/>
    <n v="100000"/>
    <n v="800211"/>
    <x v="0"/>
    <x v="0"/>
    <s v="USD"/>
    <n v="1465232520"/>
    <x v="1948"/>
    <b v="1"/>
    <x v="341"/>
    <b v="1"/>
    <s v="technology/hardware"/>
    <x v="1489"/>
    <x v="1422"/>
    <x v="2"/>
    <s v="hardware"/>
    <x v="1948"/>
    <x v="1947"/>
  </r>
  <r>
    <n v="1949"/>
    <s v="Shake Your Power"/>
    <x v="1947"/>
    <n v="50000"/>
    <n v="53001.3"/>
    <x v="0"/>
    <x v="1"/>
    <s v="GBP"/>
    <n v="1404986951"/>
    <x v="1949"/>
    <b v="1"/>
    <x v="342"/>
    <b v="1"/>
    <s v="technology/hardware"/>
    <x v="1490"/>
    <x v="1423"/>
    <x v="2"/>
    <s v="hardware"/>
    <x v="1949"/>
    <x v="1948"/>
  </r>
  <r>
    <n v="1950"/>
    <s v="Trebuchette - the snap-together, desktop trebuchet"/>
    <x v="1948"/>
    <n v="48000"/>
    <n v="96248.960000000006"/>
    <x v="0"/>
    <x v="0"/>
    <s v="USD"/>
    <n v="1303446073"/>
    <x v="1950"/>
    <b v="1"/>
    <x v="343"/>
    <b v="1"/>
    <s v="technology/hardware"/>
    <x v="1491"/>
    <x v="1424"/>
    <x v="2"/>
    <s v="hardware"/>
    <x v="1950"/>
    <x v="1949"/>
  </r>
  <r>
    <n v="1951"/>
    <s v="Connect. Code. Create. With SBrick Plus"/>
    <x v="1949"/>
    <n v="50000"/>
    <n v="106222"/>
    <x v="0"/>
    <x v="0"/>
    <s v="USD"/>
    <n v="1478516737"/>
    <x v="1951"/>
    <b v="1"/>
    <x v="344"/>
    <b v="1"/>
    <s v="technology/hardware"/>
    <x v="1492"/>
    <x v="1425"/>
    <x v="2"/>
    <s v="hardware"/>
    <x v="1951"/>
    <x v="1950"/>
  </r>
  <r>
    <n v="1952"/>
    <s v="Nix Color Sensor"/>
    <x v="1950"/>
    <n v="35000"/>
    <n v="69465.33"/>
    <x v="0"/>
    <x v="5"/>
    <s v="CAD"/>
    <n v="1381934015"/>
    <x v="1952"/>
    <b v="1"/>
    <x v="345"/>
    <b v="1"/>
    <s v="technology/hardware"/>
    <x v="1493"/>
    <x v="1426"/>
    <x v="2"/>
    <s v="hardware"/>
    <x v="1952"/>
    <x v="1951"/>
  </r>
  <r>
    <n v="1953"/>
    <s v="NTH Music Synthesizer"/>
    <x v="1951"/>
    <n v="15000"/>
    <n v="33892"/>
    <x v="0"/>
    <x v="0"/>
    <s v="USD"/>
    <n v="1330657200"/>
    <x v="1953"/>
    <b v="1"/>
    <x v="206"/>
    <b v="1"/>
    <s v="technology/hardware"/>
    <x v="1494"/>
    <x v="1427"/>
    <x v="2"/>
    <s v="hardware"/>
    <x v="1953"/>
    <x v="1952"/>
  </r>
  <r>
    <n v="1954"/>
    <s v="Orison â€“ Rethink the Power of Energy"/>
    <x v="1952"/>
    <n v="50000"/>
    <n v="349474"/>
    <x v="0"/>
    <x v="0"/>
    <s v="USD"/>
    <n v="1457758800"/>
    <x v="1954"/>
    <b v="1"/>
    <x v="119"/>
    <b v="1"/>
    <s v="technology/hardware"/>
    <x v="1495"/>
    <x v="1428"/>
    <x v="2"/>
    <s v="hardware"/>
    <x v="1954"/>
    <x v="1953"/>
  </r>
  <r>
    <n v="1955"/>
    <s v="Bukobot 3D Printer - Affordable 3D with No Compromises!"/>
    <x v="1953"/>
    <n v="42000"/>
    <n v="167410.01999999999"/>
    <x v="0"/>
    <x v="0"/>
    <s v="USD"/>
    <n v="1337799600"/>
    <x v="1955"/>
    <b v="1"/>
    <x v="126"/>
    <b v="1"/>
    <s v="technology/hardware"/>
    <x v="1496"/>
    <x v="1429"/>
    <x v="2"/>
    <s v="hardware"/>
    <x v="1955"/>
    <x v="1954"/>
  </r>
  <r>
    <n v="1956"/>
    <s v="Sparx Skate Sharpener - Pro Skate Sharpening. At Home."/>
    <x v="1954"/>
    <n v="60000"/>
    <n v="176420"/>
    <x v="0"/>
    <x v="0"/>
    <s v="USD"/>
    <n v="1429391405"/>
    <x v="1956"/>
    <b v="1"/>
    <x v="346"/>
    <b v="1"/>
    <s v="technology/hardware"/>
    <x v="1497"/>
    <x v="1430"/>
    <x v="2"/>
    <s v="hardware"/>
    <x v="1956"/>
    <x v="1955"/>
  </r>
  <r>
    <n v="1957"/>
    <s v="freeSoC and freeSoC Mini"/>
    <x v="1955"/>
    <n v="30000"/>
    <n v="50251.41"/>
    <x v="0"/>
    <x v="0"/>
    <s v="USD"/>
    <n v="1351304513"/>
    <x v="1957"/>
    <b v="1"/>
    <x v="347"/>
    <b v="1"/>
    <s v="technology/hardware"/>
    <x v="1498"/>
    <x v="1431"/>
    <x v="2"/>
    <s v="hardware"/>
    <x v="1957"/>
    <x v="1956"/>
  </r>
  <r>
    <n v="1958"/>
    <s v="Mojo: Digital Design for the Hobbyist"/>
    <x v="1956"/>
    <n v="7000"/>
    <n v="100490.02"/>
    <x v="0"/>
    <x v="0"/>
    <s v="USD"/>
    <n v="1364078561"/>
    <x v="1958"/>
    <b v="1"/>
    <x v="348"/>
    <b v="1"/>
    <s v="technology/hardware"/>
    <x v="1499"/>
    <x v="1432"/>
    <x v="2"/>
    <s v="hardware"/>
    <x v="1958"/>
    <x v="1957"/>
  </r>
  <r>
    <n v="1959"/>
    <s v="Heat Seek NYC"/>
    <x v="1957"/>
    <n v="10000"/>
    <n v="15673.44"/>
    <x v="0"/>
    <x v="0"/>
    <s v="USD"/>
    <n v="1412121600"/>
    <x v="1959"/>
    <b v="1"/>
    <x v="349"/>
    <b v="1"/>
    <s v="technology/hardware"/>
    <x v="1500"/>
    <x v="1433"/>
    <x v="2"/>
    <s v="hardware"/>
    <x v="1959"/>
    <x v="1958"/>
  </r>
  <r>
    <n v="1960"/>
    <s v="TREKKAYAK"/>
    <x v="1958"/>
    <n v="70000"/>
    <n v="82532"/>
    <x v="0"/>
    <x v="11"/>
    <s v="SEK"/>
    <n v="1419151341"/>
    <x v="1960"/>
    <b v="1"/>
    <x v="51"/>
    <b v="1"/>
    <s v="technology/hardware"/>
    <x v="1501"/>
    <x v="1434"/>
    <x v="2"/>
    <s v="hardware"/>
    <x v="1960"/>
    <x v="1959"/>
  </r>
  <r>
    <n v="1961"/>
    <s v="Public Lab DIY Spectrometry Kit"/>
    <x v="1959"/>
    <n v="10000"/>
    <n v="110538.12"/>
    <x v="0"/>
    <x v="0"/>
    <s v="USD"/>
    <n v="1349495940"/>
    <x v="1961"/>
    <b v="1"/>
    <x v="350"/>
    <b v="1"/>
    <s v="technology/hardware"/>
    <x v="1502"/>
    <x v="1435"/>
    <x v="2"/>
    <s v="hardware"/>
    <x v="1961"/>
    <x v="1960"/>
  </r>
  <r>
    <n v="1962"/>
    <s v="AttoDuino - Turbocharged, Wireless, Arduino Compatible"/>
    <x v="1960"/>
    <n v="10000"/>
    <n v="19292.5"/>
    <x v="0"/>
    <x v="0"/>
    <s v="USD"/>
    <n v="1400006636"/>
    <x v="1962"/>
    <b v="1"/>
    <x v="351"/>
    <b v="1"/>
    <s v="technology/hardware"/>
    <x v="1503"/>
    <x v="1436"/>
    <x v="2"/>
    <s v="hardware"/>
    <x v="1962"/>
    <x v="1961"/>
  </r>
  <r>
    <n v="1963"/>
    <s v="AirEnergy 3D - A 3D printed, opensource, mobile wind turbine"/>
    <x v="1961"/>
    <n v="19000"/>
    <n v="24108"/>
    <x v="0"/>
    <x v="1"/>
    <s v="GBP"/>
    <n v="1410862734"/>
    <x v="1963"/>
    <b v="1"/>
    <x v="242"/>
    <b v="1"/>
    <s v="technology/hardware"/>
    <x v="1504"/>
    <x v="1437"/>
    <x v="2"/>
    <s v="hardware"/>
    <x v="1963"/>
    <x v="1962"/>
  </r>
  <r>
    <n v="1964"/>
    <s v="Clairy: The Most Amazing Natural Air Purifier"/>
    <x v="1962"/>
    <n v="89200"/>
    <n v="231543.12"/>
    <x v="0"/>
    <x v="13"/>
    <s v="EUR"/>
    <n v="1461306772"/>
    <x v="1964"/>
    <b v="1"/>
    <x v="352"/>
    <b v="1"/>
    <s v="technology/hardware"/>
    <x v="1505"/>
    <x v="1438"/>
    <x v="2"/>
    <s v="hardware"/>
    <x v="1964"/>
    <x v="1963"/>
  </r>
  <r>
    <n v="1965"/>
    <s v="BoardX: The Open Source Miniature Motherboard [Redemption]"/>
    <x v="1963"/>
    <n v="5000"/>
    <n v="13114"/>
    <x v="0"/>
    <x v="0"/>
    <s v="USD"/>
    <n v="1326330000"/>
    <x v="1965"/>
    <b v="1"/>
    <x v="273"/>
    <b v="1"/>
    <s v="technology/hardware"/>
    <x v="1506"/>
    <x v="1439"/>
    <x v="2"/>
    <s v="hardware"/>
    <x v="1965"/>
    <x v="1964"/>
  </r>
  <r>
    <n v="1966"/>
    <s v="InkCase Plus: E Ink screen for Android phone"/>
    <x v="1964"/>
    <n v="100000"/>
    <n v="206743.09"/>
    <x v="0"/>
    <x v="0"/>
    <s v="USD"/>
    <n v="1408021098"/>
    <x v="1966"/>
    <b v="1"/>
    <x v="353"/>
    <b v="1"/>
    <s v="technology/hardware"/>
    <x v="1507"/>
    <x v="1440"/>
    <x v="2"/>
    <s v="hardware"/>
    <x v="1966"/>
    <x v="1965"/>
  </r>
  <r>
    <n v="1967"/>
    <s v="Ion: A Music Detecting Mood Light with Bluetooth Low Energy"/>
    <x v="1965"/>
    <n v="20000"/>
    <n v="74026"/>
    <x v="0"/>
    <x v="0"/>
    <s v="USD"/>
    <n v="1398959729"/>
    <x v="1967"/>
    <b v="1"/>
    <x v="316"/>
    <b v="1"/>
    <s v="technology/hardware"/>
    <x v="1508"/>
    <x v="1441"/>
    <x v="2"/>
    <s v="hardware"/>
    <x v="1967"/>
    <x v="1966"/>
  </r>
  <r>
    <n v="1968"/>
    <s v="XSHIFTER: World's First Affordable Wireless Shifting System"/>
    <x v="1966"/>
    <n v="50000"/>
    <n v="142483"/>
    <x v="0"/>
    <x v="0"/>
    <s v="USD"/>
    <n v="1480777515"/>
    <x v="1968"/>
    <b v="1"/>
    <x v="354"/>
    <b v="1"/>
    <s v="technology/hardware"/>
    <x v="1509"/>
    <x v="1442"/>
    <x v="2"/>
    <s v="hardware"/>
    <x v="1968"/>
    <x v="1967"/>
  </r>
  <r>
    <n v="1969"/>
    <s v="Puck.js - the ground-breaking bluetooth beacon"/>
    <x v="1967"/>
    <n v="20000"/>
    <n v="115816"/>
    <x v="0"/>
    <x v="1"/>
    <s v="GBP"/>
    <n v="1470423668"/>
    <x v="1969"/>
    <b v="1"/>
    <x v="355"/>
    <b v="1"/>
    <s v="technology/hardware"/>
    <x v="1510"/>
    <x v="1443"/>
    <x v="2"/>
    <s v="hardware"/>
    <x v="1969"/>
    <x v="1968"/>
  </r>
  <r>
    <n v="1970"/>
    <s v="APOC: Mini Radiation Detector"/>
    <x v="1968"/>
    <n v="5000"/>
    <n v="56590"/>
    <x v="0"/>
    <x v="0"/>
    <s v="USD"/>
    <n v="1366429101"/>
    <x v="1970"/>
    <b v="1"/>
    <x v="356"/>
    <b v="1"/>
    <s v="technology/hardware"/>
    <x v="1511"/>
    <x v="1444"/>
    <x v="2"/>
    <s v="hardware"/>
    <x v="1970"/>
    <x v="1969"/>
  </r>
  <r>
    <n v="1971"/>
    <s v="castAR: the most versatile AR &amp; VR system"/>
    <x v="1969"/>
    <n v="400000"/>
    <n v="1052110.8700000001"/>
    <x v="0"/>
    <x v="0"/>
    <s v="USD"/>
    <n v="1384488000"/>
    <x v="1971"/>
    <b v="1"/>
    <x v="357"/>
    <b v="1"/>
    <s v="technology/hardware"/>
    <x v="1512"/>
    <x v="1445"/>
    <x v="2"/>
    <s v="hardware"/>
    <x v="1971"/>
    <x v="1970"/>
  </r>
  <r>
    <n v="1972"/>
    <s v="Jog It! Open source controller pendant for EMC2 and Mach3!"/>
    <x v="1970"/>
    <n v="2500"/>
    <n v="16862"/>
    <x v="0"/>
    <x v="0"/>
    <s v="USD"/>
    <n v="1353201444"/>
    <x v="1972"/>
    <b v="1"/>
    <x v="146"/>
    <b v="1"/>
    <s v="technology/hardware"/>
    <x v="1513"/>
    <x v="1446"/>
    <x v="2"/>
    <s v="hardware"/>
    <x v="1972"/>
    <x v="1971"/>
  </r>
  <r>
    <n v="1973"/>
    <s v="Lightpack 2 - Ultimate Light Orchestra For Your Living Room"/>
    <x v="1971"/>
    <n v="198000"/>
    <n v="508525.01"/>
    <x v="0"/>
    <x v="0"/>
    <s v="USD"/>
    <n v="1470466800"/>
    <x v="1973"/>
    <b v="1"/>
    <x v="358"/>
    <b v="1"/>
    <s v="technology/hardware"/>
    <x v="1514"/>
    <x v="1447"/>
    <x v="2"/>
    <s v="hardware"/>
    <x v="1973"/>
    <x v="1972"/>
  </r>
  <r>
    <n v="1974"/>
    <s v="RAPIRO: The Humanoid Robot Kit for your Raspberry Pi"/>
    <x v="1972"/>
    <n v="20000"/>
    <n v="75099.199999999997"/>
    <x v="0"/>
    <x v="1"/>
    <s v="GBP"/>
    <n v="1376899269"/>
    <x v="1974"/>
    <b v="1"/>
    <x v="359"/>
    <b v="1"/>
    <s v="technology/hardware"/>
    <x v="1515"/>
    <x v="1448"/>
    <x v="2"/>
    <s v="hardware"/>
    <x v="1974"/>
    <x v="1973"/>
  </r>
  <r>
    <n v="1975"/>
    <s v="Bugle2: A DIY Phono Preamp"/>
    <x v="1973"/>
    <n v="16000"/>
    <n v="33393.339999999997"/>
    <x v="0"/>
    <x v="0"/>
    <s v="USD"/>
    <n v="1362938851"/>
    <x v="1975"/>
    <b v="1"/>
    <x v="35"/>
    <b v="1"/>
    <s v="technology/hardware"/>
    <x v="1516"/>
    <x v="1449"/>
    <x v="2"/>
    <s v="hardware"/>
    <x v="1975"/>
    <x v="1974"/>
  </r>
  <r>
    <n v="1976"/>
    <s v="Pi Lite white - Bright white LED display for Raspberry Pi"/>
    <x v="1974"/>
    <n v="4000"/>
    <n v="13864"/>
    <x v="0"/>
    <x v="1"/>
    <s v="GBP"/>
    <n v="1373751325"/>
    <x v="1976"/>
    <b v="1"/>
    <x v="360"/>
    <b v="1"/>
    <s v="technology/hardware"/>
    <x v="1517"/>
    <x v="1450"/>
    <x v="2"/>
    <s v="hardware"/>
    <x v="1976"/>
    <x v="1975"/>
  </r>
  <r>
    <n v="1977"/>
    <s v="Ario: Smart Lighting. Better Health."/>
    <x v="1975"/>
    <n v="50000"/>
    <n v="201165"/>
    <x v="0"/>
    <x v="0"/>
    <s v="USD"/>
    <n v="1450511940"/>
    <x v="1977"/>
    <b v="1"/>
    <x v="361"/>
    <b v="1"/>
    <s v="technology/hardware"/>
    <x v="1518"/>
    <x v="1451"/>
    <x v="2"/>
    <s v="hardware"/>
    <x v="1977"/>
    <x v="1976"/>
  </r>
  <r>
    <n v="1978"/>
    <s v="B9Creator - A High Resolution 3D Printer"/>
    <x v="1976"/>
    <n v="50000"/>
    <n v="513422.57"/>
    <x v="0"/>
    <x v="0"/>
    <s v="USD"/>
    <n v="1339484400"/>
    <x v="1978"/>
    <b v="1"/>
    <x v="362"/>
    <b v="1"/>
    <s v="technology/hardware"/>
    <x v="1519"/>
    <x v="1452"/>
    <x v="2"/>
    <s v="hardware"/>
    <x v="1978"/>
    <x v="1977"/>
  </r>
  <r>
    <n v="1979"/>
    <s v="Skybuds - truly wireless earbuds and smartphone case"/>
    <x v="1977"/>
    <n v="200000"/>
    <n v="229802.31"/>
    <x v="0"/>
    <x v="0"/>
    <s v="USD"/>
    <n v="1447909140"/>
    <x v="1979"/>
    <b v="1"/>
    <x v="363"/>
    <b v="1"/>
    <s v="technology/hardware"/>
    <x v="1520"/>
    <x v="1453"/>
    <x v="2"/>
    <s v="hardware"/>
    <x v="1979"/>
    <x v="1978"/>
  </r>
  <r>
    <n v="1980"/>
    <s v="YOUMO - Your Smart Modular Power Strip"/>
    <x v="1978"/>
    <n v="50000"/>
    <n v="177412.01"/>
    <x v="0"/>
    <x v="12"/>
    <s v="EUR"/>
    <n v="1459684862"/>
    <x v="1980"/>
    <b v="1"/>
    <x v="364"/>
    <b v="1"/>
    <s v="technology/hardware"/>
    <x v="1521"/>
    <x v="1454"/>
    <x v="2"/>
    <s v="hardware"/>
    <x v="1980"/>
    <x v="1979"/>
  </r>
  <r>
    <n v="1981"/>
    <s v="Aspiring storyteller: connecting the dots"/>
    <x v="1979"/>
    <n v="7500"/>
    <n v="381"/>
    <x v="2"/>
    <x v="5"/>
    <s v="CAD"/>
    <n v="1404926665"/>
    <x v="1981"/>
    <b v="0"/>
    <x v="8"/>
    <b v="0"/>
    <s v="photography/people"/>
    <x v="1522"/>
    <x v="1455"/>
    <x v="8"/>
    <s v="people"/>
    <x v="1981"/>
    <x v="1980"/>
  </r>
  <r>
    <n v="1982"/>
    <s v="Lonely Boy: 55 male models 200s sensual expression"/>
    <x v="1980"/>
    <n v="180000"/>
    <n v="0"/>
    <x v="2"/>
    <x v="7"/>
    <s v="HKD"/>
    <n v="1480863887"/>
    <x v="1982"/>
    <b v="0"/>
    <x v="78"/>
    <b v="0"/>
    <s v="photography/people"/>
    <x v="109"/>
    <x v="121"/>
    <x v="8"/>
    <s v="people"/>
    <x v="1982"/>
    <x v="1981"/>
  </r>
  <r>
    <n v="1983"/>
    <s v="Vegans of Hawai'i - 140'000 Strong?"/>
    <x v="1981"/>
    <n v="33000"/>
    <n v="1419"/>
    <x v="2"/>
    <x v="0"/>
    <s v="USD"/>
    <n v="1472799600"/>
    <x v="1983"/>
    <b v="0"/>
    <x v="38"/>
    <b v="0"/>
    <s v="photography/people"/>
    <x v="1523"/>
    <x v="1456"/>
    <x v="8"/>
    <s v="people"/>
    <x v="1983"/>
    <x v="1982"/>
  </r>
  <r>
    <n v="1984"/>
    <s v="Love Locks - a photographic journey"/>
    <x v="1982"/>
    <n v="15000"/>
    <n v="3172"/>
    <x v="2"/>
    <x v="0"/>
    <s v="USD"/>
    <n v="1417377481"/>
    <x v="1984"/>
    <b v="0"/>
    <x v="63"/>
    <b v="0"/>
    <s v="photography/people"/>
    <x v="1524"/>
    <x v="1457"/>
    <x v="8"/>
    <s v="people"/>
    <x v="1984"/>
    <x v="1983"/>
  </r>
  <r>
    <n v="1985"/>
    <s v="Metrospective - photography project"/>
    <x v="1983"/>
    <n v="1600"/>
    <n v="51"/>
    <x v="2"/>
    <x v="1"/>
    <s v="GBP"/>
    <n v="1470178800"/>
    <x v="1985"/>
    <b v="0"/>
    <x v="80"/>
    <b v="0"/>
    <s v="photography/people"/>
    <x v="1525"/>
    <x v="800"/>
    <x v="8"/>
    <s v="people"/>
    <x v="1985"/>
    <x v="1984"/>
  </r>
  <r>
    <n v="1986"/>
    <s v="Oddity Photography - help get us off the ground!"/>
    <x v="1984"/>
    <n v="2000"/>
    <n v="1"/>
    <x v="2"/>
    <x v="1"/>
    <s v="GBP"/>
    <n v="1457947483"/>
    <x v="1986"/>
    <b v="0"/>
    <x v="29"/>
    <b v="0"/>
    <s v="photography/people"/>
    <x v="833"/>
    <x v="120"/>
    <x v="8"/>
    <s v="people"/>
    <x v="1986"/>
    <x v="1985"/>
  </r>
  <r>
    <n v="1987"/>
    <s v="Ethiopia: Beheld"/>
    <x v="1985"/>
    <n v="5500"/>
    <n v="2336"/>
    <x v="2"/>
    <x v="1"/>
    <s v="GBP"/>
    <n v="1425223276"/>
    <x v="1987"/>
    <b v="0"/>
    <x v="33"/>
    <b v="0"/>
    <s v="photography/people"/>
    <x v="1526"/>
    <x v="1458"/>
    <x v="8"/>
    <s v="people"/>
    <x v="1987"/>
    <x v="1986"/>
  </r>
  <r>
    <n v="1988"/>
    <s v="Phillip Michael Photography"/>
    <x v="1986"/>
    <n v="6000"/>
    <n v="25"/>
    <x v="2"/>
    <x v="0"/>
    <s v="USD"/>
    <n v="1440094742"/>
    <x v="1988"/>
    <b v="0"/>
    <x v="29"/>
    <b v="0"/>
    <s v="photography/people"/>
    <x v="151"/>
    <x v="384"/>
    <x v="8"/>
    <s v="people"/>
    <x v="1988"/>
    <x v="1987"/>
  </r>
  <r>
    <n v="1989"/>
    <s v="Shutters of Hope: The Real Faces of Infertility"/>
    <x v="1987"/>
    <n v="5000"/>
    <n v="50"/>
    <x v="2"/>
    <x v="0"/>
    <s v="USD"/>
    <n v="1481473208"/>
    <x v="1989"/>
    <b v="0"/>
    <x v="29"/>
    <b v="0"/>
    <s v="photography/people"/>
    <x v="460"/>
    <x v="73"/>
    <x v="8"/>
    <s v="people"/>
    <x v="1989"/>
    <x v="1988"/>
  </r>
  <r>
    <n v="1990"/>
    <s v="The Virgin of the Path"/>
    <x v="1988"/>
    <n v="3000"/>
    <n v="509"/>
    <x v="2"/>
    <x v="0"/>
    <s v="USD"/>
    <n v="1455338532"/>
    <x v="1990"/>
    <b v="0"/>
    <x v="81"/>
    <b v="0"/>
    <s v="photography/people"/>
    <x v="1527"/>
    <x v="1459"/>
    <x v="8"/>
    <s v="people"/>
    <x v="1990"/>
    <x v="1989"/>
  </r>
  <r>
    <n v="1991"/>
    <s v="Portraits of Resilience"/>
    <x v="1989"/>
    <n v="2000"/>
    <n v="140"/>
    <x v="2"/>
    <x v="0"/>
    <s v="USD"/>
    <n v="1435958786"/>
    <x v="1991"/>
    <b v="0"/>
    <x v="83"/>
    <b v="0"/>
    <s v="photography/people"/>
    <x v="1528"/>
    <x v="1460"/>
    <x v="8"/>
    <s v="people"/>
    <x v="1991"/>
    <x v="1990"/>
  </r>
  <r>
    <n v="1992"/>
    <s v="The Wonderful World of Princes &amp; Princesses"/>
    <x v="1990"/>
    <n v="1500"/>
    <n v="2"/>
    <x v="2"/>
    <x v="0"/>
    <s v="USD"/>
    <n v="1424229991"/>
    <x v="1992"/>
    <b v="0"/>
    <x v="84"/>
    <b v="0"/>
    <s v="photography/people"/>
    <x v="1529"/>
    <x v="120"/>
    <x v="8"/>
    <s v="people"/>
    <x v="1992"/>
    <x v="1991"/>
  </r>
  <r>
    <n v="1993"/>
    <s v="Open a photography studio - photo shoots as rewards!"/>
    <x v="1991"/>
    <n v="2000"/>
    <n v="0"/>
    <x v="2"/>
    <x v="1"/>
    <s v="GBP"/>
    <n v="1450706837"/>
    <x v="1993"/>
    <b v="0"/>
    <x v="78"/>
    <b v="0"/>
    <s v="photography/people"/>
    <x v="109"/>
    <x v="121"/>
    <x v="8"/>
    <s v="people"/>
    <x v="1993"/>
    <x v="1992"/>
  </r>
  <r>
    <n v="1994"/>
    <s v="The preservation of still and moving imagery"/>
    <x v="1992"/>
    <n v="3200"/>
    <n v="0"/>
    <x v="2"/>
    <x v="0"/>
    <s v="USD"/>
    <n v="1481072942"/>
    <x v="1994"/>
    <b v="0"/>
    <x v="78"/>
    <b v="0"/>
    <s v="photography/people"/>
    <x v="109"/>
    <x v="121"/>
    <x v="8"/>
    <s v="people"/>
    <x v="1994"/>
    <x v="1993"/>
  </r>
  <r>
    <n v="1995"/>
    <s v="The Girl With(out) The Camera"/>
    <x v="1993"/>
    <n v="1000"/>
    <n v="78"/>
    <x v="2"/>
    <x v="5"/>
    <s v="CAD"/>
    <n v="1437082736"/>
    <x v="1995"/>
    <b v="0"/>
    <x v="83"/>
    <b v="0"/>
    <s v="photography/people"/>
    <x v="1530"/>
    <x v="438"/>
    <x v="8"/>
    <s v="people"/>
    <x v="1995"/>
    <x v="1994"/>
  </r>
  <r>
    <n v="1996"/>
    <s v="Life through the eye of war worldwide"/>
    <x v="1994"/>
    <n v="133800"/>
    <n v="0"/>
    <x v="2"/>
    <x v="0"/>
    <s v="USD"/>
    <n v="1405021211"/>
    <x v="1996"/>
    <b v="0"/>
    <x v="78"/>
    <b v="0"/>
    <s v="photography/people"/>
    <x v="109"/>
    <x v="121"/>
    <x v="8"/>
    <s v="people"/>
    <x v="1996"/>
    <x v="1995"/>
  </r>
  <r>
    <n v="1997"/>
    <s v="Photographically documenting my cultural travels"/>
    <x v="1995"/>
    <n v="6500"/>
    <n v="0"/>
    <x v="2"/>
    <x v="0"/>
    <s v="USD"/>
    <n v="1409091612"/>
    <x v="1997"/>
    <b v="0"/>
    <x v="78"/>
    <b v="0"/>
    <s v="photography/people"/>
    <x v="109"/>
    <x v="121"/>
    <x v="8"/>
    <s v="people"/>
    <x v="1997"/>
    <x v="1996"/>
  </r>
  <r>
    <n v="1998"/>
    <s v="Photography from Below"/>
    <x v="1996"/>
    <n v="2500"/>
    <n v="655"/>
    <x v="2"/>
    <x v="0"/>
    <s v="USD"/>
    <n v="1406861438"/>
    <x v="1998"/>
    <b v="0"/>
    <x v="83"/>
    <b v="0"/>
    <s v="photography/people"/>
    <x v="1531"/>
    <x v="1461"/>
    <x v="8"/>
    <s v="people"/>
    <x v="1998"/>
    <x v="1997"/>
  </r>
  <r>
    <n v="1999"/>
    <s v="Planet Venus"/>
    <x v="1997"/>
    <n v="31000"/>
    <n v="236"/>
    <x v="2"/>
    <x v="1"/>
    <s v="GBP"/>
    <n v="1415882108"/>
    <x v="1999"/>
    <b v="0"/>
    <x v="63"/>
    <b v="0"/>
    <s v="photography/people"/>
    <x v="1532"/>
    <x v="1462"/>
    <x v="8"/>
    <s v="people"/>
    <x v="1999"/>
    <x v="1998"/>
  </r>
  <r>
    <n v="2000"/>
    <s v="Jacs+Cam 2016 calendar"/>
    <x v="1998"/>
    <n v="5000"/>
    <n v="625"/>
    <x v="2"/>
    <x v="5"/>
    <s v="CAD"/>
    <n v="1452120613"/>
    <x v="2000"/>
    <b v="0"/>
    <x v="20"/>
    <b v="0"/>
    <s v="photography/people"/>
    <x v="856"/>
    <x v="384"/>
    <x v="8"/>
    <s v="people"/>
    <x v="2000"/>
    <x v="1999"/>
  </r>
  <r>
    <n v="2001"/>
    <s v="Nuimo: Seamless Smart Home Interface"/>
    <x v="1999"/>
    <n v="55000"/>
    <n v="210171"/>
    <x v="0"/>
    <x v="12"/>
    <s v="EUR"/>
    <n v="1434139200"/>
    <x v="2001"/>
    <b v="1"/>
    <x v="365"/>
    <b v="1"/>
    <s v="technology/hardware"/>
    <x v="1533"/>
    <x v="1463"/>
    <x v="2"/>
    <s v="hardware"/>
    <x v="2001"/>
    <x v="2000"/>
  </r>
  <r>
    <n v="2002"/>
    <s v="JeVois: Open-Source Quad-Core Smart Machine Vision Camera"/>
    <x v="2000"/>
    <n v="50000"/>
    <n v="108397.11"/>
    <x v="0"/>
    <x v="0"/>
    <s v="USD"/>
    <n v="1485191143"/>
    <x v="2002"/>
    <b v="1"/>
    <x v="366"/>
    <b v="1"/>
    <s v="technology/hardware"/>
    <x v="1534"/>
    <x v="1464"/>
    <x v="2"/>
    <s v="hardware"/>
    <x v="2002"/>
    <x v="2001"/>
  </r>
  <r>
    <n v="2003"/>
    <s v="velosynth"/>
    <x v="2001"/>
    <n v="500"/>
    <n v="1560"/>
    <x v="0"/>
    <x v="0"/>
    <s v="USD"/>
    <n v="1278111600"/>
    <x v="2003"/>
    <b v="1"/>
    <x v="57"/>
    <b v="1"/>
    <s v="technology/hardware"/>
    <x v="1535"/>
    <x v="1465"/>
    <x v="2"/>
    <s v="hardware"/>
    <x v="2003"/>
    <x v="2002"/>
  </r>
  <r>
    <n v="2004"/>
    <s v="Printeer - a 3D printer for kids &amp; schools"/>
    <x v="2002"/>
    <n v="50000"/>
    <n v="117210.24000000001"/>
    <x v="0"/>
    <x v="0"/>
    <s v="USD"/>
    <n v="1405002663"/>
    <x v="2004"/>
    <b v="1"/>
    <x v="178"/>
    <b v="1"/>
    <s v="technology/hardware"/>
    <x v="1536"/>
    <x v="1466"/>
    <x v="2"/>
    <s v="hardware"/>
    <x v="2004"/>
    <x v="2003"/>
  </r>
  <r>
    <n v="2005"/>
    <s v="bassAware Holster"/>
    <x v="2003"/>
    <n v="30000"/>
    <n v="37104.03"/>
    <x v="0"/>
    <x v="0"/>
    <s v="USD"/>
    <n v="1381895940"/>
    <x v="2005"/>
    <b v="1"/>
    <x v="277"/>
    <b v="1"/>
    <s v="technology/hardware"/>
    <x v="1537"/>
    <x v="1467"/>
    <x v="2"/>
    <s v="hardware"/>
    <x v="2005"/>
    <x v="2004"/>
  </r>
  <r>
    <n v="2006"/>
    <s v="MAID Oven - Make All Incredible Dishes"/>
    <x v="2004"/>
    <n v="50000"/>
    <n v="123920"/>
    <x v="0"/>
    <x v="0"/>
    <s v="USD"/>
    <n v="1417611645"/>
    <x v="2006"/>
    <b v="1"/>
    <x v="175"/>
    <b v="1"/>
    <s v="technology/hardware"/>
    <x v="1538"/>
    <x v="1468"/>
    <x v="2"/>
    <s v="hardware"/>
    <x v="2006"/>
    <x v="2005"/>
  </r>
  <r>
    <n v="2007"/>
    <s v="&quot;Hello, World!&quot; - Modern Biotechnology for High Schools"/>
    <x v="2005"/>
    <n v="10000"/>
    <n v="11570.92"/>
    <x v="0"/>
    <x v="0"/>
    <s v="USD"/>
    <n v="1282622400"/>
    <x v="2007"/>
    <b v="1"/>
    <x v="89"/>
    <b v="1"/>
    <s v="technology/hardware"/>
    <x v="1539"/>
    <x v="1469"/>
    <x v="2"/>
    <s v="hardware"/>
    <x v="2007"/>
    <x v="2006"/>
  </r>
  <r>
    <n v="2008"/>
    <s v="smartCaster: Open source automatic roto-casting machine"/>
    <x v="2006"/>
    <n v="1570.79"/>
    <n v="1839"/>
    <x v="0"/>
    <x v="0"/>
    <s v="USD"/>
    <n v="1316442622"/>
    <x v="2008"/>
    <b v="1"/>
    <x v="14"/>
    <b v="1"/>
    <s v="technology/hardware"/>
    <x v="1540"/>
    <x v="1470"/>
    <x v="2"/>
    <s v="hardware"/>
    <x v="2008"/>
    <x v="2007"/>
  </r>
  <r>
    <n v="2009"/>
    <s v="KiÃ«n Light: Intelligent daylight at your fingertips"/>
    <x v="2007"/>
    <n v="50000"/>
    <n v="152579"/>
    <x v="0"/>
    <x v="12"/>
    <s v="EUR"/>
    <n v="1479890743"/>
    <x v="2009"/>
    <b v="1"/>
    <x v="367"/>
    <b v="1"/>
    <s v="technology/hardware"/>
    <x v="1541"/>
    <x v="1471"/>
    <x v="2"/>
    <s v="hardware"/>
    <x v="2009"/>
    <x v="2008"/>
  </r>
  <r>
    <n v="2010"/>
    <s v="Weighitz: Weigh Smarter"/>
    <x v="2008"/>
    <n v="30000"/>
    <n v="96015.9"/>
    <x v="0"/>
    <x v="0"/>
    <s v="USD"/>
    <n v="1471564491"/>
    <x v="2010"/>
    <b v="1"/>
    <x v="368"/>
    <b v="1"/>
    <s v="technology/hardware"/>
    <x v="1542"/>
    <x v="1472"/>
    <x v="2"/>
    <s v="hardware"/>
    <x v="2010"/>
    <x v="2009"/>
  </r>
  <r>
    <n v="2011"/>
    <s v="FLUXO â€“ The Worldâ€™s First Truly Smart Lamp"/>
    <x v="2009"/>
    <n v="50000"/>
    <n v="409782"/>
    <x v="0"/>
    <x v="15"/>
    <s v="EUR"/>
    <n v="1452553200"/>
    <x v="2011"/>
    <b v="1"/>
    <x v="369"/>
    <b v="1"/>
    <s v="technology/hardware"/>
    <x v="1543"/>
    <x v="1473"/>
    <x v="2"/>
    <s v="hardware"/>
    <x v="2011"/>
    <x v="2010"/>
  </r>
  <r>
    <n v="2012"/>
    <s v="FishBit: Your Aquarium Made Simple (Beta Release)"/>
    <x v="2010"/>
    <n v="5000"/>
    <n v="11745"/>
    <x v="0"/>
    <x v="0"/>
    <s v="USD"/>
    <n v="1423165441"/>
    <x v="2012"/>
    <b v="1"/>
    <x v="275"/>
    <b v="1"/>
    <s v="technology/hardware"/>
    <x v="1544"/>
    <x v="1474"/>
    <x v="2"/>
    <s v="hardware"/>
    <x v="2012"/>
    <x v="2011"/>
  </r>
  <r>
    <n v="2013"/>
    <s v="Portal: Turbocharged WiFi"/>
    <x v="2011"/>
    <n v="160000"/>
    <n v="791862"/>
    <x v="0"/>
    <x v="0"/>
    <s v="USD"/>
    <n v="1468019014"/>
    <x v="2013"/>
    <b v="1"/>
    <x v="370"/>
    <b v="1"/>
    <s v="technology/hardware"/>
    <x v="1545"/>
    <x v="1475"/>
    <x v="2"/>
    <s v="hardware"/>
    <x v="2013"/>
    <x v="2012"/>
  </r>
  <r>
    <n v="2014"/>
    <s v="3Doodler: The World's First 3D Printing Pen"/>
    <x v="2012"/>
    <n v="30000"/>
    <n v="2344134.67"/>
    <x v="0"/>
    <x v="0"/>
    <s v="USD"/>
    <n v="1364184539"/>
    <x v="2014"/>
    <b v="1"/>
    <x v="371"/>
    <b v="1"/>
    <s v="technology/hardware"/>
    <x v="1546"/>
    <x v="1476"/>
    <x v="2"/>
    <s v="hardware"/>
    <x v="2014"/>
    <x v="2013"/>
  </r>
  <r>
    <n v="2015"/>
    <s v="ExtraCore (Arduino Compatible)"/>
    <x v="2013"/>
    <n v="7200"/>
    <n v="8136.01"/>
    <x v="0"/>
    <x v="0"/>
    <s v="USD"/>
    <n v="1315602163"/>
    <x v="2015"/>
    <b v="1"/>
    <x v="372"/>
    <b v="1"/>
    <s v="technology/hardware"/>
    <x v="1547"/>
    <x v="1477"/>
    <x v="2"/>
    <s v="hardware"/>
    <x v="2015"/>
    <x v="2014"/>
  </r>
  <r>
    <n v="2016"/>
    <s v="Hydra: a triple-output power supply for electronics projects"/>
    <x v="2014"/>
    <n v="10000"/>
    <n v="92154.22"/>
    <x v="0"/>
    <x v="0"/>
    <s v="USD"/>
    <n v="1362863299"/>
    <x v="2016"/>
    <b v="1"/>
    <x v="373"/>
    <b v="1"/>
    <s v="technology/hardware"/>
    <x v="1548"/>
    <x v="1478"/>
    <x v="2"/>
    <s v="hardware"/>
    <x v="2016"/>
    <x v="2015"/>
  </r>
  <r>
    <n v="2017"/>
    <s v="SparkLab: the educational build-mobile!"/>
    <x v="2015"/>
    <n v="25000"/>
    <n v="31275.599999999999"/>
    <x v="0"/>
    <x v="0"/>
    <s v="USD"/>
    <n v="1332561600"/>
    <x v="2017"/>
    <b v="1"/>
    <x v="374"/>
    <b v="1"/>
    <s v="technology/hardware"/>
    <x v="1549"/>
    <x v="1479"/>
    <x v="2"/>
    <s v="hardware"/>
    <x v="2017"/>
    <x v="2016"/>
  </r>
  <r>
    <n v="2018"/>
    <s v="Scriba - the stylus reinvented"/>
    <x v="2016"/>
    <n v="65000"/>
    <n v="66458.23"/>
    <x v="0"/>
    <x v="17"/>
    <s v="EUR"/>
    <n v="1439455609"/>
    <x v="2018"/>
    <b v="1"/>
    <x v="375"/>
    <b v="1"/>
    <s v="technology/hardware"/>
    <x v="1550"/>
    <x v="1480"/>
    <x v="2"/>
    <s v="hardware"/>
    <x v="2018"/>
    <x v="2017"/>
  </r>
  <r>
    <n v="2019"/>
    <s v="ReSpeaker - Add Voice Control Extension To Anything You Like"/>
    <x v="2017"/>
    <n v="40000"/>
    <n v="193963.9"/>
    <x v="0"/>
    <x v="0"/>
    <s v="USD"/>
    <n v="1474563621"/>
    <x v="2019"/>
    <b v="1"/>
    <x v="376"/>
    <b v="1"/>
    <s v="technology/hardware"/>
    <x v="1551"/>
    <x v="1481"/>
    <x v="2"/>
    <s v="hardware"/>
    <x v="2019"/>
    <x v="2018"/>
  </r>
  <r>
    <n v="2020"/>
    <s v="Low Voltage Metal Sensor for use with Arduino type boards"/>
    <x v="2018"/>
    <n v="1500"/>
    <n v="2885"/>
    <x v="0"/>
    <x v="0"/>
    <s v="USD"/>
    <n v="1400108640"/>
    <x v="2020"/>
    <b v="1"/>
    <x v="259"/>
    <b v="1"/>
    <s v="technology/hardware"/>
    <x v="1552"/>
    <x v="1482"/>
    <x v="2"/>
    <s v="hardware"/>
    <x v="2020"/>
    <x v="2019"/>
  </r>
  <r>
    <n v="2021"/>
    <s v="m!lTone- Portable Air Synth &amp; MIDI controller"/>
    <x v="2019"/>
    <n v="5000"/>
    <n v="14055"/>
    <x v="0"/>
    <x v="0"/>
    <s v="USD"/>
    <n v="1411522897"/>
    <x v="2021"/>
    <b v="1"/>
    <x v="195"/>
    <b v="1"/>
    <s v="technology/hardware"/>
    <x v="1553"/>
    <x v="1483"/>
    <x v="2"/>
    <s v="hardware"/>
    <x v="2021"/>
    <x v="2020"/>
  </r>
  <r>
    <n v="2022"/>
    <s v="Acanvas: The cord-free art display and streaming platform"/>
    <x v="2020"/>
    <n v="100000"/>
    <n v="125137"/>
    <x v="0"/>
    <x v="0"/>
    <s v="USD"/>
    <n v="1465652372"/>
    <x v="2022"/>
    <b v="1"/>
    <x v="166"/>
    <b v="1"/>
    <s v="technology/hardware"/>
    <x v="1554"/>
    <x v="1484"/>
    <x v="2"/>
    <s v="hardware"/>
    <x v="2022"/>
    <x v="2021"/>
  </r>
  <r>
    <n v="2023"/>
    <s v="Atmoph Window - Your Room Can Be Anywhere"/>
    <x v="2021"/>
    <n v="100000"/>
    <n v="161459"/>
    <x v="0"/>
    <x v="0"/>
    <s v="USD"/>
    <n v="1434017153"/>
    <x v="2023"/>
    <b v="1"/>
    <x v="377"/>
    <b v="1"/>
    <s v="technology/hardware"/>
    <x v="1555"/>
    <x v="1485"/>
    <x v="2"/>
    <s v="hardware"/>
    <x v="2023"/>
    <x v="2022"/>
  </r>
  <r>
    <n v="2024"/>
    <s v="RA 3D printer controller by Elefu"/>
    <x v="2022"/>
    <n v="4000"/>
    <n v="23414"/>
    <x v="0"/>
    <x v="0"/>
    <s v="USD"/>
    <n v="1344826800"/>
    <x v="2024"/>
    <b v="1"/>
    <x v="217"/>
    <b v="1"/>
    <s v="technology/hardware"/>
    <x v="1556"/>
    <x v="1486"/>
    <x v="2"/>
    <s v="hardware"/>
    <x v="2024"/>
    <x v="2023"/>
  </r>
  <r>
    <n v="2025"/>
    <s v="BuddyGuard: Smart Home Security In One Device"/>
    <x v="2023"/>
    <n v="80000"/>
    <n v="160920"/>
    <x v="0"/>
    <x v="12"/>
    <s v="EUR"/>
    <n v="1433996746"/>
    <x v="2025"/>
    <b v="1"/>
    <x v="378"/>
    <b v="1"/>
    <s v="technology/hardware"/>
    <x v="1557"/>
    <x v="1487"/>
    <x v="2"/>
    <s v="hardware"/>
    <x v="2025"/>
    <x v="2024"/>
  </r>
  <r>
    <n v="2026"/>
    <s v="MIDI Sprout - Biodata Sonification Device"/>
    <x v="2024"/>
    <n v="25000"/>
    <n v="33370.769999999997"/>
    <x v="0"/>
    <x v="0"/>
    <s v="USD"/>
    <n v="1398052740"/>
    <x v="2026"/>
    <b v="1"/>
    <x v="379"/>
    <b v="1"/>
    <s v="technology/hardware"/>
    <x v="1558"/>
    <x v="1488"/>
    <x v="2"/>
    <s v="hardware"/>
    <x v="2026"/>
    <x v="2025"/>
  </r>
  <r>
    <n v="2027"/>
    <s v="Cmoar Virtual Reality Headset with integrated electronics"/>
    <x v="2025"/>
    <n v="100000"/>
    <n v="120249"/>
    <x v="0"/>
    <x v="0"/>
    <s v="USD"/>
    <n v="1427740319"/>
    <x v="2027"/>
    <b v="1"/>
    <x v="380"/>
    <b v="1"/>
    <s v="technology/hardware"/>
    <x v="1559"/>
    <x v="1489"/>
    <x v="2"/>
    <s v="hardware"/>
    <x v="2027"/>
    <x v="2026"/>
  </r>
  <r>
    <n v="2028"/>
    <s v="Building the Open Source Bussard Fusion Reactor "/>
    <x v="2026"/>
    <n v="3000"/>
    <n v="3785"/>
    <x v="0"/>
    <x v="0"/>
    <s v="USD"/>
    <n v="1268690100"/>
    <x v="2028"/>
    <b v="1"/>
    <x v="1"/>
    <b v="1"/>
    <s v="technology/hardware"/>
    <x v="1560"/>
    <x v="1490"/>
    <x v="2"/>
    <s v="hardware"/>
    <x v="2028"/>
    <x v="2027"/>
  </r>
  <r>
    <n v="2029"/>
    <s v="Lumin8 Pro"/>
    <x v="2027"/>
    <n v="2500"/>
    <n v="9030"/>
    <x v="0"/>
    <x v="0"/>
    <s v="USD"/>
    <n v="1409099481"/>
    <x v="2029"/>
    <b v="1"/>
    <x v="225"/>
    <b v="1"/>
    <s v="technology/hardware"/>
    <x v="1561"/>
    <x v="1491"/>
    <x v="2"/>
    <s v="hardware"/>
    <x v="2029"/>
    <x v="2028"/>
  </r>
  <r>
    <n v="2030"/>
    <s v="Picade: The arcade cabinet kit for your mini computer"/>
    <x v="2028"/>
    <n v="32768"/>
    <n v="74134"/>
    <x v="0"/>
    <x v="1"/>
    <s v="GBP"/>
    <n v="1354233296"/>
    <x v="2030"/>
    <b v="1"/>
    <x v="381"/>
    <b v="1"/>
    <s v="technology/hardware"/>
    <x v="1562"/>
    <x v="1492"/>
    <x v="2"/>
    <s v="hardware"/>
    <x v="2030"/>
    <x v="2029"/>
  </r>
  <r>
    <n v="2031"/>
    <s v="Linkio: the $100 Smart Home Devices Solution"/>
    <x v="2029"/>
    <n v="50000"/>
    <n v="60175"/>
    <x v="0"/>
    <x v="9"/>
    <s v="EUR"/>
    <n v="1420765200"/>
    <x v="2031"/>
    <b v="1"/>
    <x v="278"/>
    <b v="1"/>
    <s v="technology/hardware"/>
    <x v="1563"/>
    <x v="1493"/>
    <x v="2"/>
    <s v="hardware"/>
    <x v="2031"/>
    <x v="2030"/>
  </r>
  <r>
    <n v="2032"/>
    <s v="PocketLab Voyager | Explore Science in Your World"/>
    <x v="2030"/>
    <n v="25000"/>
    <n v="76047"/>
    <x v="0"/>
    <x v="0"/>
    <s v="USD"/>
    <n v="1481778000"/>
    <x v="2032"/>
    <b v="1"/>
    <x v="382"/>
    <b v="1"/>
    <s v="technology/hardware"/>
    <x v="1564"/>
    <x v="1494"/>
    <x v="2"/>
    <s v="hardware"/>
    <x v="2032"/>
    <x v="2031"/>
  </r>
  <r>
    <n v="2033"/>
    <s v="BrewNanny Home Brew Monitor"/>
    <x v="2031"/>
    <n v="25000"/>
    <n v="44669"/>
    <x v="0"/>
    <x v="0"/>
    <s v="USD"/>
    <n v="1398477518"/>
    <x v="2033"/>
    <b v="1"/>
    <x v="150"/>
    <b v="1"/>
    <s v="technology/hardware"/>
    <x v="1565"/>
    <x v="1495"/>
    <x v="2"/>
    <s v="hardware"/>
    <x v="2033"/>
    <x v="2032"/>
  </r>
  <r>
    <n v="2034"/>
    <s v="Impression Ï€: Wireless VR+AR with Gesture+Position Tracking"/>
    <x v="2032"/>
    <n v="78000"/>
    <n v="301719.59000000003"/>
    <x v="0"/>
    <x v="0"/>
    <s v="USD"/>
    <n v="1430981880"/>
    <x v="2034"/>
    <b v="1"/>
    <x v="278"/>
    <b v="1"/>
    <s v="technology/hardware"/>
    <x v="1566"/>
    <x v="1496"/>
    <x v="2"/>
    <s v="hardware"/>
    <x v="2034"/>
    <x v="2033"/>
  </r>
  <r>
    <n v="2035"/>
    <s v="OpenBCI: Biosensing for Everybody"/>
    <x v="2033"/>
    <n v="80000"/>
    <n v="168829.14"/>
    <x v="0"/>
    <x v="0"/>
    <s v="USD"/>
    <n v="1450486800"/>
    <x v="2035"/>
    <b v="1"/>
    <x v="383"/>
    <b v="1"/>
    <s v="technology/hardware"/>
    <x v="1567"/>
    <x v="1497"/>
    <x v="2"/>
    <s v="hardware"/>
    <x v="2035"/>
    <x v="2034"/>
  </r>
  <r>
    <n v="2036"/>
    <s v="L.E.D Portable Charger"/>
    <x v="2034"/>
    <n v="30000"/>
    <n v="39500.5"/>
    <x v="0"/>
    <x v="0"/>
    <s v="USD"/>
    <n v="1399668319"/>
    <x v="2036"/>
    <b v="1"/>
    <x v="384"/>
    <b v="1"/>
    <s v="technology/hardware"/>
    <x v="1568"/>
    <x v="1498"/>
    <x v="2"/>
    <s v="hardware"/>
    <x v="2036"/>
    <x v="2035"/>
  </r>
  <r>
    <n v="2037"/>
    <s v="Pedal Power -- Human Scale Energy For Everyday Tasks"/>
    <x v="2035"/>
    <n v="10000"/>
    <n v="30047.64"/>
    <x v="0"/>
    <x v="0"/>
    <s v="USD"/>
    <n v="1388383353"/>
    <x v="2037"/>
    <b v="1"/>
    <x v="385"/>
    <b v="1"/>
    <s v="technology/hardware"/>
    <x v="1569"/>
    <x v="1499"/>
    <x v="2"/>
    <s v="hardware"/>
    <x v="2037"/>
    <x v="2036"/>
  </r>
  <r>
    <n v="2038"/>
    <s v="OWL Programmable Effects Pedal"/>
    <x v="2036"/>
    <n v="8000"/>
    <n v="33641"/>
    <x v="0"/>
    <x v="1"/>
    <s v="GBP"/>
    <n v="1372701600"/>
    <x v="2038"/>
    <b v="1"/>
    <x v="386"/>
    <b v="1"/>
    <s v="technology/hardware"/>
    <x v="1570"/>
    <x v="1500"/>
    <x v="2"/>
    <s v="hardware"/>
    <x v="2038"/>
    <x v="2037"/>
  </r>
  <r>
    <n v="2039"/>
    <s v="ODIN2: Smart Projector for movies, video calls, and apps"/>
    <x v="2037"/>
    <n v="125000"/>
    <n v="170271"/>
    <x v="0"/>
    <x v="0"/>
    <s v="USD"/>
    <n v="1480568340"/>
    <x v="2039"/>
    <b v="1"/>
    <x v="169"/>
    <b v="1"/>
    <s v="technology/hardware"/>
    <x v="1571"/>
    <x v="1501"/>
    <x v="2"/>
    <s v="hardware"/>
    <x v="2039"/>
    <x v="2038"/>
  </r>
  <r>
    <n v="2040"/>
    <s v="Programmable Capacitor"/>
    <x v="2038"/>
    <n v="3000"/>
    <n v="7445.14"/>
    <x v="0"/>
    <x v="0"/>
    <s v="USD"/>
    <n v="1384557303"/>
    <x v="2040"/>
    <b v="1"/>
    <x v="197"/>
    <b v="1"/>
    <s v="technology/hardware"/>
    <x v="1572"/>
    <x v="1502"/>
    <x v="2"/>
    <s v="hardware"/>
    <x v="2040"/>
    <x v="2039"/>
  </r>
  <r>
    <n v="2041"/>
    <s v="The Aspect - Reinventing the Grow Light for Interior Design"/>
    <x v="2039"/>
    <n v="9500"/>
    <n v="17277"/>
    <x v="0"/>
    <x v="0"/>
    <s v="USD"/>
    <n v="1478785027"/>
    <x v="2041"/>
    <b v="0"/>
    <x v="148"/>
    <b v="1"/>
    <s v="technology/hardware"/>
    <x v="1573"/>
    <x v="1503"/>
    <x v="2"/>
    <s v="hardware"/>
    <x v="2041"/>
    <x v="2040"/>
  </r>
  <r>
    <n v="2042"/>
    <s v="SoundBrake- Headphone gadget alerts you to outside sounds"/>
    <x v="2040"/>
    <n v="10000"/>
    <n v="12353"/>
    <x v="0"/>
    <x v="0"/>
    <s v="USD"/>
    <n v="1453481974"/>
    <x v="2042"/>
    <b v="0"/>
    <x v="205"/>
    <b v="1"/>
    <s v="technology/hardware"/>
    <x v="1574"/>
    <x v="1504"/>
    <x v="2"/>
    <s v="hardware"/>
    <x v="2042"/>
    <x v="2041"/>
  </r>
  <r>
    <n v="2043"/>
    <s v="PS-1A Adjustable Miniature Switch Mode DC-DC Power Supply"/>
    <x v="2041"/>
    <n v="1385"/>
    <n v="7011"/>
    <x v="0"/>
    <x v="0"/>
    <s v="USD"/>
    <n v="1481432340"/>
    <x v="2043"/>
    <b v="0"/>
    <x v="189"/>
    <b v="1"/>
    <s v="technology/hardware"/>
    <x v="1575"/>
    <x v="1505"/>
    <x v="2"/>
    <s v="hardware"/>
    <x v="2043"/>
    <x v="2042"/>
  </r>
  <r>
    <n v="2044"/>
    <s v="PiSoC: Learn to Create"/>
    <x v="2042"/>
    <n v="15000"/>
    <n v="16232"/>
    <x v="0"/>
    <x v="0"/>
    <s v="USD"/>
    <n v="1434212714"/>
    <x v="2044"/>
    <b v="0"/>
    <x v="387"/>
    <b v="1"/>
    <s v="technology/hardware"/>
    <x v="1576"/>
    <x v="1506"/>
    <x v="2"/>
    <s v="hardware"/>
    <x v="2044"/>
    <x v="2043"/>
  </r>
  <r>
    <n v="2045"/>
    <s v="OPEN RAIL Open Source Linear Bearing System"/>
    <x v="2043"/>
    <n v="4900"/>
    <n v="40140.01"/>
    <x v="0"/>
    <x v="0"/>
    <s v="USD"/>
    <n v="1341799647"/>
    <x v="2045"/>
    <b v="0"/>
    <x v="40"/>
    <b v="1"/>
    <s v="technology/hardware"/>
    <x v="1577"/>
    <x v="1507"/>
    <x v="2"/>
    <s v="hardware"/>
    <x v="2045"/>
    <x v="2044"/>
  </r>
  <r>
    <n v="2046"/>
    <s v="CoAction Hero: 32-bit Open-Source ARM Cortex-M3 Board"/>
    <x v="2044"/>
    <n v="10000"/>
    <n v="12110"/>
    <x v="0"/>
    <x v="0"/>
    <s v="USD"/>
    <n v="1369282044"/>
    <x v="2046"/>
    <b v="0"/>
    <x v="37"/>
    <b v="1"/>
    <s v="technology/hardware"/>
    <x v="1578"/>
    <x v="1508"/>
    <x v="2"/>
    <s v="hardware"/>
    <x v="2046"/>
    <x v="2045"/>
  </r>
  <r>
    <n v="2047"/>
    <s v="KoalaSafe -  Healthier Internet. Happier Families."/>
    <x v="2045"/>
    <n v="98000"/>
    <n v="100939"/>
    <x v="0"/>
    <x v="2"/>
    <s v="AUD"/>
    <n v="1429228800"/>
    <x v="2047"/>
    <b v="0"/>
    <x v="388"/>
    <b v="1"/>
    <s v="technology/hardware"/>
    <x v="1579"/>
    <x v="1509"/>
    <x v="2"/>
    <s v="hardware"/>
    <x v="2047"/>
    <x v="2046"/>
  </r>
  <r>
    <n v="2048"/>
    <s v="The Siva Cycle Atom - Powering your life one pedal at a time"/>
    <x v="2046"/>
    <n v="85000"/>
    <n v="126082.45"/>
    <x v="0"/>
    <x v="0"/>
    <s v="USD"/>
    <n v="1369323491"/>
    <x v="2048"/>
    <b v="0"/>
    <x v="389"/>
    <b v="1"/>
    <s v="technology/hardware"/>
    <x v="1580"/>
    <x v="1510"/>
    <x v="2"/>
    <s v="hardware"/>
    <x v="2048"/>
    <x v="2047"/>
  </r>
  <r>
    <n v="2049"/>
    <s v="LOCK8 - the World's First Smart Bike Lock"/>
    <x v="2047"/>
    <n v="50000"/>
    <n v="60095.35"/>
    <x v="0"/>
    <x v="1"/>
    <s v="GBP"/>
    <n v="1386025140"/>
    <x v="2049"/>
    <b v="0"/>
    <x v="390"/>
    <b v="1"/>
    <s v="technology/hardware"/>
    <x v="1581"/>
    <x v="1511"/>
    <x v="2"/>
    <s v="hardware"/>
    <x v="2049"/>
    <x v="2048"/>
  </r>
  <r>
    <n v="2050"/>
    <s v="Hubble Laser Cutter: Affordable, Versatile &amp; Open Source"/>
    <x v="2048"/>
    <n v="10000"/>
    <n v="47327"/>
    <x v="0"/>
    <x v="0"/>
    <s v="USD"/>
    <n v="1433036578"/>
    <x v="2050"/>
    <b v="0"/>
    <x v="203"/>
    <b v="1"/>
    <s v="technology/hardware"/>
    <x v="1582"/>
    <x v="1512"/>
    <x v="2"/>
    <s v="hardware"/>
    <x v="2050"/>
    <x v="2049"/>
  </r>
  <r>
    <n v="2051"/>
    <s v="YOYO WARRIOR - A premium yoyo for any budget"/>
    <x v="2049"/>
    <n v="8000"/>
    <n v="10429"/>
    <x v="0"/>
    <x v="0"/>
    <s v="USD"/>
    <n v="1388017937"/>
    <x v="2051"/>
    <b v="0"/>
    <x v="391"/>
    <b v="1"/>
    <s v="technology/hardware"/>
    <x v="1583"/>
    <x v="1513"/>
    <x v="2"/>
    <s v="hardware"/>
    <x v="2051"/>
    <x v="2050"/>
  </r>
  <r>
    <n v="2052"/>
    <s v="The World's Lightest &amp; Smartest E-Scooter  - ZAR"/>
    <x v="2050"/>
    <n v="50000"/>
    <n v="176524"/>
    <x v="0"/>
    <x v="0"/>
    <s v="USD"/>
    <n v="1455933653"/>
    <x v="2052"/>
    <b v="0"/>
    <x v="392"/>
    <b v="1"/>
    <s v="technology/hardware"/>
    <x v="1584"/>
    <x v="1514"/>
    <x v="2"/>
    <s v="hardware"/>
    <x v="2052"/>
    <x v="2051"/>
  </r>
  <r>
    <n v="2053"/>
    <s v="stockplop - the most advanced external hard drive enclosure"/>
    <x v="2051"/>
    <n v="5000"/>
    <n v="5051"/>
    <x v="0"/>
    <x v="0"/>
    <s v="USD"/>
    <n v="1448466551"/>
    <x v="2053"/>
    <b v="0"/>
    <x v="212"/>
    <b v="1"/>
    <s v="technology/hardware"/>
    <x v="1585"/>
    <x v="1515"/>
    <x v="2"/>
    <s v="hardware"/>
    <x v="2053"/>
    <x v="2052"/>
  </r>
  <r>
    <n v="2054"/>
    <s v="SITU Smart Food Nutrition Scale for iPad and Android tablets"/>
    <x v="2052"/>
    <n v="35000"/>
    <n v="39757"/>
    <x v="0"/>
    <x v="1"/>
    <s v="GBP"/>
    <n v="1399033810"/>
    <x v="2054"/>
    <b v="0"/>
    <x v="393"/>
    <b v="1"/>
    <s v="technology/hardware"/>
    <x v="1586"/>
    <x v="1516"/>
    <x v="2"/>
    <s v="hardware"/>
    <x v="2054"/>
    <x v="2053"/>
  </r>
  <r>
    <n v="2055"/>
    <s v="The I2C and SPI Education System"/>
    <x v="2053"/>
    <n v="6000"/>
    <n v="10045"/>
    <x v="0"/>
    <x v="0"/>
    <s v="USD"/>
    <n v="1417579200"/>
    <x v="2055"/>
    <b v="0"/>
    <x v="21"/>
    <b v="1"/>
    <s v="technology/hardware"/>
    <x v="1587"/>
    <x v="1517"/>
    <x v="2"/>
    <s v="hardware"/>
    <x v="2055"/>
    <x v="2054"/>
  </r>
  <r>
    <n v="2056"/>
    <s v="TYLT Energi Backpack - charge your mobile devices on the go."/>
    <x v="2054"/>
    <n v="50000"/>
    <n v="76726"/>
    <x v="0"/>
    <x v="0"/>
    <s v="USD"/>
    <n v="1366222542"/>
    <x v="2056"/>
    <b v="0"/>
    <x v="394"/>
    <b v="1"/>
    <s v="technology/hardware"/>
    <x v="1588"/>
    <x v="1518"/>
    <x v="2"/>
    <s v="hardware"/>
    <x v="2056"/>
    <x v="2055"/>
  </r>
  <r>
    <n v="2057"/>
    <s v="CableKnife - The World's best cable insulation stripper"/>
    <x v="2055"/>
    <n v="15000"/>
    <n v="30334.83"/>
    <x v="0"/>
    <x v="1"/>
    <s v="GBP"/>
    <n v="1456487532"/>
    <x v="2057"/>
    <b v="0"/>
    <x v="395"/>
    <b v="1"/>
    <s v="technology/hardware"/>
    <x v="1589"/>
    <x v="1519"/>
    <x v="2"/>
    <s v="hardware"/>
    <x v="2057"/>
    <x v="2056"/>
  </r>
  <r>
    <n v="2058"/>
    <s v="Raspberry Pi Debug Clip"/>
    <x v="2056"/>
    <n v="2560"/>
    <n v="4308"/>
    <x v="0"/>
    <x v="1"/>
    <s v="GBP"/>
    <n v="1425326400"/>
    <x v="2058"/>
    <b v="0"/>
    <x v="396"/>
    <b v="1"/>
    <s v="technology/hardware"/>
    <x v="1590"/>
    <x v="1520"/>
    <x v="2"/>
    <s v="hardware"/>
    <x v="2058"/>
    <x v="2057"/>
  </r>
  <r>
    <n v="2059"/>
    <s v="riots - Affordable wireless IoT microcontrollers and sensors"/>
    <x v="2057"/>
    <n v="30000"/>
    <n v="43037"/>
    <x v="0"/>
    <x v="0"/>
    <s v="USD"/>
    <n v="1454277540"/>
    <x v="2059"/>
    <b v="0"/>
    <x v="269"/>
    <b v="1"/>
    <s v="technology/hardware"/>
    <x v="1591"/>
    <x v="1521"/>
    <x v="2"/>
    <s v="hardware"/>
    <x v="2059"/>
    <x v="2058"/>
  </r>
  <r>
    <n v="2060"/>
    <s v="SmartQuad 4-Port (9.6 Amps / 48W) Travel USB Charger"/>
    <x v="2058"/>
    <n v="25000"/>
    <n v="49100"/>
    <x v="0"/>
    <x v="0"/>
    <s v="USD"/>
    <n v="1406129150"/>
    <x v="2060"/>
    <b v="0"/>
    <x v="397"/>
    <b v="1"/>
    <s v="technology/hardware"/>
    <x v="1592"/>
    <x v="1522"/>
    <x v="2"/>
    <s v="hardware"/>
    <x v="2060"/>
    <x v="2059"/>
  </r>
  <r>
    <n v="2061"/>
    <s v="Bibo Time! Maximize your Cocktail time in seconds!"/>
    <x v="2059"/>
    <n v="5000"/>
    <n v="5396"/>
    <x v="0"/>
    <x v="0"/>
    <s v="USD"/>
    <n v="1483208454"/>
    <x v="2061"/>
    <b v="0"/>
    <x v="2"/>
    <b v="1"/>
    <s v="technology/hardware"/>
    <x v="1593"/>
    <x v="1523"/>
    <x v="2"/>
    <s v="hardware"/>
    <x v="2061"/>
    <x v="2060"/>
  </r>
  <r>
    <n v="2062"/>
    <s v="Rho Board"/>
    <x v="2060"/>
    <n v="100000"/>
    <n v="114977"/>
    <x v="0"/>
    <x v="8"/>
    <s v="DKK"/>
    <n v="1458807098"/>
    <x v="2062"/>
    <b v="0"/>
    <x v="398"/>
    <b v="1"/>
    <s v="technology/hardware"/>
    <x v="1594"/>
    <x v="1524"/>
    <x v="2"/>
    <s v="hardware"/>
    <x v="2062"/>
    <x v="2061"/>
  </r>
  <r>
    <n v="2063"/>
    <s v="Up to 4 axis Beaglebone black based CNC control"/>
    <x v="2061"/>
    <n v="4000"/>
    <n v="5922"/>
    <x v="0"/>
    <x v="12"/>
    <s v="EUR"/>
    <n v="1463333701"/>
    <x v="2063"/>
    <b v="0"/>
    <x v="72"/>
    <b v="1"/>
    <s v="technology/hardware"/>
    <x v="1595"/>
    <x v="1525"/>
    <x v="2"/>
    <s v="hardware"/>
    <x v="2063"/>
    <x v="2062"/>
  </r>
  <r>
    <n v="2064"/>
    <s v="Lightpack â€” ambient backlight for your displays"/>
    <x v="2062"/>
    <n v="261962"/>
    <n v="500784.27"/>
    <x v="0"/>
    <x v="0"/>
    <s v="USD"/>
    <n v="1370001600"/>
    <x v="2064"/>
    <b v="0"/>
    <x v="399"/>
    <b v="1"/>
    <s v="technology/hardware"/>
    <x v="1596"/>
    <x v="1526"/>
    <x v="2"/>
    <s v="hardware"/>
    <x v="2064"/>
    <x v="2063"/>
  </r>
  <r>
    <n v="2065"/>
    <s v="Snooperscopeâ„¢: Night Vision for Your Smartphone iPhone iPad"/>
    <x v="2063"/>
    <n v="40000"/>
    <n v="79686.05"/>
    <x v="0"/>
    <x v="1"/>
    <s v="GBP"/>
    <n v="1387958429"/>
    <x v="2065"/>
    <b v="0"/>
    <x v="400"/>
    <b v="1"/>
    <s v="technology/hardware"/>
    <x v="1597"/>
    <x v="1527"/>
    <x v="2"/>
    <s v="hardware"/>
    <x v="2065"/>
    <x v="2064"/>
  </r>
  <r>
    <n v="2066"/>
    <s v="Garage Beacon - Turn your phone into a garage door remote"/>
    <x v="2064"/>
    <n v="2000"/>
    <n v="4372"/>
    <x v="0"/>
    <x v="0"/>
    <s v="USD"/>
    <n v="1408818683"/>
    <x v="2066"/>
    <b v="0"/>
    <x v="71"/>
    <b v="1"/>
    <s v="technology/hardware"/>
    <x v="1598"/>
    <x v="1528"/>
    <x v="2"/>
    <s v="hardware"/>
    <x v="2066"/>
    <x v="2065"/>
  </r>
  <r>
    <n v="2067"/>
    <s v="Luminite (LED lighting)"/>
    <x v="2065"/>
    <n v="495"/>
    <n v="628"/>
    <x v="0"/>
    <x v="1"/>
    <s v="GBP"/>
    <n v="1432499376"/>
    <x v="2067"/>
    <b v="0"/>
    <x v="73"/>
    <b v="1"/>
    <s v="technology/hardware"/>
    <x v="1599"/>
    <x v="1529"/>
    <x v="2"/>
    <s v="hardware"/>
    <x v="2067"/>
    <x v="2066"/>
  </r>
  <r>
    <n v="2068"/>
    <s v="Netro - Scientifically Water Your Garden"/>
    <x v="2066"/>
    <n v="25000"/>
    <n v="26305.97"/>
    <x v="0"/>
    <x v="0"/>
    <s v="USD"/>
    <n v="1476994315"/>
    <x v="2068"/>
    <b v="0"/>
    <x v="88"/>
    <b v="1"/>
    <s v="technology/hardware"/>
    <x v="1600"/>
    <x v="1530"/>
    <x v="2"/>
    <s v="hardware"/>
    <x v="2068"/>
    <x v="2067"/>
  </r>
  <r>
    <n v="2069"/>
    <s v="RaceCapture and Podium: Race it. Share it. Prove it."/>
    <x v="2067"/>
    <n v="50000"/>
    <n v="64203.33"/>
    <x v="0"/>
    <x v="0"/>
    <s v="USD"/>
    <n v="1451776791"/>
    <x v="2069"/>
    <b v="0"/>
    <x v="40"/>
    <b v="1"/>
    <s v="technology/hardware"/>
    <x v="1601"/>
    <x v="1531"/>
    <x v="2"/>
    <s v="hardware"/>
    <x v="2069"/>
    <x v="2068"/>
  </r>
  <r>
    <n v="2070"/>
    <s v="DAN Cases A4-SFX - The World's Smallest Gaming Tower Case"/>
    <x v="2068"/>
    <n v="125000"/>
    <n v="396659"/>
    <x v="0"/>
    <x v="12"/>
    <s v="EUR"/>
    <n v="1467128723"/>
    <x v="2070"/>
    <b v="0"/>
    <x v="401"/>
    <b v="1"/>
    <s v="technology/hardware"/>
    <x v="1602"/>
    <x v="1532"/>
    <x v="2"/>
    <s v="hardware"/>
    <x v="2070"/>
    <x v="2069"/>
  </r>
  <r>
    <n v="2071"/>
    <s v="easyFeed Automatic Pet Feeder w/ Webcam and Amazon Delivery"/>
    <x v="2069"/>
    <n v="20000"/>
    <n v="56146"/>
    <x v="0"/>
    <x v="0"/>
    <s v="USD"/>
    <n v="1475390484"/>
    <x v="2071"/>
    <b v="0"/>
    <x v="402"/>
    <b v="1"/>
    <s v="technology/hardware"/>
    <x v="1603"/>
    <x v="1533"/>
    <x v="2"/>
    <s v="hardware"/>
    <x v="2071"/>
    <x v="2070"/>
  </r>
  <r>
    <n v="2072"/>
    <s v="Hercules PalmTop-Palm Size Mobile PC of Invincible Resources"/>
    <x v="2070"/>
    <n v="71500"/>
    <n v="79173"/>
    <x v="0"/>
    <x v="0"/>
    <s v="USD"/>
    <n v="1462629432"/>
    <x v="2072"/>
    <b v="0"/>
    <x v="403"/>
    <b v="1"/>
    <s v="technology/hardware"/>
    <x v="1604"/>
    <x v="1534"/>
    <x v="2"/>
    <s v="hardware"/>
    <x v="2072"/>
    <x v="2071"/>
  </r>
  <r>
    <n v="2073"/>
    <s v="abode - The Future of Home Security."/>
    <x v="2071"/>
    <n v="100000"/>
    <n v="152604.29999999999"/>
    <x v="0"/>
    <x v="0"/>
    <s v="USD"/>
    <n v="1431100918"/>
    <x v="2073"/>
    <b v="0"/>
    <x v="404"/>
    <b v="1"/>
    <s v="technology/hardware"/>
    <x v="1605"/>
    <x v="1535"/>
    <x v="2"/>
    <s v="hardware"/>
    <x v="2073"/>
    <x v="2072"/>
  </r>
  <r>
    <n v="2074"/>
    <s v="Advanced Simulation Products - PC Gaming Controllers"/>
    <x v="2072"/>
    <n v="600"/>
    <n v="615"/>
    <x v="0"/>
    <x v="0"/>
    <s v="USD"/>
    <n v="1462564182"/>
    <x v="2074"/>
    <b v="0"/>
    <x v="83"/>
    <b v="1"/>
    <s v="technology/hardware"/>
    <x v="78"/>
    <x v="1536"/>
    <x v="2"/>
    <s v="hardware"/>
    <x v="2074"/>
    <x v="2073"/>
  </r>
  <r>
    <n v="2075"/>
    <s v="The Practical Meter: Know your power!"/>
    <x v="2073"/>
    <n v="9999"/>
    <n v="167820.6"/>
    <x v="0"/>
    <x v="0"/>
    <s v="USD"/>
    <n v="1374769288"/>
    <x v="2075"/>
    <b v="0"/>
    <x v="405"/>
    <b v="1"/>
    <s v="technology/hardware"/>
    <x v="1606"/>
    <x v="1537"/>
    <x v="2"/>
    <s v="hardware"/>
    <x v="2075"/>
    <x v="2074"/>
  </r>
  <r>
    <n v="2076"/>
    <s v="Earin - The Worlds Smallest Wireless Earbuds"/>
    <x v="2074"/>
    <n v="179000"/>
    <n v="972594.99"/>
    <x v="0"/>
    <x v="1"/>
    <s v="GBP"/>
    <n v="1406149689"/>
    <x v="2076"/>
    <b v="0"/>
    <x v="406"/>
    <b v="1"/>
    <s v="technology/hardware"/>
    <x v="1607"/>
    <x v="1538"/>
    <x v="2"/>
    <s v="hardware"/>
    <x v="2076"/>
    <x v="2075"/>
  </r>
  <r>
    <n v="2077"/>
    <s v="4SeTVâ„¢ - Watch 4 TV Channels on Any Screen At Once"/>
    <x v="2075"/>
    <n v="50000"/>
    <n v="57754"/>
    <x v="0"/>
    <x v="0"/>
    <s v="USD"/>
    <n v="1433538000"/>
    <x v="2077"/>
    <b v="0"/>
    <x v="101"/>
    <b v="1"/>
    <s v="technology/hardware"/>
    <x v="1608"/>
    <x v="1539"/>
    <x v="2"/>
    <s v="hardware"/>
    <x v="2077"/>
    <x v="2076"/>
  </r>
  <r>
    <n v="2078"/>
    <s v="Hoterway - Hot shower from the first second"/>
    <x v="2076"/>
    <n v="20000"/>
    <n v="26241"/>
    <x v="0"/>
    <x v="3"/>
    <s v="EUR"/>
    <n v="1482085857"/>
    <x v="2078"/>
    <b v="0"/>
    <x v="53"/>
    <b v="1"/>
    <s v="technology/hardware"/>
    <x v="1609"/>
    <x v="1540"/>
    <x v="2"/>
    <s v="hardware"/>
    <x v="2078"/>
    <x v="2077"/>
  </r>
  <r>
    <n v="2079"/>
    <s v="Pi PoE Switch HAT - power over Ethernet for Raspberry Pi"/>
    <x v="2077"/>
    <n v="10000"/>
    <n v="28817"/>
    <x v="0"/>
    <x v="1"/>
    <s v="GBP"/>
    <n v="1435258800"/>
    <x v="2079"/>
    <b v="0"/>
    <x v="407"/>
    <b v="1"/>
    <s v="technology/hardware"/>
    <x v="1610"/>
    <x v="1541"/>
    <x v="2"/>
    <s v="hardware"/>
    <x v="2079"/>
    <x v="2078"/>
  </r>
  <r>
    <n v="2080"/>
    <s v="Tinker Tie Beta - Programmable RGB LED Bow Tie!"/>
    <x v="2078"/>
    <n v="1000"/>
    <n v="5078"/>
    <x v="0"/>
    <x v="0"/>
    <s v="USD"/>
    <n v="1447286300"/>
    <x v="2080"/>
    <b v="0"/>
    <x v="133"/>
    <b v="1"/>
    <s v="technology/hardware"/>
    <x v="1611"/>
    <x v="1542"/>
    <x v="2"/>
    <s v="hardware"/>
    <x v="2080"/>
    <x v="2079"/>
  </r>
  <r>
    <n v="2081"/>
    <s v="Our Vintage Film: Summer Tour Kickstarter"/>
    <x v="2079"/>
    <n v="3500"/>
    <n v="4010"/>
    <x v="0"/>
    <x v="0"/>
    <s v="USD"/>
    <n v="1337144340"/>
    <x v="2081"/>
    <b v="0"/>
    <x v="165"/>
    <b v="1"/>
    <s v="music/indie rock"/>
    <x v="1612"/>
    <x v="1543"/>
    <x v="4"/>
    <s v="indie rock"/>
    <x v="2081"/>
    <x v="2080"/>
  </r>
  <r>
    <n v="2082"/>
    <s v="Nights On First's First CD!"/>
    <x v="2080"/>
    <n v="1500"/>
    <n v="1661"/>
    <x v="0"/>
    <x v="0"/>
    <s v="USD"/>
    <n v="1322106796"/>
    <x v="2082"/>
    <b v="0"/>
    <x v="44"/>
    <b v="1"/>
    <s v="music/indie rock"/>
    <x v="1613"/>
    <x v="1544"/>
    <x v="4"/>
    <s v="indie rock"/>
    <x v="2082"/>
    <x v="2081"/>
  </r>
  <r>
    <n v="2083"/>
    <s v="These Old Streets Album"/>
    <x v="2081"/>
    <n v="750"/>
    <n v="850"/>
    <x v="0"/>
    <x v="0"/>
    <s v="USD"/>
    <n v="1338830395"/>
    <x v="2083"/>
    <b v="0"/>
    <x v="20"/>
    <b v="1"/>
    <s v="music/indie rock"/>
    <x v="1614"/>
    <x v="447"/>
    <x v="4"/>
    <s v="indie rock"/>
    <x v="2083"/>
    <x v="2082"/>
  </r>
  <r>
    <n v="2084"/>
    <s v="Project: Ballerina Black UK Tour"/>
    <x v="2082"/>
    <n v="3000"/>
    <n v="3250"/>
    <x v="0"/>
    <x v="0"/>
    <s v="USD"/>
    <n v="1399186740"/>
    <x v="2084"/>
    <b v="0"/>
    <x v="67"/>
    <b v="1"/>
    <s v="music/indie rock"/>
    <x v="1002"/>
    <x v="1545"/>
    <x v="4"/>
    <s v="indie rock"/>
    <x v="2084"/>
    <x v="2083"/>
  </r>
  <r>
    <n v="2085"/>
    <s v="Eikon // Dustin Hecocks Records His Debut Album"/>
    <x v="2083"/>
    <n v="6000"/>
    <n v="7412"/>
    <x v="0"/>
    <x v="0"/>
    <s v="USD"/>
    <n v="1342382587"/>
    <x v="2085"/>
    <b v="0"/>
    <x v="183"/>
    <b v="1"/>
    <s v="music/indie rock"/>
    <x v="1615"/>
    <x v="1546"/>
    <x v="4"/>
    <s v="indie rock"/>
    <x v="2085"/>
    <x v="2084"/>
  </r>
  <r>
    <n v="2086"/>
    <s v="Adam Sullivan - Recording 4 New EPs for 2012!"/>
    <x v="2084"/>
    <n v="4000"/>
    <n v="4028"/>
    <x v="0"/>
    <x v="0"/>
    <s v="USD"/>
    <n v="1323838740"/>
    <x v="2086"/>
    <b v="0"/>
    <x v="2"/>
    <b v="1"/>
    <s v="music/indie rock"/>
    <x v="1616"/>
    <x v="1547"/>
    <x v="4"/>
    <s v="indie rock"/>
    <x v="2086"/>
    <x v="2085"/>
  </r>
  <r>
    <n v="2087"/>
    <s v="Get Joy Shannon's Album &quot;Out of My Dreams and Into My Arms&quot;"/>
    <x v="2085"/>
    <n v="1500"/>
    <n v="1553"/>
    <x v="0"/>
    <x v="0"/>
    <s v="USD"/>
    <n v="1315457658"/>
    <x v="2087"/>
    <b v="0"/>
    <x v="20"/>
    <b v="1"/>
    <s v="music/indie rock"/>
    <x v="1617"/>
    <x v="1548"/>
    <x v="4"/>
    <s v="indie rock"/>
    <x v="2087"/>
    <x v="2086"/>
  </r>
  <r>
    <n v="2088"/>
    <s v="Chris Dorman - Sita worldwide"/>
    <x v="2086"/>
    <n v="3000"/>
    <n v="3465.32"/>
    <x v="0"/>
    <x v="0"/>
    <s v="USD"/>
    <n v="1284177540"/>
    <x v="2088"/>
    <b v="0"/>
    <x v="11"/>
    <b v="1"/>
    <s v="music/indie rock"/>
    <x v="1618"/>
    <x v="1549"/>
    <x v="4"/>
    <s v="indie rock"/>
    <x v="2088"/>
    <x v="2087"/>
  </r>
  <r>
    <n v="2089"/>
    <s v="Little Moses EP"/>
    <x v="2087"/>
    <n v="2500"/>
    <n v="3010.01"/>
    <x v="0"/>
    <x v="0"/>
    <s v="USD"/>
    <n v="1375408194"/>
    <x v="2089"/>
    <b v="0"/>
    <x v="95"/>
    <b v="1"/>
    <s v="music/indie rock"/>
    <x v="1619"/>
    <x v="1550"/>
    <x v="4"/>
    <s v="indie rock"/>
    <x v="2089"/>
    <x v="2088"/>
  </r>
  <r>
    <n v="2090"/>
    <s v="Insect Surfers 2013 Release !"/>
    <x v="2088"/>
    <n v="8000"/>
    <n v="9203.23"/>
    <x v="0"/>
    <x v="0"/>
    <s v="USD"/>
    <n v="1361696955"/>
    <x v="2090"/>
    <b v="0"/>
    <x v="322"/>
    <b v="1"/>
    <s v="music/indie rock"/>
    <x v="1620"/>
    <x v="1551"/>
    <x v="4"/>
    <s v="indie rock"/>
    <x v="2090"/>
    <x v="2089"/>
  </r>
  <r>
    <n v="2091"/>
    <s v="Tiffany Alvord's First Album of Original Songs"/>
    <x v="2089"/>
    <n v="18000"/>
    <n v="21684.2"/>
    <x v="0"/>
    <x v="0"/>
    <s v="USD"/>
    <n v="1299009600"/>
    <x v="2091"/>
    <b v="0"/>
    <x v="336"/>
    <b v="1"/>
    <s v="music/indie rock"/>
    <x v="1621"/>
    <x v="1552"/>
    <x v="4"/>
    <s v="indie rock"/>
    <x v="2091"/>
    <x v="2090"/>
  </r>
  <r>
    <n v="2092"/>
    <s v="Amy Lingamfelter's making of &quot;Open Safe Love&quot;."/>
    <x v="2090"/>
    <n v="6000"/>
    <n v="6077"/>
    <x v="0"/>
    <x v="0"/>
    <s v="USD"/>
    <n v="1318006732"/>
    <x v="2092"/>
    <b v="0"/>
    <x v="165"/>
    <b v="1"/>
    <s v="music/indie rock"/>
    <x v="1622"/>
    <x v="1553"/>
    <x v="4"/>
    <s v="indie rock"/>
    <x v="2092"/>
    <x v="2091"/>
  </r>
  <r>
    <n v="2093"/>
    <s v="Lift The Decade Debut Full-Length Record"/>
    <x v="2091"/>
    <n v="1500"/>
    <n v="1537"/>
    <x v="0"/>
    <x v="0"/>
    <s v="USD"/>
    <n v="1356211832"/>
    <x v="2093"/>
    <b v="0"/>
    <x v="23"/>
    <b v="1"/>
    <s v="music/indie rock"/>
    <x v="95"/>
    <x v="1554"/>
    <x v="4"/>
    <s v="indie rock"/>
    <x v="2093"/>
    <x v="2092"/>
  </r>
  <r>
    <n v="2094"/>
    <s v="Seashell Radio: Slick Machine album and US tour!"/>
    <x v="2092"/>
    <n v="3500"/>
    <n v="4219"/>
    <x v="0"/>
    <x v="0"/>
    <s v="USD"/>
    <n v="1330916400"/>
    <x v="2094"/>
    <b v="0"/>
    <x v="250"/>
    <b v="1"/>
    <s v="music/indie rock"/>
    <x v="1623"/>
    <x v="1555"/>
    <x v="4"/>
    <s v="indie rock"/>
    <x v="2094"/>
    <x v="2093"/>
  </r>
  <r>
    <n v="2095"/>
    <s v="&quot; Prodigal Daughter&quot; Recording Project"/>
    <x v="2093"/>
    <n v="2500"/>
    <n v="2500"/>
    <x v="0"/>
    <x v="0"/>
    <s v="USD"/>
    <n v="1317576973"/>
    <x v="2095"/>
    <b v="0"/>
    <x v="19"/>
    <b v="1"/>
    <s v="music/indie rock"/>
    <x v="31"/>
    <x v="386"/>
    <x v="4"/>
    <s v="indie rock"/>
    <x v="2095"/>
    <x v="2094"/>
  </r>
  <r>
    <n v="2096"/>
    <s v="GBS Detroit Presents Shone Nuisance"/>
    <x v="2094"/>
    <n v="600"/>
    <n v="610"/>
    <x v="0"/>
    <x v="0"/>
    <s v="USD"/>
    <n v="1351223940"/>
    <x v="2096"/>
    <b v="0"/>
    <x v="25"/>
    <b v="1"/>
    <s v="music/indie rock"/>
    <x v="658"/>
    <x v="1556"/>
    <x v="4"/>
    <s v="indie rock"/>
    <x v="2096"/>
    <x v="2095"/>
  </r>
  <r>
    <n v="2097"/>
    <s v="Caverns of Sonora"/>
    <x v="2095"/>
    <n v="3000"/>
    <n v="3000"/>
    <x v="0"/>
    <x v="0"/>
    <s v="USD"/>
    <n v="1322751735"/>
    <x v="2097"/>
    <b v="0"/>
    <x v="44"/>
    <b v="1"/>
    <s v="music/indie rock"/>
    <x v="31"/>
    <x v="1557"/>
    <x v="4"/>
    <s v="indie rock"/>
    <x v="2097"/>
    <x v="2096"/>
  </r>
  <r>
    <n v="2098"/>
    <s v="The Christopher Battles EP"/>
    <x v="2096"/>
    <n v="6000"/>
    <n v="6020"/>
    <x v="0"/>
    <x v="0"/>
    <s v="USD"/>
    <n v="1331174635"/>
    <x v="2098"/>
    <b v="0"/>
    <x v="58"/>
    <b v="1"/>
    <s v="music/indie rock"/>
    <x v="1415"/>
    <x v="1558"/>
    <x v="4"/>
    <s v="indie rock"/>
    <x v="2098"/>
    <x v="2097"/>
  </r>
  <r>
    <n v="2099"/>
    <s v="Roosevelt Died."/>
    <x v="2097"/>
    <n v="3000"/>
    <n v="3971"/>
    <x v="0"/>
    <x v="0"/>
    <s v="USD"/>
    <n v="1435808400"/>
    <x v="2099"/>
    <b v="0"/>
    <x v="287"/>
    <b v="1"/>
    <s v="music/indie rock"/>
    <x v="1624"/>
    <x v="1559"/>
    <x v="4"/>
    <s v="indie rock"/>
    <x v="2099"/>
    <x v="2098"/>
  </r>
  <r>
    <n v="2100"/>
    <s v="GBS Detroit Presents The Skylit Letter"/>
    <x v="2098"/>
    <n v="600"/>
    <n v="820"/>
    <x v="0"/>
    <x v="0"/>
    <s v="USD"/>
    <n v="1341028740"/>
    <x v="2100"/>
    <b v="0"/>
    <x v="74"/>
    <b v="1"/>
    <s v="music/indie rock"/>
    <x v="1625"/>
    <x v="1560"/>
    <x v="4"/>
    <s v="indie rock"/>
    <x v="2100"/>
    <x v="2099"/>
  </r>
  <r>
    <n v="2101"/>
    <s v="The World War I's &quot;The Bite And The Boogie&quot;"/>
    <x v="2099"/>
    <n v="2000"/>
    <n v="2265"/>
    <x v="0"/>
    <x v="0"/>
    <s v="USD"/>
    <n v="1329104114"/>
    <x v="2101"/>
    <b v="0"/>
    <x v="34"/>
    <b v="1"/>
    <s v="music/indie rock"/>
    <x v="1626"/>
    <x v="1561"/>
    <x v="4"/>
    <s v="indie rock"/>
    <x v="2101"/>
    <x v="2100"/>
  </r>
  <r>
    <n v="2102"/>
    <s v="The Guru releases &quot;Native Sun&quot;"/>
    <x v="2100"/>
    <n v="1000"/>
    <n v="1360"/>
    <x v="0"/>
    <x v="0"/>
    <s v="USD"/>
    <n v="1304628648"/>
    <x v="2102"/>
    <b v="0"/>
    <x v="44"/>
    <b v="1"/>
    <s v="music/indie rock"/>
    <x v="1627"/>
    <x v="1562"/>
    <x v="4"/>
    <s v="indie rock"/>
    <x v="2102"/>
    <x v="2101"/>
  </r>
  <r>
    <n v="2103"/>
    <s v="Matthew Moon's New Album"/>
    <x v="2101"/>
    <n v="7777"/>
    <n v="11364"/>
    <x v="0"/>
    <x v="0"/>
    <s v="USD"/>
    <n v="1352488027"/>
    <x v="2103"/>
    <b v="0"/>
    <x v="248"/>
    <b v="1"/>
    <s v="music/indie rock"/>
    <x v="1628"/>
    <x v="1563"/>
    <x v="4"/>
    <s v="indie rock"/>
    <x v="2103"/>
    <x v="2102"/>
  </r>
  <r>
    <n v="2104"/>
    <s v="In the Raw: the ink &amp; the Echo's debut album"/>
    <x v="2102"/>
    <n v="800"/>
    <n v="1036"/>
    <x v="0"/>
    <x v="0"/>
    <s v="USD"/>
    <n v="1369958400"/>
    <x v="2104"/>
    <b v="0"/>
    <x v="77"/>
    <b v="1"/>
    <s v="music/indie rock"/>
    <x v="1629"/>
    <x v="138"/>
    <x v="4"/>
    <s v="indie rock"/>
    <x v="2104"/>
    <x v="2103"/>
  </r>
  <r>
    <n v="2105"/>
    <s v="Layla The Wolf Debut E.P. &quot;Sugar&quot;"/>
    <x v="2103"/>
    <n v="2000"/>
    <n v="5080"/>
    <x v="0"/>
    <x v="0"/>
    <s v="USD"/>
    <n v="1416542400"/>
    <x v="2105"/>
    <b v="0"/>
    <x v="221"/>
    <b v="1"/>
    <s v="music/indie rock"/>
    <x v="1630"/>
    <x v="1564"/>
    <x v="4"/>
    <s v="indie rock"/>
    <x v="2105"/>
    <x v="2104"/>
  </r>
  <r>
    <n v="2106"/>
    <s v="Aaron Long-New Full Length Album &quot;Sounds of Awakening&quot;"/>
    <x v="2104"/>
    <n v="2200"/>
    <n v="2355"/>
    <x v="0"/>
    <x v="0"/>
    <s v="USD"/>
    <n v="1359176974"/>
    <x v="2106"/>
    <b v="0"/>
    <x v="34"/>
    <b v="1"/>
    <s v="music/indie rock"/>
    <x v="1631"/>
    <x v="1565"/>
    <x v="4"/>
    <s v="indie rock"/>
    <x v="2106"/>
    <x v="2105"/>
  </r>
  <r>
    <n v="2107"/>
    <s v="ACKER Studio Album and Vinyl Pressing"/>
    <x v="2105"/>
    <n v="2000"/>
    <n v="2154.66"/>
    <x v="0"/>
    <x v="0"/>
    <s v="USD"/>
    <n v="1415815393"/>
    <x v="2107"/>
    <b v="0"/>
    <x v="6"/>
    <b v="1"/>
    <s v="music/indie rock"/>
    <x v="1632"/>
    <x v="1566"/>
    <x v="4"/>
    <s v="indie rock"/>
    <x v="2107"/>
    <x v="2106"/>
  </r>
  <r>
    <n v="2108"/>
    <s v="THE SADDEST LANDSCAPE: Deluxe Vinyl Reissues"/>
    <x v="2106"/>
    <n v="16000"/>
    <n v="17170"/>
    <x v="0"/>
    <x v="0"/>
    <s v="USD"/>
    <n v="1347249300"/>
    <x v="2108"/>
    <b v="0"/>
    <x v="277"/>
    <b v="1"/>
    <s v="music/indie rock"/>
    <x v="1633"/>
    <x v="1567"/>
    <x v="4"/>
    <s v="indie rock"/>
    <x v="2108"/>
    <x v="2107"/>
  </r>
  <r>
    <n v="2109"/>
    <s v="Skyline Sounds - First Studio Album (and Merch!)"/>
    <x v="2107"/>
    <n v="4000"/>
    <n v="4261"/>
    <x v="0"/>
    <x v="0"/>
    <s v="USD"/>
    <n v="1436115617"/>
    <x v="2109"/>
    <b v="0"/>
    <x v="244"/>
    <b v="1"/>
    <s v="music/indie rock"/>
    <x v="1634"/>
    <x v="1568"/>
    <x v="4"/>
    <s v="indie rock"/>
    <x v="2109"/>
    <x v="2108"/>
  </r>
  <r>
    <n v="2110"/>
    <s v="&quot;Vision&quot; - New Album - Brent Brown"/>
    <x v="2108"/>
    <n v="2000"/>
    <n v="2007"/>
    <x v="0"/>
    <x v="0"/>
    <s v="USD"/>
    <n v="1401253140"/>
    <x v="2110"/>
    <b v="0"/>
    <x v="44"/>
    <b v="1"/>
    <s v="music/indie rock"/>
    <x v="28"/>
    <x v="1569"/>
    <x v="4"/>
    <s v="indie rock"/>
    <x v="2110"/>
    <x v="2109"/>
  </r>
  <r>
    <n v="2111"/>
    <s v="Join us in releasing &quot;Evening Lights&quot; FREE online!"/>
    <x v="2109"/>
    <n v="2000"/>
    <n v="2130"/>
    <x v="0"/>
    <x v="0"/>
    <s v="USD"/>
    <n v="1313370000"/>
    <x v="2111"/>
    <b v="0"/>
    <x v="70"/>
    <b v="1"/>
    <s v="music/indie rock"/>
    <x v="1635"/>
    <x v="1570"/>
    <x v="4"/>
    <s v="indie rock"/>
    <x v="2111"/>
    <x v="2110"/>
  </r>
  <r>
    <n v="2112"/>
    <s v="BBB Kickstarter Two"/>
    <x v="2110"/>
    <n v="300"/>
    <n v="300"/>
    <x v="0"/>
    <x v="0"/>
    <s v="USD"/>
    <n v="1366064193"/>
    <x v="2112"/>
    <b v="0"/>
    <x v="202"/>
    <b v="1"/>
    <s v="music/indie rock"/>
    <x v="31"/>
    <x v="50"/>
    <x v="4"/>
    <s v="indie rock"/>
    <x v="2112"/>
    <x v="2111"/>
  </r>
  <r>
    <n v="2113"/>
    <s v="Summer Underground // Honeycomb LP"/>
    <x v="2111"/>
    <n v="7000"/>
    <n v="7340"/>
    <x v="0"/>
    <x v="0"/>
    <s v="USD"/>
    <n v="1411505176"/>
    <x v="2113"/>
    <b v="0"/>
    <x v="329"/>
    <b v="1"/>
    <s v="music/indie rock"/>
    <x v="1636"/>
    <x v="1571"/>
    <x v="4"/>
    <s v="indie rock"/>
    <x v="2113"/>
    <x v="2112"/>
  </r>
  <r>
    <n v="2114"/>
    <s v="THE RATIONALES present: The Distance in Between"/>
    <x v="2112"/>
    <n v="5000"/>
    <n v="5235"/>
    <x v="0"/>
    <x v="0"/>
    <s v="USD"/>
    <n v="1291870740"/>
    <x v="2114"/>
    <b v="0"/>
    <x v="206"/>
    <b v="1"/>
    <s v="music/indie rock"/>
    <x v="1637"/>
    <x v="1572"/>
    <x v="4"/>
    <s v="indie rock"/>
    <x v="2114"/>
    <x v="2113"/>
  </r>
  <r>
    <n v="2115"/>
    <s v="The Violet Tone and the City of Angels!"/>
    <x v="2113"/>
    <n v="1500"/>
    <n v="3385"/>
    <x v="0"/>
    <x v="0"/>
    <s v="USD"/>
    <n v="1298167001"/>
    <x v="2115"/>
    <b v="0"/>
    <x v="17"/>
    <b v="1"/>
    <s v="music/indie rock"/>
    <x v="1638"/>
    <x v="1573"/>
    <x v="4"/>
    <s v="indie rock"/>
    <x v="2115"/>
    <x v="2114"/>
  </r>
  <r>
    <n v="2116"/>
    <s v="Launch Bitch's new project BEACH: violin indie-electro rock"/>
    <x v="2114"/>
    <n v="48000"/>
    <n v="48434"/>
    <x v="0"/>
    <x v="0"/>
    <s v="USD"/>
    <n v="1349203203"/>
    <x v="2116"/>
    <b v="0"/>
    <x v="297"/>
    <b v="1"/>
    <s v="music/indie rock"/>
    <x v="1639"/>
    <x v="1574"/>
    <x v="4"/>
    <s v="indie rock"/>
    <x v="2116"/>
    <x v="2115"/>
  </r>
  <r>
    <n v="2117"/>
    <s v="You Said It Would Go Down Like This"/>
    <x v="2115"/>
    <n v="1200"/>
    <n v="1773"/>
    <x v="0"/>
    <x v="0"/>
    <s v="USD"/>
    <n v="1445921940"/>
    <x v="2117"/>
    <b v="0"/>
    <x v="2"/>
    <b v="1"/>
    <s v="music/indie rock"/>
    <x v="1640"/>
    <x v="1575"/>
    <x v="4"/>
    <s v="indie rock"/>
    <x v="2117"/>
    <x v="2116"/>
  </r>
  <r>
    <n v="2118"/>
    <s v="PORCHES. vs. THE U.S.A."/>
    <x v="2116"/>
    <n v="1000"/>
    <n v="1346.11"/>
    <x v="0"/>
    <x v="0"/>
    <s v="USD"/>
    <n v="1311538136"/>
    <x v="2118"/>
    <b v="0"/>
    <x v="57"/>
    <b v="1"/>
    <s v="music/indie rock"/>
    <x v="1641"/>
    <x v="1576"/>
    <x v="4"/>
    <s v="indie rock"/>
    <x v="2118"/>
    <x v="2117"/>
  </r>
  <r>
    <n v="2119"/>
    <s v="Big Long Now's Debut Album"/>
    <x v="2117"/>
    <n v="2000"/>
    <n v="2015"/>
    <x v="0"/>
    <x v="0"/>
    <s v="USD"/>
    <n v="1345086445"/>
    <x v="2119"/>
    <b v="0"/>
    <x v="19"/>
    <b v="1"/>
    <s v="music/indie rock"/>
    <x v="1266"/>
    <x v="1577"/>
    <x v="4"/>
    <s v="indie rock"/>
    <x v="2119"/>
    <x v="2118"/>
  </r>
  <r>
    <n v="2120"/>
    <s v="Hearty Har Full Length Album"/>
    <x v="2118"/>
    <n v="8000"/>
    <n v="8070.43"/>
    <x v="0"/>
    <x v="0"/>
    <s v="USD"/>
    <n v="1388617736"/>
    <x v="2120"/>
    <b v="0"/>
    <x v="50"/>
    <b v="1"/>
    <s v="music/indie rock"/>
    <x v="1642"/>
    <x v="1578"/>
    <x v="4"/>
    <s v="indie rock"/>
    <x v="2120"/>
    <x v="2119"/>
  </r>
  <r>
    <n v="2121"/>
    <s v="Legend of Decay"/>
    <x v="2119"/>
    <n v="50000"/>
    <n v="284"/>
    <x v="2"/>
    <x v="16"/>
    <s v="CHF"/>
    <n v="1484156948"/>
    <x v="2121"/>
    <b v="0"/>
    <x v="73"/>
    <b v="0"/>
    <s v="games/video games"/>
    <x v="1643"/>
    <x v="1579"/>
    <x v="6"/>
    <s v="video games"/>
    <x v="2121"/>
    <x v="2120"/>
  </r>
  <r>
    <n v="2122"/>
    <s v="CapitÃ¡n Kalani y el sindicato robÃ³tico"/>
    <x v="2120"/>
    <n v="80000"/>
    <n v="310"/>
    <x v="2"/>
    <x v="14"/>
    <s v="MXN"/>
    <n v="1483773169"/>
    <x v="2122"/>
    <b v="0"/>
    <x v="83"/>
    <b v="0"/>
    <s v="games/video games"/>
    <x v="1644"/>
    <x v="1580"/>
    <x v="6"/>
    <s v="video games"/>
    <x v="2122"/>
    <x v="2121"/>
  </r>
  <r>
    <n v="2123"/>
    <s v="3D Art for &quot;Extreme Hugtime Simulation Challenge&quot;"/>
    <x v="2121"/>
    <n v="500"/>
    <n v="50"/>
    <x v="2"/>
    <x v="0"/>
    <s v="USD"/>
    <n v="1268636340"/>
    <x v="2123"/>
    <b v="0"/>
    <x v="81"/>
    <b v="0"/>
    <s v="games/video games"/>
    <x v="709"/>
    <x v="119"/>
    <x v="6"/>
    <s v="video games"/>
    <x v="2123"/>
    <x v="2122"/>
  </r>
  <r>
    <n v="2124"/>
    <s v="AZAMAR"/>
    <x v="2122"/>
    <n v="1100"/>
    <n v="115"/>
    <x v="2"/>
    <x v="0"/>
    <s v="USD"/>
    <n v="1291093200"/>
    <x v="2124"/>
    <b v="0"/>
    <x v="81"/>
    <b v="0"/>
    <s v="games/video games"/>
    <x v="1645"/>
    <x v="1581"/>
    <x v="6"/>
    <s v="video games"/>
    <x v="2124"/>
    <x v="2123"/>
  </r>
  <r>
    <n v="2125"/>
    <s v="Becoming - A Metaphysical Game About Mental Illness"/>
    <x v="2123"/>
    <n v="60000"/>
    <n v="852"/>
    <x v="2"/>
    <x v="0"/>
    <s v="USD"/>
    <n v="1438734833"/>
    <x v="2125"/>
    <b v="0"/>
    <x v="74"/>
    <b v="0"/>
    <s v="games/video games"/>
    <x v="1646"/>
    <x v="1582"/>
    <x v="6"/>
    <s v="video games"/>
    <x v="2125"/>
    <x v="2124"/>
  </r>
  <r>
    <n v="2126"/>
    <s v="DodgeBall Blitz"/>
    <x v="2124"/>
    <n v="20000"/>
    <n v="10"/>
    <x v="2"/>
    <x v="0"/>
    <s v="USD"/>
    <n v="1418080887"/>
    <x v="2126"/>
    <b v="0"/>
    <x v="84"/>
    <b v="0"/>
    <s v="games/video games"/>
    <x v="833"/>
    <x v="144"/>
    <x v="6"/>
    <s v="video games"/>
    <x v="2126"/>
    <x v="2125"/>
  </r>
  <r>
    <n v="2127"/>
    <s v="Three Monkeys - Part 1: Into the Abyss"/>
    <x v="2125"/>
    <n v="28000"/>
    <n v="8076"/>
    <x v="2"/>
    <x v="1"/>
    <s v="GBP"/>
    <n v="1426158463"/>
    <x v="2127"/>
    <b v="0"/>
    <x v="163"/>
    <b v="0"/>
    <s v="games/video games"/>
    <x v="1647"/>
    <x v="1583"/>
    <x v="6"/>
    <s v="video games"/>
    <x v="2127"/>
    <x v="2126"/>
  </r>
  <r>
    <n v="2128"/>
    <s v="Makayla's Quest"/>
    <x v="2126"/>
    <n v="15000"/>
    <n v="25"/>
    <x v="2"/>
    <x v="5"/>
    <s v="CAD"/>
    <n v="1411324369"/>
    <x v="2128"/>
    <b v="0"/>
    <x v="29"/>
    <b v="0"/>
    <s v="games/video games"/>
    <x v="874"/>
    <x v="384"/>
    <x v="6"/>
    <s v="video games"/>
    <x v="2128"/>
    <x v="2127"/>
  </r>
  <r>
    <n v="2129"/>
    <s v="Pretty Kitty Fuzzy"/>
    <x v="2127"/>
    <n v="2000"/>
    <n v="236"/>
    <x v="2"/>
    <x v="0"/>
    <s v="USD"/>
    <n v="1457570100"/>
    <x v="2129"/>
    <b v="0"/>
    <x v="8"/>
    <b v="0"/>
    <s v="games/video games"/>
    <x v="1648"/>
    <x v="1584"/>
    <x v="6"/>
    <s v="video games"/>
    <x v="2129"/>
    <x v="2128"/>
  </r>
  <r>
    <n v="2130"/>
    <s v="Wondrous Adventures: A Kid's Game"/>
    <x v="2128"/>
    <n v="42000"/>
    <n v="85"/>
    <x v="2"/>
    <x v="0"/>
    <s v="USD"/>
    <n v="1408154663"/>
    <x v="2130"/>
    <b v="0"/>
    <x v="80"/>
    <b v="0"/>
    <s v="games/video games"/>
    <x v="1649"/>
    <x v="1241"/>
    <x v="6"/>
    <s v="video games"/>
    <x v="2130"/>
    <x v="2129"/>
  </r>
  <r>
    <n v="2131"/>
    <s v="Scout's Honor"/>
    <x v="2129"/>
    <n v="500"/>
    <n v="25"/>
    <x v="2"/>
    <x v="0"/>
    <s v="USD"/>
    <n v="1436677091"/>
    <x v="2131"/>
    <b v="0"/>
    <x v="83"/>
    <b v="0"/>
    <s v="games/video games"/>
    <x v="152"/>
    <x v="1585"/>
    <x v="6"/>
    <s v="video games"/>
    <x v="2131"/>
    <x v="2130"/>
  </r>
  <r>
    <n v="2132"/>
    <s v="Universe Rush"/>
    <x v="2130"/>
    <n v="100000"/>
    <n v="2112.9899999999998"/>
    <x v="2"/>
    <x v="0"/>
    <s v="USD"/>
    <n v="1391427692"/>
    <x v="2132"/>
    <b v="0"/>
    <x v="221"/>
    <b v="0"/>
    <s v="games/video games"/>
    <x v="1650"/>
    <x v="1586"/>
    <x v="6"/>
    <s v="video games"/>
    <x v="2132"/>
    <x v="2131"/>
  </r>
  <r>
    <n v="2133"/>
    <s v="Waddle Slide - An App for iPhone and Android"/>
    <x v="2131"/>
    <n v="1000"/>
    <n v="16"/>
    <x v="2"/>
    <x v="0"/>
    <s v="USD"/>
    <n v="1303628340"/>
    <x v="2133"/>
    <b v="0"/>
    <x v="83"/>
    <b v="0"/>
    <s v="games/video games"/>
    <x v="1462"/>
    <x v="1587"/>
    <x v="6"/>
    <s v="video games"/>
    <x v="2133"/>
    <x v="2132"/>
  </r>
  <r>
    <n v="2134"/>
    <s v="Prehistoric Landing"/>
    <x v="2132"/>
    <n v="6000"/>
    <n v="104"/>
    <x v="2"/>
    <x v="0"/>
    <s v="USD"/>
    <n v="1367097391"/>
    <x v="2134"/>
    <b v="0"/>
    <x v="83"/>
    <b v="0"/>
    <s v="games/video games"/>
    <x v="1651"/>
    <x v="1588"/>
    <x v="6"/>
    <s v="video games"/>
    <x v="2134"/>
    <x v="2133"/>
  </r>
  <r>
    <n v="2135"/>
    <s v="Tesla's Electric Mist"/>
    <x v="2133"/>
    <n v="5000"/>
    <n v="478"/>
    <x v="2"/>
    <x v="0"/>
    <s v="USD"/>
    <n v="1349392033"/>
    <x v="2135"/>
    <b v="0"/>
    <x v="19"/>
    <b v="0"/>
    <s v="games/video games"/>
    <x v="1652"/>
    <x v="1589"/>
    <x v="6"/>
    <s v="video games"/>
    <x v="2135"/>
    <x v="2134"/>
  </r>
  <r>
    <n v="2136"/>
    <s v="Dark Paradise"/>
    <x v="2134"/>
    <n v="80000"/>
    <n v="47.69"/>
    <x v="2"/>
    <x v="0"/>
    <s v="USD"/>
    <n v="1382184786"/>
    <x v="2136"/>
    <b v="0"/>
    <x v="80"/>
    <b v="0"/>
    <s v="games/video games"/>
    <x v="1653"/>
    <x v="1590"/>
    <x v="6"/>
    <s v="video games"/>
    <x v="2136"/>
    <x v="2135"/>
  </r>
  <r>
    <n v="2137"/>
    <s v="Late To The Party : A Cold War Espionage RPG in the Baltics"/>
    <x v="2135"/>
    <n v="50000"/>
    <n v="14203"/>
    <x v="2"/>
    <x v="5"/>
    <s v="CAD"/>
    <n v="1417804229"/>
    <x v="2137"/>
    <b v="0"/>
    <x v="408"/>
    <b v="0"/>
    <s v="games/video games"/>
    <x v="1654"/>
    <x v="1591"/>
    <x v="6"/>
    <s v="video games"/>
    <x v="2137"/>
    <x v="2136"/>
  </r>
  <r>
    <n v="2138"/>
    <s v="Tales Of Tameria - Dawning Light"/>
    <x v="2136"/>
    <n v="1000"/>
    <n v="128"/>
    <x v="2"/>
    <x v="1"/>
    <s v="GBP"/>
    <n v="1383959939"/>
    <x v="2138"/>
    <b v="0"/>
    <x v="8"/>
    <b v="0"/>
    <s v="games/video games"/>
    <x v="1655"/>
    <x v="1592"/>
    <x v="6"/>
    <s v="video games"/>
    <x v="2138"/>
    <x v="2137"/>
  </r>
  <r>
    <n v="2139"/>
    <s v="Manorkept"/>
    <x v="2137"/>
    <n v="30000"/>
    <n v="1626"/>
    <x v="2"/>
    <x v="0"/>
    <s v="USD"/>
    <n v="1478196008"/>
    <x v="2139"/>
    <b v="0"/>
    <x v="66"/>
    <b v="0"/>
    <s v="games/video games"/>
    <x v="1656"/>
    <x v="1593"/>
    <x v="6"/>
    <s v="video games"/>
    <x v="2139"/>
    <x v="2138"/>
  </r>
  <r>
    <n v="2140"/>
    <s v="Huevos Rancheros Video Game &quot;The Sabroso Showdown &quot;"/>
    <x v="2138"/>
    <n v="500000"/>
    <n v="560"/>
    <x v="2"/>
    <x v="0"/>
    <s v="USD"/>
    <n v="1357934424"/>
    <x v="2140"/>
    <b v="0"/>
    <x v="202"/>
    <b v="0"/>
    <s v="games/video games"/>
    <x v="1657"/>
    <x v="1594"/>
    <x v="6"/>
    <s v="video games"/>
    <x v="2140"/>
    <x v="2139"/>
  </r>
  <r>
    <n v="2141"/>
    <s v="King of Consoles"/>
    <x v="2139"/>
    <n v="15000"/>
    <n v="0"/>
    <x v="2"/>
    <x v="0"/>
    <s v="USD"/>
    <n v="1415947159"/>
    <x v="2141"/>
    <b v="0"/>
    <x v="78"/>
    <b v="0"/>
    <s v="games/video games"/>
    <x v="109"/>
    <x v="121"/>
    <x v="6"/>
    <s v="video games"/>
    <x v="2141"/>
    <x v="2140"/>
  </r>
  <r>
    <n v="2142"/>
    <s v="MEDiAN - The Colony (sci-fi exploration adventure game)"/>
    <x v="2140"/>
    <n v="10500"/>
    <n v="601"/>
    <x v="2"/>
    <x v="12"/>
    <s v="EUR"/>
    <n v="1451494210"/>
    <x v="2142"/>
    <b v="0"/>
    <x v="8"/>
    <b v="0"/>
    <s v="games/video games"/>
    <x v="1658"/>
    <x v="1595"/>
    <x v="6"/>
    <s v="video games"/>
    <x v="2142"/>
    <x v="2141"/>
  </r>
  <r>
    <n v="2143"/>
    <s v="Head Cap - a 3rd party Iphone, Ipad, and touch app for the Battletech board game"/>
    <x v="2141"/>
    <n v="2000"/>
    <n v="225"/>
    <x v="2"/>
    <x v="0"/>
    <s v="USD"/>
    <n v="1279738800"/>
    <x v="2143"/>
    <b v="0"/>
    <x v="81"/>
    <b v="0"/>
    <s v="games/video games"/>
    <x v="1659"/>
    <x v="834"/>
    <x v="6"/>
    <s v="video games"/>
    <x v="2143"/>
    <x v="2142"/>
  </r>
  <r>
    <n v="2144"/>
    <s v="Project Starborn"/>
    <x v="2142"/>
    <n v="35500"/>
    <n v="607"/>
    <x v="2"/>
    <x v="0"/>
    <s v="USD"/>
    <n v="1379164040"/>
    <x v="2144"/>
    <b v="0"/>
    <x v="54"/>
    <b v="0"/>
    <s v="games/video games"/>
    <x v="1660"/>
    <x v="1596"/>
    <x v="6"/>
    <s v="video games"/>
    <x v="2144"/>
    <x v="2143"/>
  </r>
  <r>
    <n v="2145"/>
    <s v="Theocalypse - Mythology and Modern day collide in this RPG"/>
    <x v="2143"/>
    <n v="15000"/>
    <n v="4565"/>
    <x v="2"/>
    <x v="0"/>
    <s v="USD"/>
    <n v="1385534514"/>
    <x v="2145"/>
    <b v="0"/>
    <x v="30"/>
    <b v="0"/>
    <s v="games/video games"/>
    <x v="1661"/>
    <x v="1597"/>
    <x v="6"/>
    <s v="video games"/>
    <x v="2145"/>
    <x v="2144"/>
  </r>
  <r>
    <n v="2146"/>
    <s v="Nanaue eSports"/>
    <x v="2144"/>
    <n v="5000"/>
    <n v="1"/>
    <x v="2"/>
    <x v="0"/>
    <s v="USD"/>
    <n v="1455207510"/>
    <x v="2146"/>
    <b v="0"/>
    <x v="29"/>
    <b v="0"/>
    <s v="games/video games"/>
    <x v="459"/>
    <x v="120"/>
    <x v="6"/>
    <s v="video games"/>
    <x v="2146"/>
    <x v="2145"/>
  </r>
  <r>
    <n v="2147"/>
    <s v="Johnny Rocketfingers 3"/>
    <x v="2145"/>
    <n v="390000"/>
    <n v="2716"/>
    <x v="2"/>
    <x v="0"/>
    <s v="USD"/>
    <n v="1416125148"/>
    <x v="2147"/>
    <b v="0"/>
    <x v="165"/>
    <b v="0"/>
    <s v="games/video games"/>
    <x v="1662"/>
    <x v="1598"/>
    <x v="6"/>
    <s v="video games"/>
    <x v="2147"/>
    <x v="2146"/>
  </r>
  <r>
    <n v="2148"/>
    <s v="ZomBlock's"/>
    <x v="2146"/>
    <n v="100"/>
    <n v="2"/>
    <x v="2"/>
    <x v="1"/>
    <s v="GBP"/>
    <n v="1427992582"/>
    <x v="2148"/>
    <b v="0"/>
    <x v="84"/>
    <b v="0"/>
    <s v="games/video games"/>
    <x v="172"/>
    <x v="120"/>
    <x v="6"/>
    <s v="video games"/>
    <x v="2148"/>
    <x v="2147"/>
  </r>
  <r>
    <n v="2149"/>
    <s v="Project Gert on Xbox Live "/>
    <x v="2147"/>
    <n v="2000"/>
    <n v="0"/>
    <x v="2"/>
    <x v="0"/>
    <s v="USD"/>
    <n v="1280534400"/>
    <x v="2149"/>
    <b v="0"/>
    <x v="78"/>
    <b v="0"/>
    <s v="games/video games"/>
    <x v="109"/>
    <x v="121"/>
    <x v="6"/>
    <s v="video games"/>
    <x v="2149"/>
    <x v="2148"/>
  </r>
  <r>
    <n v="2150"/>
    <s v="The Unknown Door"/>
    <x v="2148"/>
    <n v="50000"/>
    <n v="405"/>
    <x v="2"/>
    <x v="10"/>
    <s v="NOK"/>
    <n v="1468392599"/>
    <x v="2150"/>
    <b v="0"/>
    <x v="80"/>
    <b v="0"/>
    <s v="games/video games"/>
    <x v="1663"/>
    <x v="1599"/>
    <x v="6"/>
    <s v="video games"/>
    <x v="2150"/>
    <x v="2149"/>
  </r>
  <r>
    <n v="2151"/>
    <s v="Handee Job for PS4 Gets on Shark Tank"/>
    <x v="2149"/>
    <n v="45000"/>
    <n v="118"/>
    <x v="2"/>
    <x v="0"/>
    <s v="USD"/>
    <n v="1467231614"/>
    <x v="2151"/>
    <b v="0"/>
    <x v="79"/>
    <b v="0"/>
    <s v="games/video games"/>
    <x v="1664"/>
    <x v="1584"/>
    <x v="6"/>
    <s v="video games"/>
    <x v="2151"/>
    <x v="2150"/>
  </r>
  <r>
    <n v="2152"/>
    <s v="Space Shooter RPG+"/>
    <x v="2150"/>
    <n v="30000"/>
    <n v="50"/>
    <x v="2"/>
    <x v="0"/>
    <s v="USD"/>
    <n v="1394909909"/>
    <x v="2152"/>
    <b v="0"/>
    <x v="80"/>
    <b v="0"/>
    <s v="games/video games"/>
    <x v="874"/>
    <x v="385"/>
    <x v="6"/>
    <s v="video games"/>
    <x v="2152"/>
    <x v="2151"/>
  </r>
  <r>
    <n v="2153"/>
    <s v="It's The GOD Complex"/>
    <x v="2151"/>
    <n v="372625"/>
    <n v="34"/>
    <x v="2"/>
    <x v="0"/>
    <s v="USD"/>
    <n v="1420876740"/>
    <x v="2153"/>
    <b v="0"/>
    <x v="80"/>
    <b v="0"/>
    <s v="games/video games"/>
    <x v="1665"/>
    <x v="439"/>
    <x v="6"/>
    <s v="video games"/>
    <x v="2153"/>
    <x v="2152"/>
  </r>
  <r>
    <n v="2154"/>
    <s v="Demigods - Rise of the Children - Part 1 (Design)"/>
    <x v="2152"/>
    <n v="250"/>
    <n v="2"/>
    <x v="2"/>
    <x v="0"/>
    <s v="USD"/>
    <n v="1390921827"/>
    <x v="2154"/>
    <b v="0"/>
    <x v="84"/>
    <b v="0"/>
    <s v="games/video games"/>
    <x v="417"/>
    <x v="120"/>
    <x v="6"/>
    <s v="video games"/>
    <x v="2154"/>
    <x v="2153"/>
  </r>
  <r>
    <n v="2155"/>
    <s v="VoxelMaze"/>
    <x v="2153"/>
    <n v="5000"/>
    <n v="115"/>
    <x v="2"/>
    <x v="1"/>
    <s v="GBP"/>
    <n v="1459443385"/>
    <x v="2155"/>
    <b v="0"/>
    <x v="81"/>
    <b v="0"/>
    <s v="games/video games"/>
    <x v="1666"/>
    <x v="1581"/>
    <x v="6"/>
    <s v="video games"/>
    <x v="2155"/>
    <x v="2154"/>
  </r>
  <r>
    <n v="2156"/>
    <s v="Beyond Black Space"/>
    <x v="2154"/>
    <n v="56000"/>
    <n v="1493"/>
    <x v="2"/>
    <x v="0"/>
    <s v="USD"/>
    <n v="1379363406"/>
    <x v="2156"/>
    <b v="0"/>
    <x v="183"/>
    <b v="0"/>
    <s v="games/video games"/>
    <x v="1667"/>
    <x v="1600"/>
    <x v="6"/>
    <s v="video games"/>
    <x v="2156"/>
    <x v="2155"/>
  </r>
  <r>
    <n v="2157"/>
    <s v="Nin"/>
    <x v="2155"/>
    <n v="75000"/>
    <n v="21144"/>
    <x v="2"/>
    <x v="0"/>
    <s v="USD"/>
    <n v="1482479940"/>
    <x v="2157"/>
    <b v="0"/>
    <x v="7"/>
    <b v="0"/>
    <s v="games/video games"/>
    <x v="1668"/>
    <x v="1601"/>
    <x v="6"/>
    <s v="video games"/>
    <x v="2157"/>
    <x v="2156"/>
  </r>
  <r>
    <n v="2158"/>
    <s v="PerfectGolf"/>
    <x v="2156"/>
    <n v="300000"/>
    <n v="19770.11"/>
    <x v="2"/>
    <x v="0"/>
    <s v="USD"/>
    <n v="1360009774"/>
    <x v="2158"/>
    <b v="0"/>
    <x v="409"/>
    <b v="0"/>
    <s v="games/video games"/>
    <x v="1669"/>
    <x v="1602"/>
    <x v="6"/>
    <s v="video games"/>
    <x v="2158"/>
    <x v="2157"/>
  </r>
  <r>
    <n v="2159"/>
    <s v="DeadRealm RPG Series for Android and iOS"/>
    <x v="2157"/>
    <n v="3600"/>
    <n v="26"/>
    <x v="2"/>
    <x v="0"/>
    <s v="USD"/>
    <n v="1310837574"/>
    <x v="2159"/>
    <b v="0"/>
    <x v="84"/>
    <b v="0"/>
    <s v="games/video games"/>
    <x v="1670"/>
    <x v="31"/>
    <x v="6"/>
    <s v="video games"/>
    <x v="2159"/>
    <x v="2158"/>
  </r>
  <r>
    <n v="2160"/>
    <s v="Army vs Aliens - Currently in Alpha"/>
    <x v="2158"/>
    <n v="10000"/>
    <n v="85"/>
    <x v="2"/>
    <x v="0"/>
    <s v="USD"/>
    <n v="1337447105"/>
    <x v="2160"/>
    <b v="0"/>
    <x v="38"/>
    <b v="0"/>
    <s v="games/video games"/>
    <x v="1671"/>
    <x v="1603"/>
    <x v="6"/>
    <s v="video games"/>
    <x v="2160"/>
    <x v="2159"/>
  </r>
  <r>
    <n v="2161"/>
    <s v="CallMeGhost DEBUT ALBUM preorder!"/>
    <x v="2159"/>
    <n v="400"/>
    <n v="463"/>
    <x v="0"/>
    <x v="0"/>
    <s v="USD"/>
    <n v="1443040059"/>
    <x v="2161"/>
    <b v="0"/>
    <x v="62"/>
    <b v="1"/>
    <s v="music/rock"/>
    <x v="1672"/>
    <x v="1604"/>
    <x v="4"/>
    <s v="rock"/>
    <x v="2161"/>
    <x v="2160"/>
  </r>
  <r>
    <n v="2162"/>
    <s v="&quot;Then &amp; Now&quot;"/>
    <x v="2160"/>
    <n v="4500"/>
    <n v="5052"/>
    <x v="0"/>
    <x v="0"/>
    <s v="USD"/>
    <n v="1406226191"/>
    <x v="2162"/>
    <b v="0"/>
    <x v="6"/>
    <b v="1"/>
    <s v="music/rock"/>
    <x v="1146"/>
    <x v="1605"/>
    <x v="4"/>
    <s v="rock"/>
    <x v="2162"/>
    <x v="2161"/>
  </r>
  <r>
    <n v="2163"/>
    <s v="Help MONGREL record our new cd !"/>
    <x v="2161"/>
    <n v="2500"/>
    <n v="3305"/>
    <x v="0"/>
    <x v="0"/>
    <s v="USD"/>
    <n v="1433735400"/>
    <x v="2163"/>
    <b v="0"/>
    <x v="34"/>
    <b v="1"/>
    <s v="music/rock"/>
    <x v="1673"/>
    <x v="1606"/>
    <x v="4"/>
    <s v="rock"/>
    <x v="2163"/>
    <x v="2162"/>
  </r>
  <r>
    <n v="2164"/>
    <s v="Rosaline debut record"/>
    <x v="2162"/>
    <n v="5500"/>
    <n v="5645"/>
    <x v="0"/>
    <x v="0"/>
    <s v="USD"/>
    <n v="1466827140"/>
    <x v="2164"/>
    <b v="0"/>
    <x v="183"/>
    <b v="1"/>
    <s v="music/rock"/>
    <x v="1674"/>
    <x v="1607"/>
    <x v="4"/>
    <s v="rock"/>
    <x v="2164"/>
    <x v="2163"/>
  </r>
  <r>
    <n v="2165"/>
    <s v="Le Temps Nous Est ComtÃ©"/>
    <x v="2163"/>
    <n v="2500"/>
    <n v="3466"/>
    <x v="0"/>
    <x v="6"/>
    <s v="EUR"/>
    <n v="1460127635"/>
    <x v="2165"/>
    <b v="0"/>
    <x v="27"/>
    <b v="1"/>
    <s v="music/rock"/>
    <x v="1675"/>
    <x v="1608"/>
    <x v="4"/>
    <s v="rock"/>
    <x v="2165"/>
    <x v="2164"/>
  </r>
  <r>
    <n v="2166"/>
    <s v="Johnny Rock &amp; Friends: For The Record"/>
    <x v="2164"/>
    <n v="2000"/>
    <n v="2932"/>
    <x v="0"/>
    <x v="0"/>
    <s v="USD"/>
    <n v="1417813618"/>
    <x v="2166"/>
    <b v="0"/>
    <x v="58"/>
    <b v="1"/>
    <s v="music/rock"/>
    <x v="1676"/>
    <x v="1609"/>
    <x v="4"/>
    <s v="rock"/>
    <x v="2166"/>
    <x v="2165"/>
  </r>
  <r>
    <n v="2167"/>
    <s v="Planes and Planets needs to get their EP finished!!"/>
    <x v="2165"/>
    <n v="150"/>
    <n v="180"/>
    <x v="0"/>
    <x v="0"/>
    <s v="USD"/>
    <n v="1347672937"/>
    <x v="2167"/>
    <b v="0"/>
    <x v="22"/>
    <b v="1"/>
    <s v="music/rock"/>
    <x v="43"/>
    <x v="381"/>
    <x v="4"/>
    <s v="rock"/>
    <x v="2167"/>
    <x v="2166"/>
  </r>
  <r>
    <n v="2168"/>
    <s v="PIZAZZ: Pigeons Playing Ping Pong's New Album"/>
    <x v="2166"/>
    <n v="18000"/>
    <n v="21884.69"/>
    <x v="0"/>
    <x v="0"/>
    <s v="USD"/>
    <n v="1486702800"/>
    <x v="2168"/>
    <b v="0"/>
    <x v="158"/>
    <b v="1"/>
    <s v="music/rock"/>
    <x v="1677"/>
    <x v="1610"/>
    <x v="4"/>
    <s v="rock"/>
    <x v="2168"/>
    <x v="2167"/>
  </r>
  <r>
    <n v="2169"/>
    <s v="Pedals and Effects Arena Corner"/>
    <x v="2167"/>
    <n v="153"/>
    <n v="153"/>
    <x v="0"/>
    <x v="0"/>
    <s v="USD"/>
    <n v="1488473351"/>
    <x v="2169"/>
    <b v="0"/>
    <x v="63"/>
    <b v="1"/>
    <s v="music/rock"/>
    <x v="31"/>
    <x v="1611"/>
    <x v="4"/>
    <s v="rock"/>
    <x v="2169"/>
    <x v="2168"/>
  </r>
  <r>
    <n v="2170"/>
    <s v="STETSON'S NEW EP"/>
    <x v="2168"/>
    <n v="350"/>
    <n v="633"/>
    <x v="0"/>
    <x v="0"/>
    <s v="USD"/>
    <n v="1440266422"/>
    <x v="2170"/>
    <b v="0"/>
    <x v="10"/>
    <b v="1"/>
    <s v="music/rock"/>
    <x v="1678"/>
    <x v="1612"/>
    <x v="4"/>
    <s v="rock"/>
    <x v="2170"/>
    <x v="2169"/>
  </r>
  <r>
    <n v="2171"/>
    <s v="Brainspoonâ€™s New Record"/>
    <x v="2169"/>
    <n v="4000"/>
    <n v="4243"/>
    <x v="0"/>
    <x v="0"/>
    <s v="USD"/>
    <n v="1434949200"/>
    <x v="2171"/>
    <b v="0"/>
    <x v="5"/>
    <b v="1"/>
    <s v="music/rock"/>
    <x v="1679"/>
    <x v="1613"/>
    <x v="4"/>
    <s v="rock"/>
    <x v="2171"/>
    <x v="2170"/>
  </r>
  <r>
    <n v="2172"/>
    <s v="Hollow point 9, Sins Of Yesterday CD"/>
    <x v="2170"/>
    <n v="1000"/>
    <n v="1000"/>
    <x v="0"/>
    <x v="0"/>
    <s v="USD"/>
    <n v="1429365320"/>
    <x v="2172"/>
    <b v="0"/>
    <x v="62"/>
    <b v="1"/>
    <s v="music/rock"/>
    <x v="31"/>
    <x v="926"/>
    <x v="4"/>
    <s v="rock"/>
    <x v="2172"/>
    <x v="2171"/>
  </r>
  <r>
    <n v="2173"/>
    <s v="Brother K's first full length album, One Eyed King"/>
    <x v="2171"/>
    <n v="4200"/>
    <n v="5331"/>
    <x v="0"/>
    <x v="0"/>
    <s v="USD"/>
    <n v="1378785540"/>
    <x v="2173"/>
    <b v="0"/>
    <x v="240"/>
    <b v="1"/>
    <s v="music/rock"/>
    <x v="1680"/>
    <x v="1614"/>
    <x v="4"/>
    <s v="rock"/>
    <x v="2173"/>
    <x v="2172"/>
  </r>
  <r>
    <n v="2174"/>
    <s v="Chivo Funge and the Extensions"/>
    <x v="2172"/>
    <n v="4000"/>
    <n v="4119"/>
    <x v="0"/>
    <x v="1"/>
    <s v="GBP"/>
    <n v="1462453307"/>
    <x v="2174"/>
    <b v="0"/>
    <x v="287"/>
    <b v="1"/>
    <s v="music/rock"/>
    <x v="1681"/>
    <x v="1615"/>
    <x v="4"/>
    <s v="rock"/>
    <x v="2174"/>
    <x v="2173"/>
  </r>
  <r>
    <n v="2175"/>
    <s v="Repulsur's First Record"/>
    <x v="2173"/>
    <n v="700"/>
    <n v="1750"/>
    <x v="0"/>
    <x v="0"/>
    <s v="USD"/>
    <n v="1469059986"/>
    <x v="2175"/>
    <b v="0"/>
    <x v="55"/>
    <b v="1"/>
    <s v="music/rock"/>
    <x v="1682"/>
    <x v="1616"/>
    <x v="4"/>
    <s v="rock"/>
    <x v="2175"/>
    <x v="2174"/>
  </r>
  <r>
    <n v="2176"/>
    <s v="Mike Farley Band - New Album!"/>
    <x v="2174"/>
    <n v="5000"/>
    <n v="6301"/>
    <x v="0"/>
    <x v="0"/>
    <s v="USD"/>
    <n v="1430579509"/>
    <x v="2176"/>
    <b v="0"/>
    <x v="26"/>
    <b v="1"/>
    <s v="music/rock"/>
    <x v="1683"/>
    <x v="1617"/>
    <x v="4"/>
    <s v="rock"/>
    <x v="2176"/>
    <x v="2175"/>
  </r>
  <r>
    <n v="2177"/>
    <s v="Nobody Rides For Free ~ Stone Horse"/>
    <x v="2175"/>
    <n v="2500"/>
    <n v="2503"/>
    <x v="0"/>
    <x v="0"/>
    <s v="USD"/>
    <n v="1465192867"/>
    <x v="2177"/>
    <b v="0"/>
    <x v="44"/>
    <b v="1"/>
    <s v="music/rock"/>
    <x v="1684"/>
    <x v="1618"/>
    <x v="4"/>
    <s v="rock"/>
    <x v="2177"/>
    <x v="2176"/>
  </r>
  <r>
    <n v="2178"/>
    <s v="The Letter Black - New Record"/>
    <x v="2176"/>
    <n v="25000"/>
    <n v="34660"/>
    <x v="0"/>
    <x v="0"/>
    <s v="USD"/>
    <n v="1484752597"/>
    <x v="2178"/>
    <b v="0"/>
    <x v="410"/>
    <b v="1"/>
    <s v="music/rock"/>
    <x v="1675"/>
    <x v="1619"/>
    <x v="4"/>
    <s v="rock"/>
    <x v="2178"/>
    <x v="2177"/>
  </r>
  <r>
    <n v="2179"/>
    <s v="Woodhouse EP"/>
    <x v="2177"/>
    <n v="1000"/>
    <n v="1614"/>
    <x v="0"/>
    <x v="0"/>
    <s v="USD"/>
    <n v="1428725192"/>
    <x v="2179"/>
    <b v="0"/>
    <x v="64"/>
    <b v="1"/>
    <s v="music/rock"/>
    <x v="1685"/>
    <x v="1620"/>
    <x v="4"/>
    <s v="rock"/>
    <x v="2179"/>
    <x v="2178"/>
  </r>
  <r>
    <n v="2180"/>
    <s v="FOUR STAR MARY &quot;PIECES&quot;"/>
    <x v="2178"/>
    <n v="5000"/>
    <n v="5359.21"/>
    <x v="0"/>
    <x v="0"/>
    <s v="USD"/>
    <n v="1447434268"/>
    <x v="2180"/>
    <b v="0"/>
    <x v="76"/>
    <b v="1"/>
    <s v="music/rock"/>
    <x v="1686"/>
    <x v="1621"/>
    <x v="4"/>
    <s v="rock"/>
    <x v="2180"/>
    <x v="2179"/>
  </r>
  <r>
    <n v="2181"/>
    <s v="Broken Contract Rulebook Relaunch"/>
    <x v="2179"/>
    <n v="2000"/>
    <n v="3062"/>
    <x v="0"/>
    <x v="0"/>
    <s v="USD"/>
    <n v="1487635653"/>
    <x v="2181"/>
    <b v="0"/>
    <x v="28"/>
    <b v="1"/>
    <s v="games/tabletop games"/>
    <x v="1687"/>
    <x v="1622"/>
    <x v="6"/>
    <s v="tabletop games"/>
    <x v="2181"/>
    <x v="2180"/>
  </r>
  <r>
    <n v="2182"/>
    <s v="Broken World - A Post-Apocalypse Tabletop RPG"/>
    <x v="2180"/>
    <n v="3000"/>
    <n v="15725"/>
    <x v="0"/>
    <x v="5"/>
    <s v="CAD"/>
    <n v="1412285825"/>
    <x v="2182"/>
    <b v="0"/>
    <x v="289"/>
    <b v="1"/>
    <s v="games/tabletop games"/>
    <x v="1688"/>
    <x v="1623"/>
    <x v="6"/>
    <s v="tabletop games"/>
    <x v="2182"/>
    <x v="2181"/>
  </r>
  <r>
    <n v="2183"/>
    <s v="D12 Trap Dice + Trapped The Dice Game"/>
    <x v="2181"/>
    <n v="1800"/>
    <n v="8807"/>
    <x v="0"/>
    <x v="0"/>
    <s v="USD"/>
    <n v="1486616400"/>
    <x v="2183"/>
    <b v="0"/>
    <x v="411"/>
    <b v="1"/>
    <s v="games/tabletop games"/>
    <x v="1689"/>
    <x v="1624"/>
    <x v="6"/>
    <s v="tabletop games"/>
    <x v="2183"/>
    <x v="2182"/>
  </r>
  <r>
    <n v="2184"/>
    <s v="Liguria"/>
    <x v="2182"/>
    <n v="10000"/>
    <n v="28474"/>
    <x v="0"/>
    <x v="0"/>
    <s v="USD"/>
    <n v="1453737600"/>
    <x v="2184"/>
    <b v="1"/>
    <x v="161"/>
    <b v="1"/>
    <s v="games/tabletop games"/>
    <x v="1690"/>
    <x v="1625"/>
    <x v="6"/>
    <s v="tabletop games"/>
    <x v="2184"/>
    <x v="2183"/>
  </r>
  <r>
    <n v="2185"/>
    <s v="Empire of the Dead: REQUIEM"/>
    <x v="2183"/>
    <n v="5000"/>
    <n v="92848.5"/>
    <x v="0"/>
    <x v="1"/>
    <s v="GBP"/>
    <n v="1364286239"/>
    <x v="2185"/>
    <b v="0"/>
    <x v="412"/>
    <b v="1"/>
    <s v="games/tabletop games"/>
    <x v="1691"/>
    <x v="1626"/>
    <x v="6"/>
    <s v="tabletop games"/>
    <x v="2185"/>
    <x v="2184"/>
  </r>
  <r>
    <n v="2186"/>
    <s v="Latitude 90Â° : The Origin"/>
    <x v="2184"/>
    <n v="20000"/>
    <n v="21935"/>
    <x v="0"/>
    <x v="0"/>
    <s v="USD"/>
    <n v="1473213600"/>
    <x v="2186"/>
    <b v="0"/>
    <x v="413"/>
    <b v="1"/>
    <s v="games/tabletop games"/>
    <x v="1692"/>
    <x v="1627"/>
    <x v="6"/>
    <s v="tabletop games"/>
    <x v="2186"/>
    <x v="2185"/>
  </r>
  <r>
    <n v="2187"/>
    <s v="Tesla vs. Edison"/>
    <x v="2185"/>
    <n v="20000"/>
    <n v="202928.5"/>
    <x v="0"/>
    <x v="0"/>
    <s v="USD"/>
    <n v="1428033540"/>
    <x v="2187"/>
    <b v="1"/>
    <x v="414"/>
    <b v="1"/>
    <s v="games/tabletop games"/>
    <x v="1693"/>
    <x v="1628"/>
    <x v="6"/>
    <s v="tabletop games"/>
    <x v="2187"/>
    <x v="2186"/>
  </r>
  <r>
    <n v="2188"/>
    <s v="PHOENIX DICE: A New Approach to an Outdated Gaming Tool"/>
    <x v="2186"/>
    <n v="5494"/>
    <n v="22645"/>
    <x v="0"/>
    <x v="2"/>
    <s v="AUD"/>
    <n v="1477414800"/>
    <x v="2188"/>
    <b v="0"/>
    <x v="415"/>
    <b v="1"/>
    <s v="games/tabletop games"/>
    <x v="1694"/>
    <x v="1629"/>
    <x v="6"/>
    <s v="tabletop games"/>
    <x v="2188"/>
    <x v="2187"/>
  </r>
  <r>
    <n v="2189"/>
    <s v="Odyssey: ARGONAUTS"/>
    <x v="2187"/>
    <n v="1200"/>
    <n v="6039"/>
    <x v="0"/>
    <x v="1"/>
    <s v="GBP"/>
    <n v="1461276000"/>
    <x v="2189"/>
    <b v="0"/>
    <x v="106"/>
    <b v="1"/>
    <s v="games/tabletop games"/>
    <x v="1695"/>
    <x v="1630"/>
    <x v="6"/>
    <s v="tabletop games"/>
    <x v="2189"/>
    <x v="2188"/>
  </r>
  <r>
    <n v="2190"/>
    <s v="Overlords of Infamy - A Board Game of Silly Super-Villainy!"/>
    <x v="2188"/>
    <n v="19000"/>
    <n v="35076"/>
    <x v="0"/>
    <x v="0"/>
    <s v="USD"/>
    <n v="1458716340"/>
    <x v="2190"/>
    <b v="0"/>
    <x v="416"/>
    <b v="1"/>
    <s v="games/tabletop games"/>
    <x v="1696"/>
    <x v="1631"/>
    <x v="6"/>
    <s v="tabletop games"/>
    <x v="2190"/>
    <x v="2189"/>
  </r>
  <r>
    <n v="2191"/>
    <s v="SpecForce Rangers: Outlanders Phase 4"/>
    <x v="2189"/>
    <n v="750"/>
    <n v="898"/>
    <x v="0"/>
    <x v="1"/>
    <s v="GBP"/>
    <n v="1487102427"/>
    <x v="2191"/>
    <b v="0"/>
    <x v="20"/>
    <b v="1"/>
    <s v="games/tabletop games"/>
    <x v="1697"/>
    <x v="1632"/>
    <x v="6"/>
    <s v="tabletop games"/>
    <x v="2191"/>
    <x v="2190"/>
  </r>
  <r>
    <n v="2192"/>
    <s v="Legends Untold: As deep as an RPG, as fast as a card game!"/>
    <x v="2190"/>
    <n v="12000"/>
    <n v="129748.82"/>
    <x v="0"/>
    <x v="1"/>
    <s v="GBP"/>
    <n v="1481842800"/>
    <x v="2192"/>
    <b v="0"/>
    <x v="417"/>
    <b v="1"/>
    <s v="games/tabletop games"/>
    <x v="1698"/>
    <x v="1633"/>
    <x v="6"/>
    <s v="tabletop games"/>
    <x v="2192"/>
    <x v="2191"/>
  </r>
  <r>
    <n v="2193"/>
    <s v="Astonishing Swordsmen &amp; Sorcerers of Hyperborea 2E"/>
    <x v="2191"/>
    <n v="15000"/>
    <n v="67856"/>
    <x v="0"/>
    <x v="0"/>
    <s v="USD"/>
    <n v="1479704340"/>
    <x v="2193"/>
    <b v="0"/>
    <x v="418"/>
    <b v="1"/>
    <s v="games/tabletop games"/>
    <x v="1699"/>
    <x v="1634"/>
    <x v="6"/>
    <s v="tabletop games"/>
    <x v="2193"/>
    <x v="2192"/>
  </r>
  <r>
    <n v="2194"/>
    <s v="Monster Lab"/>
    <x v="2192"/>
    <n v="10000"/>
    <n v="53737"/>
    <x v="0"/>
    <x v="0"/>
    <s v="USD"/>
    <n v="1459012290"/>
    <x v="2194"/>
    <b v="0"/>
    <x v="419"/>
    <b v="1"/>
    <s v="games/tabletop games"/>
    <x v="1700"/>
    <x v="1635"/>
    <x v="6"/>
    <s v="tabletop games"/>
    <x v="2194"/>
    <x v="2193"/>
  </r>
  <r>
    <n v="2195"/>
    <s v="Purgatoria: City of Angels"/>
    <x v="2193"/>
    <n v="4600"/>
    <n v="5535"/>
    <x v="0"/>
    <x v="0"/>
    <s v="USD"/>
    <n v="1439317900"/>
    <x v="2195"/>
    <b v="0"/>
    <x v="248"/>
    <b v="1"/>
    <s v="games/tabletop games"/>
    <x v="1187"/>
    <x v="1636"/>
    <x v="6"/>
    <s v="tabletop games"/>
    <x v="2195"/>
    <x v="2194"/>
  </r>
  <r>
    <n v="2196"/>
    <s v="LACORSA Grand Prix Game (relaunch)"/>
    <x v="2194"/>
    <n v="14000"/>
    <n v="15937"/>
    <x v="0"/>
    <x v="0"/>
    <s v="USD"/>
    <n v="1480662000"/>
    <x v="2196"/>
    <b v="0"/>
    <x v="302"/>
    <b v="1"/>
    <s v="games/tabletop games"/>
    <x v="1701"/>
    <x v="1637"/>
    <x v="6"/>
    <s v="tabletop games"/>
    <x v="2196"/>
    <x v="2195"/>
  </r>
  <r>
    <n v="2197"/>
    <s v="Trickerion - Legends of Illusion"/>
    <x v="2195"/>
    <n v="30000"/>
    <n v="285309.33"/>
    <x v="0"/>
    <x v="0"/>
    <s v="USD"/>
    <n v="1425132059"/>
    <x v="2197"/>
    <b v="0"/>
    <x v="420"/>
    <b v="1"/>
    <s v="games/tabletop games"/>
    <x v="1702"/>
    <x v="1638"/>
    <x v="6"/>
    <s v="tabletop games"/>
    <x v="2197"/>
    <x v="2196"/>
  </r>
  <r>
    <n v="2198"/>
    <s v="Rivals: Masters of the Deep"/>
    <x v="2196"/>
    <n v="40000"/>
    <n v="53157"/>
    <x v="0"/>
    <x v="0"/>
    <s v="USD"/>
    <n v="1447507200"/>
    <x v="2198"/>
    <b v="0"/>
    <x v="421"/>
    <b v="1"/>
    <s v="games/tabletop games"/>
    <x v="1703"/>
    <x v="1639"/>
    <x v="6"/>
    <s v="tabletop games"/>
    <x v="2198"/>
    <x v="2197"/>
  </r>
  <r>
    <n v="2199"/>
    <s v="Decadolo. Flip it!"/>
    <x v="2197"/>
    <n v="9000"/>
    <n v="13228"/>
    <x v="0"/>
    <x v="17"/>
    <s v="EUR"/>
    <n v="1444903198"/>
    <x v="2199"/>
    <b v="1"/>
    <x v="140"/>
    <b v="1"/>
    <s v="games/tabletop games"/>
    <x v="1704"/>
    <x v="1640"/>
    <x v="6"/>
    <s v="tabletop games"/>
    <x v="2199"/>
    <x v="2198"/>
  </r>
  <r>
    <n v="2200"/>
    <s v="Concept Cards for Fantasy RPGs -Monsters, Treasures and more"/>
    <x v="2198"/>
    <n v="2000"/>
    <n v="10843"/>
    <x v="0"/>
    <x v="1"/>
    <s v="GBP"/>
    <n v="1436151600"/>
    <x v="2200"/>
    <b v="0"/>
    <x v="40"/>
    <b v="1"/>
    <s v="games/tabletop games"/>
    <x v="1705"/>
    <x v="1641"/>
    <x v="6"/>
    <s v="tabletop games"/>
    <x v="2200"/>
    <x v="2199"/>
  </r>
  <r>
    <n v="2201"/>
    <s v="Superpowerless - Princess - Music Video"/>
    <x v="2199"/>
    <n v="110"/>
    <n v="420.99"/>
    <x v="0"/>
    <x v="1"/>
    <s v="GBP"/>
    <n v="1358367565"/>
    <x v="2201"/>
    <b v="0"/>
    <x v="33"/>
    <b v="1"/>
    <s v="music/electronic music"/>
    <x v="1706"/>
    <x v="1642"/>
    <x v="4"/>
    <s v="electronic music"/>
    <x v="2201"/>
    <x v="2200"/>
  </r>
  <r>
    <n v="2202"/>
    <s v="zircon - &quot;Identity Sequence&quot;: A cyberpunk-inspired journey"/>
    <x v="2200"/>
    <n v="4000"/>
    <n v="28167.25"/>
    <x v="0"/>
    <x v="0"/>
    <s v="USD"/>
    <n v="1351801368"/>
    <x v="2202"/>
    <b v="0"/>
    <x v="422"/>
    <b v="1"/>
    <s v="music/electronic music"/>
    <x v="1707"/>
    <x v="1643"/>
    <x v="4"/>
    <s v="electronic music"/>
    <x v="2202"/>
    <x v="2201"/>
  </r>
  <r>
    <n v="2203"/>
    <s v="Andy's iLL - The Invisible City"/>
    <x v="2201"/>
    <n v="2000"/>
    <n v="2191"/>
    <x v="0"/>
    <x v="5"/>
    <s v="CAD"/>
    <n v="1443127082"/>
    <x v="2203"/>
    <b v="0"/>
    <x v="133"/>
    <b v="1"/>
    <s v="music/electronic music"/>
    <x v="1708"/>
    <x v="1644"/>
    <x v="4"/>
    <s v="electronic music"/>
    <x v="2203"/>
    <x v="2202"/>
  </r>
  <r>
    <n v="2204"/>
    <s v="Press Mirror Kisses' New Album &quot;Heartbeats&quot; on Vinyl"/>
    <x v="2202"/>
    <n v="1500"/>
    <n v="1993"/>
    <x v="0"/>
    <x v="0"/>
    <s v="USD"/>
    <n v="1362814119"/>
    <x v="2204"/>
    <b v="0"/>
    <x v="196"/>
    <b v="1"/>
    <s v="music/electronic music"/>
    <x v="1709"/>
    <x v="1645"/>
    <x v="4"/>
    <s v="electronic music"/>
    <x v="2204"/>
    <x v="2203"/>
  </r>
  <r>
    <n v="2205"/>
    <s v="Lestat - Midnight Toll Video"/>
    <x v="2203"/>
    <n v="750"/>
    <n v="1140"/>
    <x v="0"/>
    <x v="0"/>
    <s v="USD"/>
    <n v="1338579789"/>
    <x v="2205"/>
    <b v="0"/>
    <x v="74"/>
    <b v="1"/>
    <s v="music/electronic music"/>
    <x v="1710"/>
    <x v="1312"/>
    <x v="4"/>
    <s v="electronic music"/>
    <x v="2205"/>
    <x v="2204"/>
  </r>
  <r>
    <n v="2206"/>
    <s v="Arbor Oasis's First Album!"/>
    <x v="2204"/>
    <n v="1100"/>
    <n v="1130"/>
    <x v="0"/>
    <x v="0"/>
    <s v="USD"/>
    <n v="1334556624"/>
    <x v="2206"/>
    <b v="0"/>
    <x v="69"/>
    <b v="1"/>
    <s v="music/electronic music"/>
    <x v="1711"/>
    <x v="1646"/>
    <x v="4"/>
    <s v="electronic music"/>
    <x v="2206"/>
    <x v="2205"/>
  </r>
  <r>
    <n v="2207"/>
    <s v="Piece of Happy"/>
    <x v="2205"/>
    <n v="2000"/>
    <n v="2000"/>
    <x v="0"/>
    <x v="0"/>
    <s v="USD"/>
    <n v="1384580373"/>
    <x v="2207"/>
    <b v="0"/>
    <x v="63"/>
    <b v="1"/>
    <s v="music/electronic music"/>
    <x v="31"/>
    <x v="1647"/>
    <x v="4"/>
    <s v="electronic music"/>
    <x v="2207"/>
    <x v="2206"/>
  </r>
  <r>
    <n v="2208"/>
    <s v="HELP FUND SELF IMPLIED RESTRICTIONS DEBUT RELEASE"/>
    <x v="2206"/>
    <n v="1000"/>
    <n v="1016"/>
    <x v="0"/>
    <x v="0"/>
    <s v="USD"/>
    <n v="1333771200"/>
    <x v="2208"/>
    <b v="0"/>
    <x v="54"/>
    <b v="1"/>
    <s v="music/electronic music"/>
    <x v="264"/>
    <x v="1648"/>
    <x v="4"/>
    <s v="electronic music"/>
    <x v="2208"/>
    <x v="2207"/>
  </r>
  <r>
    <n v="2209"/>
    <s v="NYPC's North American (+ Colombia!) Tour May 2014 - Part 2"/>
    <x v="2207"/>
    <n v="500"/>
    <n v="754"/>
    <x v="0"/>
    <x v="1"/>
    <s v="GBP"/>
    <n v="1397516400"/>
    <x v="2209"/>
    <b v="0"/>
    <x v="41"/>
    <b v="1"/>
    <s v="music/electronic music"/>
    <x v="1712"/>
    <x v="1649"/>
    <x v="4"/>
    <s v="electronic music"/>
    <x v="2209"/>
    <x v="2208"/>
  </r>
  <r>
    <n v="2210"/>
    <s v="The Seshen's Debut Album Release"/>
    <x v="2208"/>
    <n v="4000"/>
    <n v="4457"/>
    <x v="0"/>
    <x v="0"/>
    <s v="USD"/>
    <n v="1334424960"/>
    <x v="2210"/>
    <b v="0"/>
    <x v="250"/>
    <b v="1"/>
    <s v="music/electronic music"/>
    <x v="1713"/>
    <x v="1650"/>
    <x v="4"/>
    <s v="electronic music"/>
    <x v="2210"/>
    <x v="2209"/>
  </r>
  <r>
    <n v="2211"/>
    <s v="Kickstart the Future (of Telefuture)"/>
    <x v="2209"/>
    <n v="2500"/>
    <n v="4890"/>
    <x v="0"/>
    <x v="0"/>
    <s v="USD"/>
    <n v="1397113140"/>
    <x v="2211"/>
    <b v="0"/>
    <x v="148"/>
    <b v="1"/>
    <s v="music/electronic music"/>
    <x v="1714"/>
    <x v="610"/>
    <x v="4"/>
    <s v="electronic music"/>
    <x v="2211"/>
    <x v="2210"/>
  </r>
  <r>
    <n v="2212"/>
    <s v="Dragon's Eye Recordings: Label Relaunch"/>
    <x v="2210"/>
    <n v="6000"/>
    <n v="6863"/>
    <x v="0"/>
    <x v="0"/>
    <s v="USD"/>
    <n v="1383526800"/>
    <x v="2212"/>
    <b v="0"/>
    <x v="252"/>
    <b v="1"/>
    <s v="music/electronic music"/>
    <x v="1715"/>
    <x v="1651"/>
    <x v="4"/>
    <s v="electronic music"/>
    <x v="2212"/>
    <x v="2211"/>
  </r>
  <r>
    <n v="2213"/>
    <s v="WINTER WALK WITH ME ~ Hasenfang Album"/>
    <x v="2211"/>
    <n v="5"/>
    <n v="10"/>
    <x v="0"/>
    <x v="0"/>
    <s v="USD"/>
    <n v="1431719379"/>
    <x v="2213"/>
    <b v="0"/>
    <x v="29"/>
    <b v="1"/>
    <s v="music/electronic music"/>
    <x v="1716"/>
    <x v="119"/>
    <x v="4"/>
    <s v="electronic music"/>
    <x v="2213"/>
    <x v="2212"/>
  </r>
  <r>
    <n v="2214"/>
    <s v="Spiff is ready to join the digital age!"/>
    <x v="2212"/>
    <n v="600"/>
    <n v="1755.01"/>
    <x v="0"/>
    <x v="0"/>
    <s v="USD"/>
    <n v="1391713248"/>
    <x v="2214"/>
    <b v="0"/>
    <x v="54"/>
    <b v="1"/>
    <s v="music/electronic music"/>
    <x v="1717"/>
    <x v="1652"/>
    <x v="4"/>
    <s v="electronic music"/>
    <x v="2214"/>
    <x v="2213"/>
  </r>
  <r>
    <n v="2215"/>
    <s v="&quot;Something to See, Not to Say&quot; - Anemometer's First EP Album"/>
    <x v="2213"/>
    <n v="550"/>
    <n v="860"/>
    <x v="0"/>
    <x v="0"/>
    <s v="USD"/>
    <n v="1331621940"/>
    <x v="2215"/>
    <b v="0"/>
    <x v="51"/>
    <b v="1"/>
    <s v="music/electronic music"/>
    <x v="1718"/>
    <x v="1653"/>
    <x v="4"/>
    <s v="electronic music"/>
    <x v="2215"/>
    <x v="2214"/>
  </r>
  <r>
    <n v="2216"/>
    <s v="Femme Fatality 'Stranger' T-shirt and/or Tote bag"/>
    <x v="2214"/>
    <n v="300"/>
    <n v="317"/>
    <x v="0"/>
    <x v="0"/>
    <s v="USD"/>
    <n v="1437674545"/>
    <x v="2216"/>
    <b v="0"/>
    <x v="25"/>
    <b v="1"/>
    <s v="music/electronic music"/>
    <x v="1719"/>
    <x v="1654"/>
    <x v="4"/>
    <s v="electronic music"/>
    <x v="2216"/>
    <x v="2215"/>
  </r>
  <r>
    <n v="2217"/>
    <s v="Hung Yung Terrarist Needs to Order More Cassettes 4 Jacknife"/>
    <x v="2215"/>
    <n v="420"/>
    <n v="425"/>
    <x v="0"/>
    <x v="0"/>
    <s v="USD"/>
    <n v="1446451200"/>
    <x v="2217"/>
    <b v="0"/>
    <x v="82"/>
    <b v="1"/>
    <s v="music/electronic music"/>
    <x v="1720"/>
    <x v="1655"/>
    <x v="4"/>
    <s v="electronic music"/>
    <x v="2217"/>
    <x v="2216"/>
  </r>
  <r>
    <n v="2218"/>
    <s v="Idiot Stare &quot;Unknown to Millions&quot; CD"/>
    <x v="2216"/>
    <n v="2000"/>
    <n v="2456.66"/>
    <x v="0"/>
    <x v="0"/>
    <s v="USD"/>
    <n v="1346198400"/>
    <x v="2218"/>
    <b v="0"/>
    <x v="88"/>
    <b v="1"/>
    <s v="music/electronic music"/>
    <x v="1721"/>
    <x v="1656"/>
    <x v="4"/>
    <s v="electronic music"/>
    <x v="2218"/>
    <x v="2217"/>
  </r>
  <r>
    <n v="2219"/>
    <s v="Moments by eBurner"/>
    <x v="2217"/>
    <n v="1000"/>
    <n v="1015"/>
    <x v="0"/>
    <x v="0"/>
    <s v="USD"/>
    <n v="1440004512"/>
    <x v="2219"/>
    <b v="0"/>
    <x v="10"/>
    <b v="1"/>
    <s v="music/electronic music"/>
    <x v="1240"/>
    <x v="1657"/>
    <x v="4"/>
    <s v="electronic music"/>
    <x v="2219"/>
    <x v="2218"/>
  </r>
  <r>
    <n v="2220"/>
    <s v="Be Part of Darkpine's Debut EP"/>
    <x v="2218"/>
    <n v="3500"/>
    <n v="3540"/>
    <x v="0"/>
    <x v="0"/>
    <s v="USD"/>
    <n v="1374888436"/>
    <x v="2220"/>
    <b v="0"/>
    <x v="50"/>
    <b v="1"/>
    <s v="music/electronic music"/>
    <x v="1722"/>
    <x v="1658"/>
    <x v="4"/>
    <s v="electronic music"/>
    <x v="2220"/>
    <x v="2219"/>
  </r>
  <r>
    <n v="2221"/>
    <s v="Dice Bazaar - Dice rolling, card trading, family fun"/>
    <x v="2219"/>
    <n v="7500"/>
    <n v="8109"/>
    <x v="0"/>
    <x v="0"/>
    <s v="USD"/>
    <n v="1461369600"/>
    <x v="2221"/>
    <b v="0"/>
    <x v="423"/>
    <b v="1"/>
    <s v="games/tabletop games"/>
    <x v="1723"/>
    <x v="1659"/>
    <x v="6"/>
    <s v="tabletop games"/>
    <x v="2221"/>
    <x v="2220"/>
  </r>
  <r>
    <n v="2222"/>
    <s v="Passing Shot: Dice Tennis Game"/>
    <x v="2220"/>
    <n v="500"/>
    <n v="813"/>
    <x v="0"/>
    <x v="0"/>
    <s v="USD"/>
    <n v="1327776847"/>
    <x v="2222"/>
    <b v="0"/>
    <x v="209"/>
    <b v="1"/>
    <s v="games/tabletop games"/>
    <x v="1724"/>
    <x v="1660"/>
    <x v="6"/>
    <s v="tabletop games"/>
    <x v="2222"/>
    <x v="2221"/>
  </r>
  <r>
    <n v="2223"/>
    <s v="M4 Collapsible Cardboard Scenery"/>
    <x v="2221"/>
    <n v="19500"/>
    <n v="20631"/>
    <x v="0"/>
    <x v="5"/>
    <s v="CAD"/>
    <n v="1435418568"/>
    <x v="2223"/>
    <b v="0"/>
    <x v="61"/>
    <b v="1"/>
    <s v="games/tabletop games"/>
    <x v="1725"/>
    <x v="1661"/>
    <x v="6"/>
    <s v="tabletop games"/>
    <x v="2223"/>
    <x v="2222"/>
  </r>
  <r>
    <n v="2224"/>
    <s v="The Dread House (Pathfinder/5th Edition/Call of Cthulhu)"/>
    <x v="2222"/>
    <n v="10000"/>
    <n v="24315"/>
    <x v="0"/>
    <x v="0"/>
    <s v="USD"/>
    <n v="1477767600"/>
    <x v="2224"/>
    <b v="0"/>
    <x v="228"/>
    <b v="1"/>
    <s v="games/tabletop games"/>
    <x v="1726"/>
    <x v="1662"/>
    <x v="6"/>
    <s v="tabletop games"/>
    <x v="2224"/>
    <x v="2223"/>
  </r>
  <r>
    <n v="2225"/>
    <s v="Battle Systemsâ„¢ Fantasy Dungeon Terrain"/>
    <x v="2223"/>
    <n v="21000"/>
    <n v="198415.01"/>
    <x v="0"/>
    <x v="1"/>
    <s v="GBP"/>
    <n v="1411326015"/>
    <x v="2225"/>
    <b v="0"/>
    <x v="424"/>
    <b v="1"/>
    <s v="games/tabletop games"/>
    <x v="1727"/>
    <x v="1663"/>
    <x v="6"/>
    <s v="tabletop games"/>
    <x v="2225"/>
    <x v="2224"/>
  </r>
  <r>
    <n v="2226"/>
    <s v="Street Kings Boardgame"/>
    <x v="2224"/>
    <n v="18000"/>
    <n v="19523.310000000001"/>
    <x v="0"/>
    <x v="0"/>
    <s v="USD"/>
    <n v="1455253140"/>
    <x v="2226"/>
    <b v="0"/>
    <x v="306"/>
    <b v="1"/>
    <s v="games/tabletop games"/>
    <x v="1728"/>
    <x v="1664"/>
    <x v="6"/>
    <s v="tabletop games"/>
    <x v="2226"/>
    <x v="2225"/>
  </r>
  <r>
    <n v="2227"/>
    <s v="Mechabrick - A Minifig/Mecha board game and models"/>
    <x v="2225"/>
    <n v="13000"/>
    <n v="20459"/>
    <x v="0"/>
    <x v="1"/>
    <s v="GBP"/>
    <n v="1384374155"/>
    <x v="2227"/>
    <b v="0"/>
    <x v="425"/>
    <b v="1"/>
    <s v="games/tabletop games"/>
    <x v="1729"/>
    <x v="1665"/>
    <x v="6"/>
    <s v="tabletop games"/>
    <x v="2227"/>
    <x v="2226"/>
  </r>
  <r>
    <n v="2228"/>
    <s v="Tournament &amp; Transport Solution for X-Wing, STAW and D&amp;D AW"/>
    <x v="2226"/>
    <n v="1000"/>
    <n v="11744.9"/>
    <x v="0"/>
    <x v="12"/>
    <s v="EUR"/>
    <n v="1439707236"/>
    <x v="2228"/>
    <b v="0"/>
    <x v="296"/>
    <b v="1"/>
    <s v="games/tabletop games"/>
    <x v="1730"/>
    <x v="1666"/>
    <x v="6"/>
    <s v="tabletop games"/>
    <x v="2228"/>
    <x v="2227"/>
  </r>
  <r>
    <n v="2229"/>
    <s v="Tessen - A quick-playing card game set in feudal Japan"/>
    <x v="2227"/>
    <n v="8012"/>
    <n v="13704.33"/>
    <x v="0"/>
    <x v="0"/>
    <s v="USD"/>
    <n v="1378180800"/>
    <x v="2229"/>
    <b v="0"/>
    <x v="380"/>
    <b v="1"/>
    <s v="games/tabletop games"/>
    <x v="1731"/>
    <x v="1667"/>
    <x v="6"/>
    <s v="tabletop games"/>
    <x v="2229"/>
    <x v="2228"/>
  </r>
  <r>
    <n v="2230"/>
    <s v="Little Dungeon: Turtle Rock"/>
    <x v="2228"/>
    <n v="8500"/>
    <n v="10706"/>
    <x v="0"/>
    <x v="0"/>
    <s v="USD"/>
    <n v="1398460127"/>
    <x v="2230"/>
    <b v="0"/>
    <x v="156"/>
    <b v="1"/>
    <s v="games/tabletop games"/>
    <x v="1732"/>
    <x v="1668"/>
    <x v="6"/>
    <s v="tabletop games"/>
    <x v="2230"/>
    <x v="2229"/>
  </r>
  <r>
    <n v="2231"/>
    <s v="Kingdom"/>
    <x v="2229"/>
    <n v="2500"/>
    <n v="30303.24"/>
    <x v="0"/>
    <x v="0"/>
    <s v="USD"/>
    <n v="1372136400"/>
    <x v="2231"/>
    <b v="0"/>
    <x v="426"/>
    <b v="1"/>
    <s v="games/tabletop games"/>
    <x v="1733"/>
    <x v="1669"/>
    <x v="6"/>
    <s v="tabletop games"/>
    <x v="2231"/>
    <x v="2230"/>
  </r>
  <r>
    <n v="2232"/>
    <s v="Backstory Cards"/>
    <x v="2230"/>
    <n v="5000"/>
    <n v="24790"/>
    <x v="0"/>
    <x v="0"/>
    <s v="USD"/>
    <n v="1405738800"/>
    <x v="2232"/>
    <b v="0"/>
    <x v="427"/>
    <b v="1"/>
    <s v="games/tabletop games"/>
    <x v="1734"/>
    <x v="1670"/>
    <x v="6"/>
    <s v="tabletop games"/>
    <x v="2232"/>
    <x v="2231"/>
  </r>
  <r>
    <n v="2233"/>
    <s v="Cadaver - A Card Game For Aspiring Necromancers"/>
    <x v="2231"/>
    <n v="2500"/>
    <n v="8301"/>
    <x v="0"/>
    <x v="1"/>
    <s v="GBP"/>
    <n v="1450051200"/>
    <x v="2233"/>
    <b v="0"/>
    <x v="428"/>
    <b v="1"/>
    <s v="games/tabletop games"/>
    <x v="1735"/>
    <x v="1671"/>
    <x v="6"/>
    <s v="tabletop games"/>
    <x v="2233"/>
    <x v="2232"/>
  </r>
  <r>
    <n v="2234"/>
    <s v="Pine Tar Baseball: 1936 Negro League + 1960 Season"/>
    <x v="2232"/>
    <n v="100"/>
    <n v="1165"/>
    <x v="0"/>
    <x v="0"/>
    <s v="USD"/>
    <n v="1483645647"/>
    <x v="2234"/>
    <b v="0"/>
    <x v="33"/>
    <b v="1"/>
    <s v="games/tabletop games"/>
    <x v="1736"/>
    <x v="1672"/>
    <x v="6"/>
    <s v="tabletop games"/>
    <x v="2234"/>
    <x v="2233"/>
  </r>
  <r>
    <n v="2235"/>
    <s v="Miniature Scenery Terrain for Tabletop gaming and Wargames"/>
    <x v="2233"/>
    <n v="13000"/>
    <n v="19931"/>
    <x v="0"/>
    <x v="5"/>
    <s v="CAD"/>
    <n v="1427585511"/>
    <x v="2235"/>
    <b v="0"/>
    <x v="206"/>
    <b v="1"/>
    <s v="games/tabletop games"/>
    <x v="1737"/>
    <x v="1673"/>
    <x v="6"/>
    <s v="tabletop games"/>
    <x v="2235"/>
    <x v="2234"/>
  </r>
  <r>
    <n v="2236"/>
    <s v="Alienation - an intergalactic card drafting game"/>
    <x v="2234"/>
    <n v="2800"/>
    <n v="15039"/>
    <x v="0"/>
    <x v="0"/>
    <s v="USD"/>
    <n v="1454338123"/>
    <x v="2236"/>
    <b v="0"/>
    <x v="340"/>
    <b v="1"/>
    <s v="games/tabletop games"/>
    <x v="1738"/>
    <x v="1674"/>
    <x v="6"/>
    <s v="tabletop games"/>
    <x v="2236"/>
    <x v="2235"/>
  </r>
  <r>
    <n v="2237"/>
    <s v="Monster Mansion"/>
    <x v="2235"/>
    <n v="18000"/>
    <n v="63527"/>
    <x v="0"/>
    <x v="0"/>
    <s v="USD"/>
    <n v="1415779140"/>
    <x v="2237"/>
    <b v="0"/>
    <x v="429"/>
    <b v="1"/>
    <s v="games/tabletop games"/>
    <x v="1739"/>
    <x v="1675"/>
    <x v="6"/>
    <s v="tabletop games"/>
    <x v="2237"/>
    <x v="2236"/>
  </r>
  <r>
    <n v="2238"/>
    <s v="28mm Fantasy Miniature range Feral Orcs!"/>
    <x v="2236"/>
    <n v="4000"/>
    <n v="5496"/>
    <x v="0"/>
    <x v="12"/>
    <s v="EUR"/>
    <n v="1489157716"/>
    <x v="2238"/>
    <b v="0"/>
    <x v="1"/>
    <b v="1"/>
    <s v="games/tabletop games"/>
    <x v="1740"/>
    <x v="1676"/>
    <x v="6"/>
    <s v="tabletop games"/>
    <x v="2238"/>
    <x v="2237"/>
  </r>
  <r>
    <n v="2239"/>
    <s v="Pro Tabletop Gaming Audio Collection"/>
    <x v="2237"/>
    <n v="25000"/>
    <n v="32006.67"/>
    <x v="0"/>
    <x v="0"/>
    <s v="USD"/>
    <n v="1385870520"/>
    <x v="2239"/>
    <b v="0"/>
    <x v="374"/>
    <b v="1"/>
    <s v="games/tabletop games"/>
    <x v="1741"/>
    <x v="1677"/>
    <x v="6"/>
    <s v="tabletop games"/>
    <x v="2239"/>
    <x v="2238"/>
  </r>
  <r>
    <n v="2240"/>
    <s v="Dice Base 2: Vault - Case - Rolling Surface"/>
    <x v="2238"/>
    <n v="5000"/>
    <n v="13534"/>
    <x v="0"/>
    <x v="0"/>
    <s v="USD"/>
    <n v="1461354544"/>
    <x v="2240"/>
    <b v="0"/>
    <x v="93"/>
    <b v="1"/>
    <s v="games/tabletop games"/>
    <x v="1742"/>
    <x v="1678"/>
    <x v="6"/>
    <s v="tabletop games"/>
    <x v="2240"/>
    <x v="2239"/>
  </r>
  <r>
    <n v="2241"/>
    <s v="Savage Worlds Zombie Squad"/>
    <x v="2239"/>
    <n v="1000"/>
    <n v="8064"/>
    <x v="0"/>
    <x v="1"/>
    <s v="GBP"/>
    <n v="1488484300"/>
    <x v="2241"/>
    <b v="0"/>
    <x v="430"/>
    <b v="1"/>
    <s v="games/tabletop games"/>
    <x v="1743"/>
    <x v="1679"/>
    <x v="6"/>
    <s v="tabletop games"/>
    <x v="2241"/>
    <x v="2240"/>
  </r>
  <r>
    <n v="2242"/>
    <s v="The Princess Bride Playing Cards from USPCC"/>
    <x v="2240"/>
    <n v="10000"/>
    <n v="136009.76"/>
    <x v="0"/>
    <x v="0"/>
    <s v="USD"/>
    <n v="1385521320"/>
    <x v="2242"/>
    <b v="0"/>
    <x v="431"/>
    <b v="1"/>
    <s v="games/tabletop games"/>
    <x v="1744"/>
    <x v="1680"/>
    <x v="6"/>
    <s v="tabletop games"/>
    <x v="2242"/>
    <x v="2241"/>
  </r>
  <r>
    <n v="2243"/>
    <s v="Innocents, a truly terrifying roleplaying game"/>
    <x v="2241"/>
    <n v="1"/>
    <n v="9302.5"/>
    <x v="0"/>
    <x v="0"/>
    <s v="USD"/>
    <n v="1489374000"/>
    <x v="2243"/>
    <b v="0"/>
    <x v="432"/>
    <b v="1"/>
    <s v="games/tabletop games"/>
    <x v="1745"/>
    <x v="1681"/>
    <x v="6"/>
    <s v="tabletop games"/>
    <x v="2243"/>
    <x v="2242"/>
  </r>
  <r>
    <n v="2244"/>
    <s v="Warbands of the Cold North III"/>
    <x v="2242"/>
    <n v="5000"/>
    <n v="18851"/>
    <x v="0"/>
    <x v="0"/>
    <s v="USD"/>
    <n v="1476649800"/>
    <x v="2244"/>
    <b v="0"/>
    <x v="126"/>
    <b v="1"/>
    <s v="games/tabletop games"/>
    <x v="1746"/>
    <x v="1682"/>
    <x v="6"/>
    <s v="tabletop games"/>
    <x v="2244"/>
    <x v="2243"/>
  </r>
  <r>
    <n v="2245"/>
    <s v="TimeWatch: GUMSHOE Investigative Time Travel RPG"/>
    <x v="2243"/>
    <n v="4000"/>
    <n v="105881"/>
    <x v="0"/>
    <x v="0"/>
    <s v="USD"/>
    <n v="1393005600"/>
    <x v="2245"/>
    <b v="0"/>
    <x v="433"/>
    <b v="1"/>
    <s v="games/tabletop games"/>
    <x v="1747"/>
    <x v="1683"/>
    <x v="6"/>
    <s v="tabletop games"/>
    <x v="2245"/>
    <x v="2244"/>
  </r>
  <r>
    <n v="2246"/>
    <s v="The BESPOKE GEEK: Cosplay for Everyday"/>
    <x v="2244"/>
    <n v="2500"/>
    <n v="2503"/>
    <x v="0"/>
    <x v="1"/>
    <s v="GBP"/>
    <n v="1441393210"/>
    <x v="2246"/>
    <b v="0"/>
    <x v="7"/>
    <b v="1"/>
    <s v="games/tabletop games"/>
    <x v="1684"/>
    <x v="1684"/>
    <x v="6"/>
    <s v="tabletop games"/>
    <x v="2246"/>
    <x v="2245"/>
  </r>
  <r>
    <n v="2247"/>
    <s v="Foragers"/>
    <x v="2245"/>
    <n v="18500"/>
    <n v="19324"/>
    <x v="0"/>
    <x v="0"/>
    <s v="USD"/>
    <n v="1438185565"/>
    <x v="2247"/>
    <b v="0"/>
    <x v="434"/>
    <b v="1"/>
    <s v="games/tabletop games"/>
    <x v="1748"/>
    <x v="1685"/>
    <x v="6"/>
    <s v="tabletop games"/>
    <x v="2247"/>
    <x v="2246"/>
  </r>
  <r>
    <n v="2248"/>
    <s v="The Roots of Magic Miniatures Game: Students of Sorcery"/>
    <x v="2246"/>
    <n v="7000"/>
    <n v="7505"/>
    <x v="0"/>
    <x v="1"/>
    <s v="GBP"/>
    <n v="1481749278"/>
    <x v="2248"/>
    <b v="0"/>
    <x v="130"/>
    <b v="1"/>
    <s v="games/tabletop games"/>
    <x v="1749"/>
    <x v="1686"/>
    <x v="6"/>
    <s v="tabletop games"/>
    <x v="2248"/>
    <x v="2247"/>
  </r>
  <r>
    <n v="2249"/>
    <s v="Centurion: Legionaries of Rome"/>
    <x v="2247"/>
    <n v="3500"/>
    <n v="5907"/>
    <x v="0"/>
    <x v="0"/>
    <s v="USD"/>
    <n v="1364917965"/>
    <x v="2249"/>
    <b v="0"/>
    <x v="387"/>
    <b v="1"/>
    <s v="games/tabletop games"/>
    <x v="1750"/>
    <x v="1687"/>
    <x v="6"/>
    <s v="tabletop games"/>
    <x v="2249"/>
    <x v="2248"/>
  </r>
  <r>
    <n v="2250"/>
    <s v="The Game Anywhere Table"/>
    <x v="2248"/>
    <n v="25000"/>
    <n v="243778"/>
    <x v="0"/>
    <x v="0"/>
    <s v="USD"/>
    <n v="1480727273"/>
    <x v="2250"/>
    <b v="0"/>
    <x v="435"/>
    <b v="1"/>
    <s v="games/tabletop games"/>
    <x v="1751"/>
    <x v="1688"/>
    <x v="6"/>
    <s v="tabletop games"/>
    <x v="2250"/>
    <x v="2249"/>
  </r>
  <r>
    <n v="2251"/>
    <s v="Werewolf: Full Moon Expansion"/>
    <x v="2249"/>
    <n v="8500"/>
    <n v="11428.19"/>
    <x v="0"/>
    <x v="0"/>
    <s v="USD"/>
    <n v="1408177077"/>
    <x v="2251"/>
    <b v="0"/>
    <x v="436"/>
    <b v="1"/>
    <s v="games/tabletop games"/>
    <x v="1752"/>
    <x v="1689"/>
    <x v="6"/>
    <s v="tabletop games"/>
    <x v="2251"/>
    <x v="2250"/>
  </r>
  <r>
    <n v="2252"/>
    <s v="Punkapocalyptic - Black Blood Children Band"/>
    <x v="2250"/>
    <n v="9000"/>
    <n v="24505"/>
    <x v="0"/>
    <x v="3"/>
    <s v="EUR"/>
    <n v="1470469938"/>
    <x v="2252"/>
    <b v="0"/>
    <x v="437"/>
    <b v="1"/>
    <s v="games/tabletop games"/>
    <x v="1753"/>
    <x v="1690"/>
    <x v="6"/>
    <s v="tabletop games"/>
    <x v="2252"/>
    <x v="2251"/>
  </r>
  <r>
    <n v="2253"/>
    <s v="ZoMbushed! - A Zombie Co-Op Survival Card Game"/>
    <x v="2251"/>
    <n v="8000"/>
    <n v="9015"/>
    <x v="0"/>
    <x v="0"/>
    <s v="USD"/>
    <n v="1447862947"/>
    <x v="2253"/>
    <b v="0"/>
    <x v="87"/>
    <b v="1"/>
    <s v="games/tabletop games"/>
    <x v="1754"/>
    <x v="1691"/>
    <x v="6"/>
    <s v="tabletop games"/>
    <x v="2253"/>
    <x v="2252"/>
  </r>
  <r>
    <n v="2254"/>
    <s v="Green Couch Games Limited: FrogFlip!"/>
    <x v="2252"/>
    <n v="500"/>
    <n v="2299"/>
    <x v="0"/>
    <x v="0"/>
    <s v="USD"/>
    <n v="1485271968"/>
    <x v="2254"/>
    <b v="0"/>
    <x v="438"/>
    <b v="1"/>
    <s v="games/tabletop games"/>
    <x v="1755"/>
    <x v="1692"/>
    <x v="6"/>
    <s v="tabletop games"/>
    <x v="2254"/>
    <x v="2253"/>
  </r>
  <r>
    <n v="2255"/>
    <s v="Jumbo Jets - Jet Set Expansion Set #2"/>
    <x v="2253"/>
    <n v="3950"/>
    <n v="11323"/>
    <x v="0"/>
    <x v="0"/>
    <s v="USD"/>
    <n v="1462661451"/>
    <x v="2255"/>
    <b v="0"/>
    <x v="197"/>
    <b v="1"/>
    <s v="games/tabletop games"/>
    <x v="1756"/>
    <x v="1693"/>
    <x v="6"/>
    <s v="tabletop games"/>
    <x v="2255"/>
    <x v="2254"/>
  </r>
  <r>
    <n v="2256"/>
    <s v="Bitcoin Empire"/>
    <x v="2254"/>
    <n v="480"/>
    <n v="1069"/>
    <x v="0"/>
    <x v="1"/>
    <s v="GBP"/>
    <n v="1479811846"/>
    <x v="2256"/>
    <b v="0"/>
    <x v="133"/>
    <b v="1"/>
    <s v="games/tabletop games"/>
    <x v="1757"/>
    <x v="1694"/>
    <x v="6"/>
    <s v="tabletop games"/>
    <x v="2256"/>
    <x v="2255"/>
  </r>
  <r>
    <n v="2257"/>
    <s v="&quot;The Hab Block&quot; multi build 28mm gaming terrain building"/>
    <x v="2255"/>
    <n v="2500"/>
    <n v="15903.5"/>
    <x v="0"/>
    <x v="1"/>
    <s v="GBP"/>
    <n v="1466377200"/>
    <x v="2257"/>
    <b v="0"/>
    <x v="39"/>
    <b v="1"/>
    <s v="games/tabletop games"/>
    <x v="1758"/>
    <x v="1695"/>
    <x v="6"/>
    <s v="tabletop games"/>
    <x v="2257"/>
    <x v="2256"/>
  </r>
  <r>
    <n v="2258"/>
    <s v="A Sundered World"/>
    <x v="2256"/>
    <n v="2200"/>
    <n v="3223"/>
    <x v="0"/>
    <x v="0"/>
    <s v="USD"/>
    <n v="1434045687"/>
    <x v="2258"/>
    <b v="0"/>
    <x v="242"/>
    <b v="1"/>
    <s v="games/tabletop games"/>
    <x v="1759"/>
    <x v="1696"/>
    <x v="6"/>
    <s v="tabletop games"/>
    <x v="2258"/>
    <x v="2257"/>
  </r>
  <r>
    <n v="2259"/>
    <s v="The Second Breakfast"/>
    <x v="2257"/>
    <n v="1000"/>
    <n v="18671"/>
    <x v="0"/>
    <x v="1"/>
    <s v="GBP"/>
    <n v="1481224736"/>
    <x v="2259"/>
    <b v="0"/>
    <x v="190"/>
    <b v="1"/>
    <s v="games/tabletop games"/>
    <x v="1760"/>
    <x v="1697"/>
    <x v="6"/>
    <s v="tabletop games"/>
    <x v="2259"/>
    <x v="2258"/>
  </r>
  <r>
    <n v="2260"/>
    <s v="Cryptex Dice Vault"/>
    <x v="2258"/>
    <n v="2500"/>
    <n v="8173"/>
    <x v="0"/>
    <x v="0"/>
    <s v="USD"/>
    <n v="1395876250"/>
    <x v="2260"/>
    <b v="0"/>
    <x v="87"/>
    <b v="1"/>
    <s v="games/tabletop games"/>
    <x v="1761"/>
    <x v="1698"/>
    <x v="6"/>
    <s v="tabletop games"/>
    <x v="2260"/>
    <x v="2259"/>
  </r>
  <r>
    <n v="2261"/>
    <s v="Hero: Aluminum dice inspired by super heroes :)"/>
    <x v="2259"/>
    <n v="1000"/>
    <n v="7795"/>
    <x v="0"/>
    <x v="2"/>
    <s v="AUD"/>
    <n v="1487093020"/>
    <x v="2261"/>
    <b v="0"/>
    <x v="439"/>
    <b v="1"/>
    <s v="games/tabletop games"/>
    <x v="1762"/>
    <x v="1699"/>
    <x v="6"/>
    <s v="tabletop games"/>
    <x v="2261"/>
    <x v="2260"/>
  </r>
  <r>
    <n v="2262"/>
    <s v="Riders: A Game About Cheating Doomsday"/>
    <x v="2260"/>
    <n v="3300"/>
    <n v="5087"/>
    <x v="0"/>
    <x v="0"/>
    <s v="USD"/>
    <n v="1416268800"/>
    <x v="2262"/>
    <b v="0"/>
    <x v="331"/>
    <b v="1"/>
    <s v="games/tabletop games"/>
    <x v="1763"/>
    <x v="1700"/>
    <x v="6"/>
    <s v="tabletop games"/>
    <x v="2262"/>
    <x v="2261"/>
  </r>
  <r>
    <n v="2263"/>
    <s v="Corvus Corax Miniatures - Outcasts"/>
    <x v="2261"/>
    <n v="7500"/>
    <n v="8666"/>
    <x v="0"/>
    <x v="11"/>
    <s v="SEK"/>
    <n v="1422734313"/>
    <x v="2263"/>
    <b v="0"/>
    <x v="65"/>
    <b v="1"/>
    <s v="games/tabletop games"/>
    <x v="1764"/>
    <x v="1701"/>
    <x v="6"/>
    <s v="tabletop games"/>
    <x v="2263"/>
    <x v="2262"/>
  </r>
  <r>
    <n v="2264"/>
    <s v="Thunder Alley : Crew Chief by Richard Launius - Final Lap!"/>
    <x v="2262"/>
    <n v="6000"/>
    <n v="10802"/>
    <x v="0"/>
    <x v="0"/>
    <s v="USD"/>
    <n v="1463972400"/>
    <x v="2264"/>
    <b v="0"/>
    <x v="440"/>
    <b v="1"/>
    <s v="games/tabletop games"/>
    <x v="1765"/>
    <x v="1702"/>
    <x v="6"/>
    <s v="tabletop games"/>
    <x v="2264"/>
    <x v="2263"/>
  </r>
  <r>
    <n v="2265"/>
    <s v="Blind Beggar Miniatures presents Second Chance Specials!"/>
    <x v="2263"/>
    <n v="200"/>
    <n v="597"/>
    <x v="0"/>
    <x v="1"/>
    <s v="GBP"/>
    <n v="1479846507"/>
    <x v="2265"/>
    <b v="0"/>
    <x v="57"/>
    <b v="1"/>
    <s v="games/tabletop games"/>
    <x v="1766"/>
    <x v="1703"/>
    <x v="6"/>
    <s v="tabletop games"/>
    <x v="2265"/>
    <x v="2264"/>
  </r>
  <r>
    <n v="2266"/>
    <s v="GOAT LORDS."/>
    <x v="2264"/>
    <n v="1500"/>
    <n v="4804"/>
    <x v="0"/>
    <x v="0"/>
    <s v="USD"/>
    <n v="1461722400"/>
    <x v="2266"/>
    <b v="0"/>
    <x v="441"/>
    <b v="1"/>
    <s v="games/tabletop games"/>
    <x v="1767"/>
    <x v="1704"/>
    <x v="6"/>
    <s v="tabletop games"/>
    <x v="2266"/>
    <x v="2265"/>
  </r>
  <r>
    <n v="2267"/>
    <s v="Stones Dungeon Tiles"/>
    <x v="2265"/>
    <n v="20000"/>
    <n v="76105"/>
    <x v="0"/>
    <x v="0"/>
    <s v="USD"/>
    <n v="1419123600"/>
    <x v="2267"/>
    <b v="0"/>
    <x v="442"/>
    <b v="1"/>
    <s v="games/tabletop games"/>
    <x v="1768"/>
    <x v="1705"/>
    <x v="6"/>
    <s v="tabletop games"/>
    <x v="2267"/>
    <x v="2266"/>
  </r>
  <r>
    <n v="2268"/>
    <s v="Chardonnay Go"/>
    <x v="2266"/>
    <n v="28000"/>
    <n v="28728"/>
    <x v="0"/>
    <x v="0"/>
    <s v="USD"/>
    <n v="1489283915"/>
    <x v="2268"/>
    <b v="0"/>
    <x v="441"/>
    <b v="1"/>
    <s v="games/tabletop games"/>
    <x v="946"/>
    <x v="1706"/>
    <x v="6"/>
    <s v="tabletop games"/>
    <x v="2268"/>
    <x v="2267"/>
  </r>
  <r>
    <n v="2269"/>
    <s v="Treasure Decks for 5th Edition - Only $12!"/>
    <x v="2267"/>
    <n v="2500"/>
    <n v="45041"/>
    <x v="0"/>
    <x v="0"/>
    <s v="USD"/>
    <n v="1488862800"/>
    <x v="2269"/>
    <b v="0"/>
    <x v="443"/>
    <b v="1"/>
    <s v="games/tabletop games"/>
    <x v="1769"/>
    <x v="1707"/>
    <x v="6"/>
    <s v="tabletop games"/>
    <x v="2269"/>
    <x v="2268"/>
  </r>
  <r>
    <n v="2270"/>
    <s v="MCG Premium Sleeves &amp; Accessories"/>
    <x v="2268"/>
    <n v="25000"/>
    <n v="180062"/>
    <x v="0"/>
    <x v="0"/>
    <s v="USD"/>
    <n v="1484085540"/>
    <x v="2270"/>
    <b v="0"/>
    <x v="444"/>
    <b v="1"/>
    <s v="games/tabletop games"/>
    <x v="1770"/>
    <x v="1708"/>
    <x v="6"/>
    <s v="tabletop games"/>
    <x v="2270"/>
    <x v="2269"/>
  </r>
  <r>
    <n v="2271"/>
    <s v="Man vs Meeple Season One Kickstarter"/>
    <x v="2269"/>
    <n v="20000"/>
    <n v="56618"/>
    <x v="0"/>
    <x v="0"/>
    <s v="USD"/>
    <n v="1481328004"/>
    <x v="2271"/>
    <b v="0"/>
    <x v="445"/>
    <b v="1"/>
    <s v="games/tabletop games"/>
    <x v="1771"/>
    <x v="1709"/>
    <x v="6"/>
    <s v="tabletop games"/>
    <x v="2271"/>
    <x v="2270"/>
  </r>
  <r>
    <n v="2272"/>
    <s v="Pick the Lock"/>
    <x v="2270"/>
    <n v="1000"/>
    <n v="13566"/>
    <x v="0"/>
    <x v="0"/>
    <s v="USD"/>
    <n v="1449506836"/>
    <x v="2272"/>
    <b v="0"/>
    <x v="446"/>
    <b v="1"/>
    <s v="games/tabletop games"/>
    <x v="1772"/>
    <x v="1710"/>
    <x v="6"/>
    <s v="tabletop games"/>
    <x v="2272"/>
    <x v="2271"/>
  </r>
  <r>
    <n v="2273"/>
    <s v="Get Adler! Premium Edition"/>
    <x v="2271"/>
    <n v="2500"/>
    <n v="5509"/>
    <x v="0"/>
    <x v="5"/>
    <s v="CAD"/>
    <n v="1489320642"/>
    <x v="2273"/>
    <b v="0"/>
    <x v="206"/>
    <b v="1"/>
    <s v="games/tabletop games"/>
    <x v="1773"/>
    <x v="1711"/>
    <x v="6"/>
    <s v="tabletop games"/>
    <x v="2273"/>
    <x v="2272"/>
  </r>
  <r>
    <n v="2274"/>
    <s v="Ryubix Manor--Madness, Betrayal, Murder, Vengeance... Family"/>
    <x v="2272"/>
    <n v="2500"/>
    <n v="2990"/>
    <x v="0"/>
    <x v="0"/>
    <s v="USD"/>
    <n v="1393156857"/>
    <x v="2274"/>
    <b v="0"/>
    <x v="221"/>
    <b v="1"/>
    <s v="games/tabletop games"/>
    <x v="1774"/>
    <x v="1712"/>
    <x v="6"/>
    <s v="tabletop games"/>
    <x v="2274"/>
    <x v="2273"/>
  </r>
  <r>
    <n v="2275"/>
    <s v="Samurai Dwarves (Korobokuru)"/>
    <x v="2273"/>
    <n v="650"/>
    <n v="2650.5"/>
    <x v="0"/>
    <x v="1"/>
    <s v="GBP"/>
    <n v="1419259679"/>
    <x v="2275"/>
    <b v="0"/>
    <x v="1"/>
    <b v="1"/>
    <s v="games/tabletop games"/>
    <x v="1775"/>
    <x v="1713"/>
    <x v="6"/>
    <s v="tabletop games"/>
    <x v="2275"/>
    <x v="2274"/>
  </r>
  <r>
    <n v="2276"/>
    <s v="Giggle Chips:  ABC Computer Science Game Cards"/>
    <x v="2274"/>
    <n v="4589"/>
    <n v="4856"/>
    <x v="0"/>
    <x v="0"/>
    <s v="USD"/>
    <n v="1388936289"/>
    <x v="2276"/>
    <b v="0"/>
    <x v="11"/>
    <b v="1"/>
    <s v="games/tabletop games"/>
    <x v="1776"/>
    <x v="1714"/>
    <x v="6"/>
    <s v="tabletop games"/>
    <x v="2276"/>
    <x v="2275"/>
  </r>
  <r>
    <n v="2277"/>
    <s v="Police Precinct"/>
    <x v="2275"/>
    <n v="8500"/>
    <n v="11992"/>
    <x v="0"/>
    <x v="0"/>
    <s v="USD"/>
    <n v="1330359423"/>
    <x v="2277"/>
    <b v="0"/>
    <x v="447"/>
    <b v="1"/>
    <s v="games/tabletop games"/>
    <x v="1777"/>
    <x v="1715"/>
    <x v="6"/>
    <s v="tabletop games"/>
    <x v="2277"/>
    <x v="2276"/>
  </r>
  <r>
    <n v="2278"/>
    <s v="Eternity Dice - Regular and D6 Charms Edition"/>
    <x v="2276"/>
    <n v="2000"/>
    <n v="5414"/>
    <x v="0"/>
    <x v="13"/>
    <s v="EUR"/>
    <n v="1451861940"/>
    <x v="2278"/>
    <b v="0"/>
    <x v="332"/>
    <b v="1"/>
    <s v="games/tabletop games"/>
    <x v="1778"/>
    <x v="1716"/>
    <x v="6"/>
    <s v="tabletop games"/>
    <x v="2278"/>
    <x v="2277"/>
  </r>
  <r>
    <n v="2279"/>
    <s v="Zombie Apocalypse Geocaching"/>
    <x v="2277"/>
    <n v="1000"/>
    <n v="1538"/>
    <x v="0"/>
    <x v="0"/>
    <s v="USD"/>
    <n v="1423022400"/>
    <x v="2279"/>
    <b v="0"/>
    <x v="58"/>
    <b v="1"/>
    <s v="games/tabletop games"/>
    <x v="1779"/>
    <x v="1717"/>
    <x v="6"/>
    <s v="tabletop games"/>
    <x v="2279"/>
    <x v="2278"/>
  </r>
  <r>
    <n v="2280"/>
    <s v="Song of Blades: Hammer and Forge"/>
    <x v="2278"/>
    <n v="9800"/>
    <n v="39550.5"/>
    <x v="0"/>
    <x v="0"/>
    <s v="USD"/>
    <n v="1442501991"/>
    <x v="2280"/>
    <b v="0"/>
    <x v="436"/>
    <b v="1"/>
    <s v="games/tabletop games"/>
    <x v="1780"/>
    <x v="1718"/>
    <x v="6"/>
    <s v="tabletop games"/>
    <x v="2280"/>
    <x v="2279"/>
  </r>
  <r>
    <n v="2281"/>
    <s v="Lewis Robertson Band EP!"/>
    <x v="2279"/>
    <n v="300"/>
    <n v="555"/>
    <x v="0"/>
    <x v="0"/>
    <s v="USD"/>
    <n v="1311576600"/>
    <x v="2281"/>
    <b v="0"/>
    <x v="202"/>
    <b v="1"/>
    <s v="music/rock"/>
    <x v="1781"/>
    <x v="1719"/>
    <x v="4"/>
    <s v="rock"/>
    <x v="2281"/>
    <x v="2280"/>
  </r>
  <r>
    <n v="2282"/>
    <s v="Sage King's Debut Album"/>
    <x v="2280"/>
    <n v="750"/>
    <n v="1390"/>
    <x v="0"/>
    <x v="0"/>
    <s v="USD"/>
    <n v="1452744686"/>
    <x v="2282"/>
    <b v="0"/>
    <x v="8"/>
    <b v="1"/>
    <s v="music/rock"/>
    <x v="1782"/>
    <x v="1720"/>
    <x v="4"/>
    <s v="rock"/>
    <x v="2282"/>
    <x v="2281"/>
  </r>
  <r>
    <n v="2283"/>
    <s v="KEEP THE HEART BEATING! HELP US FUND OUR FULL LENGTH RECORD!"/>
    <x v="2281"/>
    <n v="3000"/>
    <n v="3025.66"/>
    <x v="0"/>
    <x v="0"/>
    <s v="USD"/>
    <n v="1336528804"/>
    <x v="2283"/>
    <b v="0"/>
    <x v="53"/>
    <b v="1"/>
    <s v="music/rock"/>
    <x v="1783"/>
    <x v="1721"/>
    <x v="4"/>
    <s v="rock"/>
    <x v="2283"/>
    <x v="2282"/>
  </r>
  <r>
    <n v="2284"/>
    <s v="Make a record, write a song, take the Vinyl Skyway. "/>
    <x v="2282"/>
    <n v="6000"/>
    <n v="6373.27"/>
    <x v="0"/>
    <x v="0"/>
    <s v="USD"/>
    <n v="1299902400"/>
    <x v="2284"/>
    <b v="0"/>
    <x v="211"/>
    <b v="1"/>
    <s v="music/rock"/>
    <x v="1784"/>
    <x v="1722"/>
    <x v="4"/>
    <s v="rock"/>
    <x v="2284"/>
    <x v="2283"/>
  </r>
  <r>
    <n v="2285"/>
    <s v="Blue Sky Alert &amp; The Retro Rock Machine of Fun"/>
    <x v="2283"/>
    <n v="3000"/>
    <n v="3641"/>
    <x v="0"/>
    <x v="0"/>
    <s v="USD"/>
    <n v="1340944043"/>
    <x v="2285"/>
    <b v="0"/>
    <x v="1"/>
    <b v="1"/>
    <s v="music/rock"/>
    <x v="1785"/>
    <x v="1723"/>
    <x v="4"/>
    <s v="rock"/>
    <x v="2285"/>
    <x v="2284"/>
  </r>
  <r>
    <n v="2286"/>
    <s v="Arson In The Suburbs"/>
    <x v="2284"/>
    <n v="1500"/>
    <n v="1501"/>
    <x v="0"/>
    <x v="0"/>
    <s v="USD"/>
    <n v="1378439940"/>
    <x v="2286"/>
    <b v="0"/>
    <x v="25"/>
    <b v="1"/>
    <s v="music/rock"/>
    <x v="1395"/>
    <x v="1724"/>
    <x v="4"/>
    <s v="rock"/>
    <x v="2286"/>
    <x v="2285"/>
  </r>
  <r>
    <n v="2287"/>
    <s v="Crushed Out - TEETH - album pre-order / 12&quot; vinyl LP debut"/>
    <x v="2285"/>
    <n v="4500"/>
    <n v="5398.99"/>
    <x v="0"/>
    <x v="0"/>
    <s v="USD"/>
    <n v="1403539260"/>
    <x v="2287"/>
    <b v="0"/>
    <x v="448"/>
    <b v="1"/>
    <s v="music/rock"/>
    <x v="1786"/>
    <x v="1725"/>
    <x v="4"/>
    <s v="rock"/>
    <x v="2287"/>
    <x v="2286"/>
  </r>
  <r>
    <n v="2288"/>
    <s v="Press Michael Zucker's 2012 album Technocracy on VINYL!"/>
    <x v="2286"/>
    <n v="1000"/>
    <n v="1001"/>
    <x v="0"/>
    <x v="0"/>
    <s v="USD"/>
    <n v="1340733600"/>
    <x v="2288"/>
    <b v="0"/>
    <x v="20"/>
    <b v="1"/>
    <s v="music/rock"/>
    <x v="1787"/>
    <x v="1726"/>
    <x v="4"/>
    <s v="rock"/>
    <x v="2288"/>
    <x v="2287"/>
  </r>
  <r>
    <n v="2289"/>
    <s v="Blind Man Deaf Boy Tour!"/>
    <x v="2287"/>
    <n v="1500"/>
    <n v="1611"/>
    <x v="0"/>
    <x v="0"/>
    <s v="USD"/>
    <n v="1386372120"/>
    <x v="2289"/>
    <b v="0"/>
    <x v="20"/>
    <b v="1"/>
    <s v="music/rock"/>
    <x v="202"/>
    <x v="1727"/>
    <x v="4"/>
    <s v="rock"/>
    <x v="2289"/>
    <x v="2288"/>
  </r>
  <r>
    <n v="2290"/>
    <s v="American Standard Needs to Release Their Debut EP"/>
    <x v="2288"/>
    <n v="1500"/>
    <n v="1561"/>
    <x v="0"/>
    <x v="0"/>
    <s v="USD"/>
    <n v="1259686800"/>
    <x v="2290"/>
    <b v="0"/>
    <x v="60"/>
    <b v="1"/>
    <s v="music/rock"/>
    <x v="1788"/>
    <x v="1728"/>
    <x v="4"/>
    <s v="rock"/>
    <x v="2290"/>
    <x v="2289"/>
  </r>
  <r>
    <n v="2291"/>
    <s v="Create thatwasthen's new album with them!"/>
    <x v="2289"/>
    <n v="2500"/>
    <n v="4320"/>
    <x v="0"/>
    <x v="0"/>
    <s v="USD"/>
    <n v="1335153600"/>
    <x v="2291"/>
    <b v="0"/>
    <x v="68"/>
    <b v="1"/>
    <s v="music/rock"/>
    <x v="1789"/>
    <x v="1729"/>
    <x v="4"/>
    <s v="rock"/>
    <x v="2291"/>
    <x v="2290"/>
  </r>
  <r>
    <n v="2292"/>
    <s v="BE A PART OF HISTORY!"/>
    <x v="2290"/>
    <n v="2000"/>
    <n v="2145.0100000000002"/>
    <x v="0"/>
    <x v="0"/>
    <s v="USD"/>
    <n v="1334767476"/>
    <x v="2292"/>
    <b v="0"/>
    <x v="67"/>
    <b v="1"/>
    <s v="music/rock"/>
    <x v="1790"/>
    <x v="1730"/>
    <x v="4"/>
    <s v="rock"/>
    <x v="2292"/>
    <x v="2291"/>
  </r>
  <r>
    <n v="2293"/>
    <s v="&quot;Hurt N' Wrong&quot; New Album Fundraiser!"/>
    <x v="2291"/>
    <n v="850"/>
    <n v="920"/>
    <x v="0"/>
    <x v="0"/>
    <s v="USD"/>
    <n v="1348545540"/>
    <x v="2293"/>
    <b v="0"/>
    <x v="74"/>
    <b v="1"/>
    <s v="music/rock"/>
    <x v="1791"/>
    <x v="1731"/>
    <x v="4"/>
    <s v="rock"/>
    <x v="2293"/>
    <x v="2292"/>
  </r>
  <r>
    <n v="2294"/>
    <s v="Monte Pittman's new album &quot;M.P.3: The Power Of Three, Pt. 2&quot;"/>
    <x v="2292"/>
    <n v="5000"/>
    <n v="7304.04"/>
    <x v="0"/>
    <x v="0"/>
    <s v="USD"/>
    <n v="1358702480"/>
    <x v="2294"/>
    <b v="0"/>
    <x v="300"/>
    <b v="1"/>
    <s v="music/rock"/>
    <x v="1792"/>
    <x v="1732"/>
    <x v="4"/>
    <s v="rock"/>
    <x v="2294"/>
    <x v="2293"/>
  </r>
  <r>
    <n v="2295"/>
    <s v="SHADOWRAPTR: The Second Coming. (Sophomore LP)"/>
    <x v="2293"/>
    <n v="1200"/>
    <n v="1503"/>
    <x v="0"/>
    <x v="0"/>
    <s v="USD"/>
    <n v="1359240856"/>
    <x v="2295"/>
    <b v="0"/>
    <x v="69"/>
    <b v="1"/>
    <s v="music/rock"/>
    <x v="1410"/>
    <x v="1733"/>
    <x v="4"/>
    <s v="rock"/>
    <x v="2295"/>
    <x v="2294"/>
  </r>
  <r>
    <n v="2296"/>
    <s v="HAMELL ON TRIAL IS RECORDING AN ALBUM"/>
    <x v="2294"/>
    <n v="7000"/>
    <n v="10435"/>
    <x v="0"/>
    <x v="0"/>
    <s v="USD"/>
    <n v="1330018426"/>
    <x v="2296"/>
    <b v="0"/>
    <x v="108"/>
    <b v="1"/>
    <s v="music/rock"/>
    <x v="1793"/>
    <x v="1734"/>
    <x v="4"/>
    <s v="rock"/>
    <x v="2296"/>
    <x v="2295"/>
  </r>
  <r>
    <n v="2297"/>
    <s v="Company Company: Debut EP"/>
    <x v="2295"/>
    <n v="1000"/>
    <n v="1006"/>
    <x v="0"/>
    <x v="0"/>
    <s v="USD"/>
    <n v="1331697540"/>
    <x v="2297"/>
    <b v="0"/>
    <x v="10"/>
    <b v="1"/>
    <s v="music/rock"/>
    <x v="1794"/>
    <x v="1735"/>
    <x v="4"/>
    <s v="rock"/>
    <x v="2297"/>
    <x v="2296"/>
  </r>
  <r>
    <n v="2298"/>
    <s v="Jonny Gray: First Full Length Album"/>
    <x v="2296"/>
    <n v="30000"/>
    <n v="31522"/>
    <x v="0"/>
    <x v="0"/>
    <s v="USD"/>
    <n v="1395861033"/>
    <x v="2298"/>
    <b v="0"/>
    <x v="449"/>
    <b v="1"/>
    <s v="music/rock"/>
    <x v="1795"/>
    <x v="1736"/>
    <x v="4"/>
    <s v="rock"/>
    <x v="2298"/>
    <x v="2297"/>
  </r>
  <r>
    <n v="2299"/>
    <s v="HELP FLY RADIO FINISH THEIR FULL LENGTH ALBUM!"/>
    <x v="2297"/>
    <n v="300"/>
    <n v="1050.5"/>
    <x v="0"/>
    <x v="0"/>
    <s v="USD"/>
    <n v="1296953209"/>
    <x v="2299"/>
    <b v="0"/>
    <x v="25"/>
    <b v="1"/>
    <s v="music/rock"/>
    <x v="1796"/>
    <x v="1737"/>
    <x v="4"/>
    <s v="rock"/>
    <x v="2299"/>
    <x v="2298"/>
  </r>
  <r>
    <n v="2300"/>
    <s v="Keep The Prison Van Rolling"/>
    <x v="2298"/>
    <n v="800"/>
    <n v="810"/>
    <x v="0"/>
    <x v="0"/>
    <s v="USD"/>
    <n v="1340904416"/>
    <x v="2300"/>
    <b v="0"/>
    <x v="63"/>
    <b v="1"/>
    <s v="music/rock"/>
    <x v="982"/>
    <x v="1738"/>
    <x v="4"/>
    <s v="rock"/>
    <x v="2300"/>
    <x v="2299"/>
  </r>
  <r>
    <n v="2301"/>
    <s v="Time Crash"/>
    <x v="2299"/>
    <n v="5000"/>
    <n v="6680.22"/>
    <x v="0"/>
    <x v="0"/>
    <s v="USD"/>
    <n v="1371785496"/>
    <x v="2301"/>
    <b v="1"/>
    <x v="263"/>
    <b v="1"/>
    <s v="music/indie rock"/>
    <x v="1797"/>
    <x v="1739"/>
    <x v="4"/>
    <s v="indie rock"/>
    <x v="2301"/>
    <x v="2300"/>
  </r>
  <r>
    <n v="2302"/>
    <s v="Wildcat Strike's 2nd album release - Digital Age"/>
    <x v="2300"/>
    <n v="2300"/>
    <n v="3925"/>
    <x v="0"/>
    <x v="0"/>
    <s v="USD"/>
    <n v="1388473200"/>
    <x v="2302"/>
    <b v="1"/>
    <x v="268"/>
    <b v="1"/>
    <s v="music/indie rock"/>
    <x v="1798"/>
    <x v="1740"/>
    <x v="4"/>
    <s v="indie rock"/>
    <x v="2302"/>
    <x v="2301"/>
  </r>
  <r>
    <n v="2303"/>
    <s v="Abby Travis Vinyl Picture Disc/ Limited edition CD"/>
    <x v="2301"/>
    <n v="6450"/>
    <n v="7053.61"/>
    <x v="0"/>
    <x v="0"/>
    <s v="USD"/>
    <n v="1323747596"/>
    <x v="2303"/>
    <b v="1"/>
    <x v="273"/>
    <b v="1"/>
    <s v="music/indie rock"/>
    <x v="1799"/>
    <x v="1741"/>
    <x v="4"/>
    <s v="indie rock"/>
    <x v="2303"/>
    <x v="2302"/>
  </r>
  <r>
    <n v="2304"/>
    <s v="Anna Ash â˜† Recording Project â˜† 2011         â™˜"/>
    <x v="2302"/>
    <n v="6000"/>
    <n v="6042.02"/>
    <x v="0"/>
    <x v="0"/>
    <s v="USD"/>
    <n v="1293857940"/>
    <x v="2304"/>
    <b v="1"/>
    <x v="116"/>
    <b v="1"/>
    <s v="music/indie rock"/>
    <x v="1800"/>
    <x v="1742"/>
    <x v="4"/>
    <s v="indie rock"/>
    <x v="2304"/>
    <x v="1254"/>
  </r>
  <r>
    <n v="2305"/>
    <s v="HANK &amp; CUPCAKES 'CA$H 4 GOLD' MEGA TOUR!"/>
    <x v="2303"/>
    <n v="18000"/>
    <n v="18221"/>
    <x v="0"/>
    <x v="0"/>
    <s v="USD"/>
    <n v="1407520800"/>
    <x v="2305"/>
    <b v="1"/>
    <x v="157"/>
    <b v="1"/>
    <s v="music/indie rock"/>
    <x v="1801"/>
    <x v="1743"/>
    <x v="4"/>
    <s v="indie rock"/>
    <x v="2305"/>
    <x v="2303"/>
  </r>
  <r>
    <n v="2306"/>
    <s v="Cook Up a Record with Dewveall"/>
    <x v="2304"/>
    <n v="3500"/>
    <n v="3736.55"/>
    <x v="0"/>
    <x v="0"/>
    <s v="USD"/>
    <n v="1331352129"/>
    <x v="2306"/>
    <b v="1"/>
    <x v="196"/>
    <b v="1"/>
    <s v="music/indie rock"/>
    <x v="1802"/>
    <x v="1744"/>
    <x v="4"/>
    <s v="indie rock"/>
    <x v="2306"/>
    <x v="2304"/>
  </r>
  <r>
    <n v="2307"/>
    <s v="Bones - The New EP by Matt Phillips"/>
    <x v="2305"/>
    <n v="1964.47"/>
    <n v="2095.2600000000002"/>
    <x v="0"/>
    <x v="0"/>
    <s v="USD"/>
    <n v="1336245328"/>
    <x v="2307"/>
    <b v="1"/>
    <x v="11"/>
    <b v="1"/>
    <s v="music/indie rock"/>
    <x v="1803"/>
    <x v="1745"/>
    <x v="4"/>
    <s v="indie rock"/>
    <x v="2307"/>
    <x v="2305"/>
  </r>
  <r>
    <n v="2308"/>
    <s v="The Ember Days Audio/Visual Experience"/>
    <x v="2306"/>
    <n v="50000"/>
    <n v="50653.11"/>
    <x v="0"/>
    <x v="0"/>
    <s v="USD"/>
    <n v="1409274000"/>
    <x v="2308"/>
    <b v="1"/>
    <x v="450"/>
    <b v="1"/>
    <s v="music/indie rock"/>
    <x v="1804"/>
    <x v="1746"/>
    <x v="4"/>
    <s v="indie rock"/>
    <x v="2308"/>
    <x v="2306"/>
  </r>
  <r>
    <n v="2309"/>
    <s v="// Marny Lion Proudfit /\/\/\ Album Release \\"/>
    <x v="2307"/>
    <n v="6000"/>
    <n v="6400.47"/>
    <x v="0"/>
    <x v="0"/>
    <s v="USD"/>
    <n v="1362872537"/>
    <x v="2309"/>
    <b v="1"/>
    <x v="329"/>
    <b v="1"/>
    <s v="music/indie rock"/>
    <x v="1805"/>
    <x v="1747"/>
    <x v="4"/>
    <s v="indie rock"/>
    <x v="2309"/>
    <x v="2307"/>
  </r>
  <r>
    <n v="2310"/>
    <s v="John Vanderslice's DAGGER BEACH: The New Album"/>
    <x v="2308"/>
    <n v="18500"/>
    <n v="79335.360000000001"/>
    <x v="0"/>
    <x v="0"/>
    <s v="USD"/>
    <n v="1363889015"/>
    <x v="2310"/>
    <b v="1"/>
    <x v="451"/>
    <b v="1"/>
    <s v="music/indie rock"/>
    <x v="1806"/>
    <x v="1748"/>
    <x v="4"/>
    <s v="indie rock"/>
    <x v="2310"/>
    <x v="2308"/>
  </r>
  <r>
    <n v="2311"/>
    <s v="Mary Fagan's CD Project!"/>
    <x v="2309"/>
    <n v="9000"/>
    <n v="9370"/>
    <x v="0"/>
    <x v="0"/>
    <s v="USD"/>
    <n v="1399421189"/>
    <x v="2311"/>
    <b v="1"/>
    <x v="201"/>
    <b v="1"/>
    <s v="music/indie rock"/>
    <x v="1807"/>
    <x v="1749"/>
    <x v="4"/>
    <s v="indie rock"/>
    <x v="2311"/>
    <x v="2309"/>
  </r>
  <r>
    <n v="2312"/>
    <s v="DINOWALRUS: 3RD RECORD ON VINYL"/>
    <x v="2310"/>
    <n v="3000"/>
    <n v="3236"/>
    <x v="0"/>
    <x v="0"/>
    <s v="USD"/>
    <n v="1397862000"/>
    <x v="2312"/>
    <b v="1"/>
    <x v="1"/>
    <b v="1"/>
    <s v="music/indie rock"/>
    <x v="1808"/>
    <x v="1750"/>
    <x v="4"/>
    <s v="indie rock"/>
    <x v="2312"/>
    <x v="2310"/>
  </r>
  <r>
    <n v="2313"/>
    <s v="A SUNNY DAY IN GLASGOW"/>
    <x v="2311"/>
    <n v="5000"/>
    <n v="8792.02"/>
    <x v="0"/>
    <x v="0"/>
    <s v="USD"/>
    <n v="1336086026"/>
    <x v="2313"/>
    <b v="1"/>
    <x v="328"/>
    <b v="1"/>
    <s v="music/indie rock"/>
    <x v="1809"/>
    <x v="1751"/>
    <x v="4"/>
    <s v="indie rock"/>
    <x v="2313"/>
    <x v="2311"/>
  </r>
  <r>
    <n v="2314"/>
    <s v="Eliot &amp; Ead's First Studio Album, &quot;The Flyover States&quot;"/>
    <x v="2312"/>
    <n v="1200"/>
    <n v="1883.64"/>
    <x v="0"/>
    <x v="0"/>
    <s v="USD"/>
    <n v="1339074857"/>
    <x v="2314"/>
    <b v="1"/>
    <x v="133"/>
    <b v="1"/>
    <s v="music/indie rock"/>
    <x v="1810"/>
    <x v="1752"/>
    <x v="4"/>
    <s v="indie rock"/>
    <x v="2314"/>
    <x v="2312"/>
  </r>
  <r>
    <n v="2315"/>
    <s v="RICE Presses Their Debut Album 'Keep Warm' On Vinyl"/>
    <x v="2313"/>
    <n v="2500"/>
    <n v="2565"/>
    <x v="0"/>
    <x v="0"/>
    <s v="USD"/>
    <n v="1336238743"/>
    <x v="2315"/>
    <b v="1"/>
    <x v="31"/>
    <b v="1"/>
    <s v="music/indie rock"/>
    <x v="946"/>
    <x v="1753"/>
    <x v="4"/>
    <s v="indie rock"/>
    <x v="2315"/>
    <x v="2313"/>
  </r>
  <r>
    <n v="2316"/>
    <s v="&quot;The Universal Thump&quot; - The New Album by Greta Gertler"/>
    <x v="2314"/>
    <n v="15000"/>
    <n v="15606.4"/>
    <x v="0"/>
    <x v="0"/>
    <s v="USD"/>
    <n v="1260383040"/>
    <x v="2316"/>
    <b v="1"/>
    <x v="452"/>
    <b v="1"/>
    <s v="music/indie rock"/>
    <x v="1811"/>
    <x v="1754"/>
    <x v="4"/>
    <s v="indie rock"/>
    <x v="2316"/>
    <x v="2314"/>
  </r>
  <r>
    <n v="2317"/>
    <s v="ibreatheFUR / He Can Jog split Cassette"/>
    <x v="2315"/>
    <n v="400"/>
    <n v="416"/>
    <x v="0"/>
    <x v="0"/>
    <s v="USD"/>
    <n v="1266210000"/>
    <x v="2317"/>
    <b v="1"/>
    <x v="19"/>
    <b v="1"/>
    <s v="music/indie rock"/>
    <x v="87"/>
    <x v="1755"/>
    <x v="4"/>
    <s v="indie rock"/>
    <x v="2317"/>
    <x v="2315"/>
  </r>
  <r>
    <n v="2318"/>
    <s v="Songs For Unusual Creatures"/>
    <x v="2316"/>
    <n v="5000"/>
    <n v="6053"/>
    <x v="0"/>
    <x v="0"/>
    <s v="USD"/>
    <n v="1253937540"/>
    <x v="2318"/>
    <b v="1"/>
    <x v="430"/>
    <b v="1"/>
    <s v="music/indie rock"/>
    <x v="1812"/>
    <x v="1756"/>
    <x v="4"/>
    <s v="indie rock"/>
    <x v="2318"/>
    <x v="2316"/>
  </r>
  <r>
    <n v="2319"/>
    <s v="Nevada Color recording first full-length album &quot;Adventures&quot;"/>
    <x v="2317"/>
    <n v="3000"/>
    <n v="3231"/>
    <x v="0"/>
    <x v="0"/>
    <s v="USD"/>
    <n v="1387072685"/>
    <x v="2319"/>
    <b v="1"/>
    <x v="99"/>
    <b v="1"/>
    <s v="music/indie rock"/>
    <x v="1813"/>
    <x v="1757"/>
    <x v="4"/>
    <s v="indie rock"/>
    <x v="2319"/>
    <x v="2317"/>
  </r>
  <r>
    <n v="2320"/>
    <s v="Ocean Versus Daughter's New Album!"/>
    <x v="2318"/>
    <n v="5000"/>
    <n v="5433"/>
    <x v="0"/>
    <x v="0"/>
    <s v="USD"/>
    <n v="1396463800"/>
    <x v="2320"/>
    <b v="1"/>
    <x v="30"/>
    <b v="1"/>
    <s v="music/indie rock"/>
    <x v="1814"/>
    <x v="1758"/>
    <x v="4"/>
    <s v="indie rock"/>
    <x v="2320"/>
    <x v="2318"/>
  </r>
  <r>
    <n v="2321"/>
    <s v="WienerWÃ¼rze"/>
    <x v="2319"/>
    <n v="10557"/>
    <n v="4130"/>
    <x v="3"/>
    <x v="15"/>
    <s v="EUR"/>
    <n v="1491282901"/>
    <x v="2321"/>
    <b v="0"/>
    <x v="31"/>
    <b v="0"/>
    <s v="food/small batch"/>
    <x v="1815"/>
    <x v="1759"/>
    <x v="7"/>
    <s v="small batch"/>
    <x v="2321"/>
    <x v="2319"/>
  </r>
  <r>
    <n v="2322"/>
    <s v="Jen bakes shortbread needs a commercial kitchen!"/>
    <x v="2320"/>
    <n v="2700"/>
    <n v="85"/>
    <x v="3"/>
    <x v="0"/>
    <s v="USD"/>
    <n v="1491769769"/>
    <x v="2322"/>
    <b v="0"/>
    <x v="80"/>
    <b v="0"/>
    <s v="food/small batch"/>
    <x v="1816"/>
    <x v="1241"/>
    <x v="7"/>
    <s v="small batch"/>
    <x v="2322"/>
    <x v="2320"/>
  </r>
  <r>
    <n v="2323"/>
    <s v="Beef Sticks, the Ultimate Protein Snack"/>
    <x v="2321"/>
    <n v="250"/>
    <n v="120"/>
    <x v="3"/>
    <x v="0"/>
    <s v="USD"/>
    <n v="1490033247"/>
    <x v="2323"/>
    <b v="0"/>
    <x v="80"/>
    <b v="0"/>
    <s v="food/small batch"/>
    <x v="1817"/>
    <x v="180"/>
    <x v="7"/>
    <s v="small batch"/>
    <x v="2323"/>
    <x v="2321"/>
  </r>
  <r>
    <n v="2324"/>
    <s v="Pies not Lies"/>
    <x v="2322"/>
    <n v="7500"/>
    <n v="1555"/>
    <x v="3"/>
    <x v="1"/>
    <s v="GBP"/>
    <n v="1490559285"/>
    <x v="2324"/>
    <b v="0"/>
    <x v="42"/>
    <b v="0"/>
    <s v="food/small batch"/>
    <x v="1818"/>
    <x v="1760"/>
    <x v="7"/>
    <s v="small batch"/>
    <x v="2324"/>
    <x v="2322"/>
  </r>
  <r>
    <n v="2325"/>
    <s v="MAGA Private Label Spicy Sauce"/>
    <x v="2323"/>
    <n v="1000"/>
    <n v="80"/>
    <x v="3"/>
    <x v="0"/>
    <s v="USD"/>
    <n v="1490830331"/>
    <x v="2325"/>
    <b v="0"/>
    <x v="63"/>
    <b v="0"/>
    <s v="food/small batch"/>
    <x v="1819"/>
    <x v="1761"/>
    <x v="7"/>
    <s v="small batch"/>
    <x v="2325"/>
    <x v="2323"/>
  </r>
  <r>
    <n v="2326"/>
    <s v="Gourmet Steak Hot Dogs By The Savage Wienerâ„¢"/>
    <x v="2324"/>
    <n v="15000"/>
    <n v="108"/>
    <x v="3"/>
    <x v="0"/>
    <s v="USD"/>
    <n v="1493571600"/>
    <x v="2326"/>
    <b v="0"/>
    <x v="29"/>
    <b v="0"/>
    <s v="food/small batch"/>
    <x v="174"/>
    <x v="1762"/>
    <x v="7"/>
    <s v="small batch"/>
    <x v="2326"/>
    <x v="2324"/>
  </r>
  <r>
    <n v="2327"/>
    <s v="Kraut Source - Fermentation Made Simple"/>
    <x v="2325"/>
    <n v="35000"/>
    <n v="184133.01"/>
    <x v="0"/>
    <x v="0"/>
    <s v="USD"/>
    <n v="1409090440"/>
    <x v="2327"/>
    <b v="1"/>
    <x v="453"/>
    <b v="1"/>
    <s v="food/small batch"/>
    <x v="1820"/>
    <x v="1763"/>
    <x v="7"/>
    <s v="small batch"/>
    <x v="2327"/>
    <x v="2325"/>
  </r>
  <r>
    <n v="2328"/>
    <s v="Bravado Spice | Bigger &amp; Bolder"/>
    <x v="2326"/>
    <n v="10000"/>
    <n v="25445"/>
    <x v="0"/>
    <x v="0"/>
    <s v="USD"/>
    <n v="1434307537"/>
    <x v="2328"/>
    <b v="1"/>
    <x v="416"/>
    <b v="1"/>
    <s v="food/small batch"/>
    <x v="1821"/>
    <x v="1764"/>
    <x v="7"/>
    <s v="small batch"/>
    <x v="2328"/>
    <x v="2326"/>
  </r>
  <r>
    <n v="2329"/>
    <s v="Half Moon Bay Distillery"/>
    <x v="2327"/>
    <n v="25000"/>
    <n v="26480"/>
    <x v="0"/>
    <x v="0"/>
    <s v="USD"/>
    <n v="1405609146"/>
    <x v="2329"/>
    <b v="1"/>
    <x v="207"/>
    <b v="1"/>
    <s v="food/small batch"/>
    <x v="1822"/>
    <x v="1765"/>
    <x v="7"/>
    <s v="small batch"/>
    <x v="2329"/>
    <x v="2327"/>
  </r>
  <r>
    <n v="2330"/>
    <s v="Let's Launch Griffo Distillery's Whiskey Barrel Program!"/>
    <x v="2328"/>
    <n v="35000"/>
    <n v="35848"/>
    <x v="0"/>
    <x v="0"/>
    <s v="USD"/>
    <n v="1451001600"/>
    <x v="2330"/>
    <b v="1"/>
    <x v="430"/>
    <b v="1"/>
    <s v="food/small batch"/>
    <x v="1823"/>
    <x v="1766"/>
    <x v="7"/>
    <s v="small batch"/>
    <x v="2330"/>
    <x v="2328"/>
  </r>
  <r>
    <n v="2331"/>
    <s v="Meadowlands Chocolate"/>
    <x v="2329"/>
    <n v="8000"/>
    <n v="11545.1"/>
    <x v="0"/>
    <x v="0"/>
    <s v="USD"/>
    <n v="1408320490"/>
    <x v="2331"/>
    <b v="1"/>
    <x v="454"/>
    <b v="1"/>
    <s v="food/small batch"/>
    <x v="1824"/>
    <x v="1767"/>
    <x v="7"/>
    <s v="small batch"/>
    <x v="2331"/>
    <x v="2329"/>
  </r>
  <r>
    <n v="2332"/>
    <s v="Organic, Small Batch Dried Pastas Made in Los Angeles"/>
    <x v="2330"/>
    <n v="25000"/>
    <n v="26577"/>
    <x v="0"/>
    <x v="0"/>
    <s v="USD"/>
    <n v="1423235071"/>
    <x v="2332"/>
    <b v="1"/>
    <x v="455"/>
    <b v="1"/>
    <s v="food/small batch"/>
    <x v="1825"/>
    <x v="1768"/>
    <x v="7"/>
    <s v="small batch"/>
    <x v="2332"/>
    <x v="2330"/>
  </r>
  <r>
    <n v="2333"/>
    <s v="Two Hundred Chocolate Truffles"/>
    <x v="2331"/>
    <n v="600"/>
    <n v="1273"/>
    <x v="0"/>
    <x v="0"/>
    <s v="USD"/>
    <n v="1401385800"/>
    <x v="2333"/>
    <b v="1"/>
    <x v="225"/>
    <b v="1"/>
    <s v="food/small batch"/>
    <x v="1826"/>
    <x v="1769"/>
    <x v="7"/>
    <s v="small batch"/>
    <x v="2333"/>
    <x v="2331"/>
  </r>
  <r>
    <n v="2334"/>
    <s v="Picnic Pops in Your Grocery Store!"/>
    <x v="2332"/>
    <n v="4000"/>
    <n v="4078"/>
    <x v="0"/>
    <x v="0"/>
    <s v="USD"/>
    <n v="1415208840"/>
    <x v="2334"/>
    <b v="1"/>
    <x v="85"/>
    <b v="1"/>
    <s v="food/small batch"/>
    <x v="1827"/>
    <x v="1770"/>
    <x v="7"/>
    <s v="small batch"/>
    <x v="2334"/>
    <x v="2332"/>
  </r>
  <r>
    <n v="2335"/>
    <s v="A Modern-Day Salt Works in Gloucester, Mass.!"/>
    <x v="2333"/>
    <n v="25000"/>
    <n v="25568"/>
    <x v="0"/>
    <x v="0"/>
    <s v="USD"/>
    <n v="1402494243"/>
    <x v="2335"/>
    <b v="1"/>
    <x v="170"/>
    <b v="1"/>
    <s v="food/small batch"/>
    <x v="1828"/>
    <x v="1771"/>
    <x v="7"/>
    <s v="small batch"/>
    <x v="2335"/>
    <x v="2333"/>
  </r>
  <r>
    <n v="2336"/>
    <s v="SOSU Barrel-Aged Sriracha"/>
    <x v="2334"/>
    <n v="20000"/>
    <n v="104146.51"/>
    <x v="0"/>
    <x v="0"/>
    <s v="USD"/>
    <n v="1394316695"/>
    <x v="2336"/>
    <b v="1"/>
    <x v="456"/>
    <b v="1"/>
    <s v="food/small batch"/>
    <x v="1829"/>
    <x v="1772"/>
    <x v="7"/>
    <s v="small batch"/>
    <x v="2336"/>
    <x v="2334"/>
  </r>
  <r>
    <n v="2337"/>
    <s v="The Hudson Standard Bitters and Shrubs"/>
    <x v="2335"/>
    <n v="12000"/>
    <n v="13279"/>
    <x v="0"/>
    <x v="0"/>
    <s v="USD"/>
    <n v="1403796143"/>
    <x v="2337"/>
    <b v="1"/>
    <x v="122"/>
    <b v="1"/>
    <s v="food/small batch"/>
    <x v="1830"/>
    <x v="1773"/>
    <x v="7"/>
    <s v="small batch"/>
    <x v="2337"/>
    <x v="2335"/>
  </r>
  <r>
    <n v="2338"/>
    <s v="Mountain Morsels: Nutritious, Tasty, Fruit &amp; Nut Treats!"/>
    <x v="2336"/>
    <n v="15000"/>
    <n v="15171.5"/>
    <x v="0"/>
    <x v="0"/>
    <s v="USD"/>
    <n v="1404077484"/>
    <x v="2338"/>
    <b v="1"/>
    <x v="252"/>
    <b v="1"/>
    <s v="food/small batch"/>
    <x v="1831"/>
    <x v="1774"/>
    <x v="7"/>
    <s v="small batch"/>
    <x v="2338"/>
    <x v="2336"/>
  </r>
  <r>
    <n v="2339"/>
    <s v="CACOCO - The Drinking Chocolate Revival"/>
    <x v="2337"/>
    <n v="25000"/>
    <n v="73552"/>
    <x v="0"/>
    <x v="0"/>
    <s v="USD"/>
    <n v="1482134340"/>
    <x v="2339"/>
    <b v="1"/>
    <x v="457"/>
    <b v="1"/>
    <s v="food/small batch"/>
    <x v="1832"/>
    <x v="1775"/>
    <x v="7"/>
    <s v="small batch"/>
    <x v="2339"/>
    <x v="2337"/>
  </r>
  <r>
    <n v="2340"/>
    <s v="Doughnuts with love by Strange Matter Coffee"/>
    <x v="2338"/>
    <n v="40000"/>
    <n v="42311"/>
    <x v="0"/>
    <x v="0"/>
    <s v="USD"/>
    <n v="1477841138"/>
    <x v="2340"/>
    <b v="1"/>
    <x v="458"/>
    <b v="1"/>
    <s v="food/small batch"/>
    <x v="1833"/>
    <x v="1776"/>
    <x v="7"/>
    <s v="small batch"/>
    <x v="2340"/>
    <x v="2338"/>
  </r>
  <r>
    <n v="2341"/>
    <s v="Cutting Edge Fitness Website (Canceled)"/>
    <x v="2339"/>
    <n v="5000"/>
    <n v="0"/>
    <x v="1"/>
    <x v="0"/>
    <s v="USD"/>
    <n v="1436729504"/>
    <x v="2341"/>
    <b v="0"/>
    <x v="78"/>
    <b v="0"/>
    <s v="technology/web"/>
    <x v="109"/>
    <x v="121"/>
    <x v="2"/>
    <s v="web"/>
    <x v="2341"/>
    <x v="2339"/>
  </r>
  <r>
    <n v="2342"/>
    <s v="The Future Mind of Business Project (Canceled)"/>
    <x v="2340"/>
    <n v="5500"/>
    <n v="0"/>
    <x v="1"/>
    <x v="0"/>
    <s v="USD"/>
    <n v="1412571600"/>
    <x v="2342"/>
    <b v="0"/>
    <x v="78"/>
    <b v="0"/>
    <s v="technology/web"/>
    <x v="109"/>
    <x v="121"/>
    <x v="2"/>
    <s v="web"/>
    <x v="2342"/>
    <x v="2340"/>
  </r>
  <r>
    <n v="2343"/>
    <s v="Mobile Excellence Awards (Canceled)"/>
    <x v="2341"/>
    <n v="10000"/>
    <n v="300"/>
    <x v="1"/>
    <x v="0"/>
    <s v="USD"/>
    <n v="1452282420"/>
    <x v="2343"/>
    <b v="0"/>
    <x v="29"/>
    <b v="0"/>
    <s v="technology/web"/>
    <x v="419"/>
    <x v="468"/>
    <x v="2"/>
    <s v="web"/>
    <x v="2343"/>
    <x v="2341"/>
  </r>
  <r>
    <n v="2344"/>
    <s v="Tired of Corporation Negotiation? THINK MIDDLE MEDIATION!"/>
    <x v="2342"/>
    <n v="1000"/>
    <n v="1"/>
    <x v="1"/>
    <x v="5"/>
    <s v="CAD"/>
    <n v="1466789269"/>
    <x v="2344"/>
    <b v="0"/>
    <x v="29"/>
    <b v="0"/>
    <s v="technology/web"/>
    <x v="370"/>
    <x v="120"/>
    <x v="2"/>
    <s v="web"/>
    <x v="2344"/>
    <x v="2342"/>
  </r>
  <r>
    <n v="2345"/>
    <s v="Social Media Website (Canceled)"/>
    <x v="2343"/>
    <n v="3000"/>
    <n v="0"/>
    <x v="1"/>
    <x v="0"/>
    <s v="USD"/>
    <n v="1427845140"/>
    <x v="2345"/>
    <b v="0"/>
    <x v="78"/>
    <b v="0"/>
    <s v="technology/web"/>
    <x v="109"/>
    <x v="121"/>
    <x v="2"/>
    <s v="web"/>
    <x v="2345"/>
    <x v="2343"/>
  </r>
  <r>
    <n v="2346"/>
    <s v="Ez 2c 3D Viewers (Canceled)"/>
    <x v="2344"/>
    <n v="60000"/>
    <n v="39"/>
    <x v="1"/>
    <x v="0"/>
    <s v="USD"/>
    <n v="1476731431"/>
    <x v="2346"/>
    <b v="0"/>
    <x v="83"/>
    <b v="0"/>
    <s v="technology/web"/>
    <x v="1834"/>
    <x v="31"/>
    <x v="2"/>
    <s v="web"/>
    <x v="2346"/>
    <x v="2344"/>
  </r>
  <r>
    <n v="2347"/>
    <s v="Course: Create Complete Web Apps without Coding (Canceled)"/>
    <x v="2345"/>
    <n v="1000"/>
    <n v="15"/>
    <x v="1"/>
    <x v="0"/>
    <s v="USD"/>
    <n v="1472135676"/>
    <x v="2347"/>
    <b v="0"/>
    <x v="29"/>
    <b v="0"/>
    <s v="technology/web"/>
    <x v="1835"/>
    <x v="2"/>
    <x v="2"/>
    <s v="web"/>
    <x v="2347"/>
    <x v="2345"/>
  </r>
  <r>
    <n v="2348"/>
    <s v="Business &amp; Entertainment In 3D World! (Canceled)"/>
    <x v="2346"/>
    <n v="70000"/>
    <n v="270"/>
    <x v="1"/>
    <x v="0"/>
    <s v="USD"/>
    <n v="1456006938"/>
    <x v="2348"/>
    <b v="0"/>
    <x v="81"/>
    <b v="0"/>
    <s v="technology/web"/>
    <x v="1836"/>
    <x v="1237"/>
    <x v="2"/>
    <s v="web"/>
    <x v="2348"/>
    <x v="2346"/>
  </r>
  <r>
    <n v="2349"/>
    <s v="POLIWORD - an internet project that could change the world"/>
    <x v="2347"/>
    <n v="474900"/>
    <n v="0"/>
    <x v="1"/>
    <x v="11"/>
    <s v="SEK"/>
    <n v="1439318228"/>
    <x v="2349"/>
    <b v="0"/>
    <x v="78"/>
    <b v="0"/>
    <s v="technology/web"/>
    <x v="109"/>
    <x v="121"/>
    <x v="2"/>
    <s v="web"/>
    <x v="2349"/>
    <x v="2347"/>
  </r>
  <r>
    <n v="2350"/>
    <s v="HoxWi - Simple and reliable online customer services (Canceled)"/>
    <x v="2348"/>
    <n v="50000"/>
    <n v="0"/>
    <x v="1"/>
    <x v="17"/>
    <s v="EUR"/>
    <n v="1483474370"/>
    <x v="2350"/>
    <b v="0"/>
    <x v="78"/>
    <b v="0"/>
    <s v="technology/web"/>
    <x v="109"/>
    <x v="121"/>
    <x v="2"/>
    <s v="web"/>
    <x v="2350"/>
    <x v="2348"/>
  </r>
  <r>
    <n v="2351"/>
    <s v="NZ Auction site.  No listing or success fees. Only $2 p/m"/>
    <x v="2349"/>
    <n v="18900"/>
    <n v="108"/>
    <x v="1"/>
    <x v="4"/>
    <s v="NZD"/>
    <n v="1430360739"/>
    <x v="2351"/>
    <b v="0"/>
    <x v="63"/>
    <b v="0"/>
    <s v="technology/web"/>
    <x v="1837"/>
    <x v="1777"/>
    <x v="2"/>
    <s v="web"/>
    <x v="2351"/>
    <x v="2349"/>
  </r>
  <r>
    <n v="2352"/>
    <s v="The Seeker's School of Thought and Philosophy (Canceled)"/>
    <x v="2350"/>
    <n v="2000"/>
    <n v="0"/>
    <x v="1"/>
    <x v="0"/>
    <s v="USD"/>
    <n v="1433603552"/>
    <x v="2352"/>
    <b v="0"/>
    <x v="78"/>
    <b v="0"/>
    <s v="technology/web"/>
    <x v="109"/>
    <x v="121"/>
    <x v="2"/>
    <s v="web"/>
    <x v="2352"/>
    <x v="2350"/>
  </r>
  <r>
    <n v="2353"/>
    <s v="A Brony and Pegasister dating website (Canceled)"/>
    <x v="2351"/>
    <n v="1000"/>
    <n v="0"/>
    <x v="1"/>
    <x v="0"/>
    <s v="USD"/>
    <n v="1429632822"/>
    <x v="2353"/>
    <b v="0"/>
    <x v="78"/>
    <b v="0"/>
    <s v="technology/web"/>
    <x v="109"/>
    <x v="121"/>
    <x v="2"/>
    <s v="web"/>
    <x v="2353"/>
    <x v="2351"/>
  </r>
  <r>
    <n v="2354"/>
    <s v="Dissertation (Canceled)"/>
    <x v="2352"/>
    <n v="35000"/>
    <n v="25"/>
    <x v="1"/>
    <x v="0"/>
    <s v="USD"/>
    <n v="1420910460"/>
    <x v="2354"/>
    <b v="0"/>
    <x v="29"/>
    <b v="0"/>
    <s v="technology/web"/>
    <x v="1838"/>
    <x v="384"/>
    <x v="2"/>
    <s v="web"/>
    <x v="2354"/>
    <x v="2352"/>
  </r>
  <r>
    <n v="2355"/>
    <s v="PriceItUpPlease (Canceled)"/>
    <x v="2353"/>
    <n v="8000"/>
    <n v="55"/>
    <x v="1"/>
    <x v="2"/>
    <s v="AUD"/>
    <n v="1430604136"/>
    <x v="2355"/>
    <b v="0"/>
    <x v="84"/>
    <b v="0"/>
    <s v="technology/web"/>
    <x v="1839"/>
    <x v="446"/>
    <x v="2"/>
    <s v="web"/>
    <x v="2355"/>
    <x v="2353"/>
  </r>
  <r>
    <n v="2356"/>
    <s v="HardstyleUnited.com (Canceled)"/>
    <x v="2354"/>
    <n v="10000"/>
    <n v="0"/>
    <x v="1"/>
    <x v="9"/>
    <s v="EUR"/>
    <n v="1433530104"/>
    <x v="2356"/>
    <b v="0"/>
    <x v="78"/>
    <b v="0"/>
    <s v="technology/web"/>
    <x v="109"/>
    <x v="121"/>
    <x v="2"/>
    <s v="web"/>
    <x v="2356"/>
    <x v="2354"/>
  </r>
  <r>
    <n v="2357"/>
    <s v="Online therapist directory - Click For Therapy (Canceled)"/>
    <x v="2355"/>
    <n v="27000"/>
    <n v="0"/>
    <x v="1"/>
    <x v="1"/>
    <s v="GBP"/>
    <n v="1445093578"/>
    <x v="2357"/>
    <b v="0"/>
    <x v="78"/>
    <b v="0"/>
    <s v="technology/web"/>
    <x v="109"/>
    <x v="121"/>
    <x v="2"/>
    <s v="web"/>
    <x v="2357"/>
    <x v="2355"/>
  </r>
  <r>
    <n v="2358"/>
    <s v="Auction, Sell Swap without excessive fees, the next ebay."/>
    <x v="2356"/>
    <n v="1500"/>
    <n v="0"/>
    <x v="1"/>
    <x v="1"/>
    <s v="GBP"/>
    <n v="1422664740"/>
    <x v="2358"/>
    <b v="0"/>
    <x v="78"/>
    <b v="0"/>
    <s v="technology/web"/>
    <x v="109"/>
    <x v="121"/>
    <x v="2"/>
    <s v="web"/>
    <x v="2358"/>
    <x v="2356"/>
  </r>
  <r>
    <n v="2359"/>
    <s v="crowd-funded public genome sequencing (Canceled)"/>
    <x v="2357"/>
    <n v="7500"/>
    <n v="1101"/>
    <x v="1"/>
    <x v="0"/>
    <s v="USD"/>
    <n v="1438616124"/>
    <x v="2359"/>
    <b v="0"/>
    <x v="83"/>
    <b v="0"/>
    <s v="technology/web"/>
    <x v="1840"/>
    <x v="1778"/>
    <x v="2"/>
    <s v="web"/>
    <x v="2359"/>
    <x v="2357"/>
  </r>
  <r>
    <n v="2360"/>
    <s v="Bee Bay Microjobs (Canceled)"/>
    <x v="2358"/>
    <n v="5000"/>
    <n v="2"/>
    <x v="1"/>
    <x v="5"/>
    <s v="CAD"/>
    <n v="1454864280"/>
    <x v="2360"/>
    <b v="0"/>
    <x v="29"/>
    <b v="0"/>
    <s v="technology/web"/>
    <x v="167"/>
    <x v="453"/>
    <x v="2"/>
    <s v="web"/>
    <x v="2360"/>
    <x v="2358"/>
  </r>
  <r>
    <n v="2361"/>
    <s v="Lemme Grab it (Canceled)"/>
    <x v="2359"/>
    <n v="200"/>
    <n v="0"/>
    <x v="1"/>
    <x v="5"/>
    <s v="CAD"/>
    <n v="1462053600"/>
    <x v="2361"/>
    <b v="0"/>
    <x v="78"/>
    <b v="0"/>
    <s v="technology/web"/>
    <x v="109"/>
    <x v="121"/>
    <x v="2"/>
    <s v="web"/>
    <x v="2361"/>
    <x v="2359"/>
  </r>
  <r>
    <n v="2362"/>
    <s v="Help CRB obtain 501(c)(3) status! (Canceled)"/>
    <x v="2360"/>
    <n v="420"/>
    <n v="120"/>
    <x v="1"/>
    <x v="0"/>
    <s v="USD"/>
    <n v="1418315470"/>
    <x v="2362"/>
    <b v="0"/>
    <x v="84"/>
    <b v="0"/>
    <s v="technology/web"/>
    <x v="1841"/>
    <x v="88"/>
    <x v="2"/>
    <s v="web"/>
    <x v="2362"/>
    <x v="2360"/>
  </r>
  <r>
    <n v="2363"/>
    <s v="Top~Notch - Helping Every Day People Change Their Future"/>
    <x v="2361"/>
    <n v="175000"/>
    <n v="0"/>
    <x v="1"/>
    <x v="0"/>
    <s v="USD"/>
    <n v="1451348200"/>
    <x v="2363"/>
    <b v="0"/>
    <x v="78"/>
    <b v="0"/>
    <s v="technology/web"/>
    <x v="109"/>
    <x v="121"/>
    <x v="2"/>
    <s v="web"/>
    <x v="2363"/>
    <x v="2361"/>
  </r>
  <r>
    <n v="2364"/>
    <s v="Minecraft Server and Website Help (Name: Forge Realms)"/>
    <x v="2362"/>
    <n v="128"/>
    <n v="0"/>
    <x v="1"/>
    <x v="0"/>
    <s v="USD"/>
    <n v="1445898356"/>
    <x v="2364"/>
    <b v="0"/>
    <x v="78"/>
    <b v="0"/>
    <s v="technology/web"/>
    <x v="109"/>
    <x v="121"/>
    <x v="2"/>
    <s v="web"/>
    <x v="2364"/>
    <x v="2362"/>
  </r>
  <r>
    <n v="2365"/>
    <s v="IMI - It's My Identity (Canceled)"/>
    <x v="2363"/>
    <n v="1000"/>
    <n v="0"/>
    <x v="1"/>
    <x v="13"/>
    <s v="EUR"/>
    <n v="1453071600"/>
    <x v="2365"/>
    <b v="0"/>
    <x v="78"/>
    <b v="0"/>
    <s v="technology/web"/>
    <x v="109"/>
    <x v="121"/>
    <x v="2"/>
    <s v="web"/>
    <x v="2365"/>
    <x v="2363"/>
  </r>
  <r>
    <n v="2366"/>
    <s v="iDEA On Demand Virtual Activities. Get Active! (Canceled)"/>
    <x v="2364"/>
    <n v="25000"/>
    <n v="2630"/>
    <x v="1"/>
    <x v="1"/>
    <s v="GBP"/>
    <n v="1445431533"/>
    <x v="2366"/>
    <b v="0"/>
    <x v="74"/>
    <b v="0"/>
    <s v="technology/web"/>
    <x v="1842"/>
    <x v="1779"/>
    <x v="2"/>
    <s v="web"/>
    <x v="2366"/>
    <x v="2364"/>
  </r>
  <r>
    <n v="2367"/>
    <s v="Help us Make a Website Like Chegg but Free and wayyy Better!"/>
    <x v="2365"/>
    <n v="50000"/>
    <n v="670"/>
    <x v="1"/>
    <x v="0"/>
    <s v="USD"/>
    <n v="1461622616"/>
    <x v="2367"/>
    <b v="0"/>
    <x v="25"/>
    <b v="0"/>
    <s v="technology/web"/>
    <x v="1843"/>
    <x v="1780"/>
    <x v="2"/>
    <s v="web"/>
    <x v="2367"/>
    <x v="2365"/>
  </r>
  <r>
    <n v="2368"/>
    <s v="Lavvoro - A new LinkedIn and Facebook for the job market"/>
    <x v="2366"/>
    <n v="40000"/>
    <n v="100"/>
    <x v="1"/>
    <x v="0"/>
    <s v="USD"/>
    <n v="1429028365"/>
    <x v="2368"/>
    <b v="0"/>
    <x v="84"/>
    <b v="0"/>
    <s v="technology/web"/>
    <x v="1161"/>
    <x v="73"/>
    <x v="2"/>
    <s v="web"/>
    <x v="2368"/>
    <x v="2366"/>
  </r>
  <r>
    <n v="2369"/>
    <s v="Site so businesses can offer deals to community - Let's Go!"/>
    <x v="2367"/>
    <n v="25000"/>
    <n v="0"/>
    <x v="1"/>
    <x v="0"/>
    <s v="USD"/>
    <n v="1455132611"/>
    <x v="2369"/>
    <b v="0"/>
    <x v="78"/>
    <b v="0"/>
    <s v="technology/web"/>
    <x v="109"/>
    <x v="121"/>
    <x v="2"/>
    <s v="web"/>
    <x v="2369"/>
    <x v="2367"/>
  </r>
  <r>
    <n v="2370"/>
    <s v="TaxSaver USA Affordable Tax App Development and Launch"/>
    <x v="2368"/>
    <n v="25000"/>
    <n v="82"/>
    <x v="1"/>
    <x v="0"/>
    <s v="USD"/>
    <n v="1418877141"/>
    <x v="2370"/>
    <b v="0"/>
    <x v="80"/>
    <b v="0"/>
    <s v="technology/web"/>
    <x v="1844"/>
    <x v="442"/>
    <x v="2"/>
    <s v="web"/>
    <x v="2370"/>
    <x v="2368"/>
  </r>
  <r>
    <n v="2371"/>
    <s v="ProjectPetal.com (Canceled)"/>
    <x v="2369"/>
    <n v="2000"/>
    <n v="0"/>
    <x v="1"/>
    <x v="0"/>
    <s v="USD"/>
    <n v="1435257596"/>
    <x v="2371"/>
    <b v="0"/>
    <x v="78"/>
    <b v="0"/>
    <s v="technology/web"/>
    <x v="109"/>
    <x v="121"/>
    <x v="2"/>
    <s v="web"/>
    <x v="2371"/>
    <x v="2369"/>
  </r>
  <r>
    <n v="2372"/>
    <s v="Finding Pets - Bringing Lost Pets Home (Canceled)"/>
    <x v="2370"/>
    <n v="5500"/>
    <n v="180"/>
    <x v="1"/>
    <x v="2"/>
    <s v="AUD"/>
    <n v="1429839571"/>
    <x v="2372"/>
    <b v="0"/>
    <x v="79"/>
    <b v="0"/>
    <s v="technology/web"/>
    <x v="1845"/>
    <x v="180"/>
    <x v="2"/>
    <s v="web"/>
    <x v="2372"/>
    <x v="2370"/>
  </r>
  <r>
    <n v="2373"/>
    <s v="Cykelauktion.com (Canceled)"/>
    <x v="2371"/>
    <n v="850000"/>
    <n v="50"/>
    <x v="1"/>
    <x v="11"/>
    <s v="SEK"/>
    <n v="1440863624"/>
    <x v="2373"/>
    <b v="0"/>
    <x v="29"/>
    <b v="0"/>
    <s v="technology/web"/>
    <x v="1846"/>
    <x v="73"/>
    <x v="2"/>
    <s v="web"/>
    <x v="2373"/>
    <x v="2371"/>
  </r>
  <r>
    <n v="2374"/>
    <s v="Alcohol On Call (Canceled)"/>
    <x v="2372"/>
    <n v="22000"/>
    <n v="10"/>
    <x v="1"/>
    <x v="0"/>
    <s v="USD"/>
    <n v="1423772060"/>
    <x v="2374"/>
    <b v="0"/>
    <x v="29"/>
    <b v="0"/>
    <s v="technology/web"/>
    <x v="1847"/>
    <x v="119"/>
    <x v="2"/>
    <s v="web"/>
    <x v="2374"/>
    <x v="2372"/>
  </r>
  <r>
    <n v="2375"/>
    <s v="Slice Trade- Phone Trade-In, Made Simple (Canceled)"/>
    <x v="2373"/>
    <n v="10000"/>
    <n v="0"/>
    <x v="1"/>
    <x v="0"/>
    <s v="USD"/>
    <n v="1473451437"/>
    <x v="2375"/>
    <b v="0"/>
    <x v="78"/>
    <b v="0"/>
    <s v="technology/web"/>
    <x v="109"/>
    <x v="121"/>
    <x v="2"/>
    <s v="web"/>
    <x v="2375"/>
    <x v="2373"/>
  </r>
  <r>
    <n v="2376"/>
    <s v="Phone Tags: lost and found stickers (Canceled)"/>
    <x v="2374"/>
    <n v="3000"/>
    <n v="326.33"/>
    <x v="1"/>
    <x v="0"/>
    <s v="USD"/>
    <n v="1449785566"/>
    <x v="2376"/>
    <b v="0"/>
    <x v="80"/>
    <b v="0"/>
    <s v="technology/web"/>
    <x v="1848"/>
    <x v="1781"/>
    <x v="2"/>
    <s v="web"/>
    <x v="2376"/>
    <x v="2374"/>
  </r>
  <r>
    <n v="2377"/>
    <s v="Fluttify - New Canadian Tech Start Up (Canceled)"/>
    <x v="2375"/>
    <n v="2500"/>
    <n v="0"/>
    <x v="1"/>
    <x v="5"/>
    <s v="CAD"/>
    <n v="1480110783"/>
    <x v="2377"/>
    <b v="0"/>
    <x v="78"/>
    <b v="0"/>
    <s v="technology/web"/>
    <x v="109"/>
    <x v="121"/>
    <x v="2"/>
    <s v="web"/>
    <x v="2377"/>
    <x v="2375"/>
  </r>
  <r>
    <n v="2378"/>
    <s v="KEEPUP INC (Canceled)"/>
    <x v="2376"/>
    <n v="110000"/>
    <n v="0"/>
    <x v="1"/>
    <x v="0"/>
    <s v="USD"/>
    <n v="1440548330"/>
    <x v="2378"/>
    <b v="0"/>
    <x v="78"/>
    <b v="0"/>
    <s v="technology/web"/>
    <x v="109"/>
    <x v="121"/>
    <x v="2"/>
    <s v="web"/>
    <x v="2378"/>
    <x v="2376"/>
  </r>
  <r>
    <n v="2379"/>
    <s v="SelectCooks.com (Canceled)"/>
    <x v="2377"/>
    <n v="30000"/>
    <n v="0"/>
    <x v="1"/>
    <x v="0"/>
    <s v="USD"/>
    <n v="1444004616"/>
    <x v="2379"/>
    <b v="0"/>
    <x v="78"/>
    <b v="0"/>
    <s v="technology/web"/>
    <x v="109"/>
    <x v="121"/>
    <x v="2"/>
    <s v="web"/>
    <x v="2379"/>
    <x v="2377"/>
  </r>
  <r>
    <n v="2380"/>
    <s v="Finit - Hashtag Chatting (Canceled)"/>
    <x v="2378"/>
    <n v="15000"/>
    <n v="55"/>
    <x v="1"/>
    <x v="0"/>
    <s v="USD"/>
    <n v="1443726142"/>
    <x v="2380"/>
    <b v="0"/>
    <x v="83"/>
    <b v="0"/>
    <s v="technology/web"/>
    <x v="456"/>
    <x v="1782"/>
    <x v="2"/>
    <s v="web"/>
    <x v="2380"/>
    <x v="2378"/>
  </r>
  <r>
    <n v="2381"/>
    <s v="Cannabis Connection (Canceled)"/>
    <x v="2379"/>
    <n v="86350"/>
    <n v="1571"/>
    <x v="1"/>
    <x v="0"/>
    <s v="USD"/>
    <n v="1428704848"/>
    <x v="2381"/>
    <b v="0"/>
    <x v="63"/>
    <b v="0"/>
    <s v="technology/web"/>
    <x v="1849"/>
    <x v="1783"/>
    <x v="2"/>
    <s v="web"/>
    <x v="2381"/>
    <x v="2379"/>
  </r>
  <r>
    <n v="2382"/>
    <s v="These Easy Days (Canceled)"/>
    <x v="2380"/>
    <n v="3000"/>
    <n v="75"/>
    <x v="1"/>
    <x v="0"/>
    <s v="USD"/>
    <n v="1438662603"/>
    <x v="2382"/>
    <b v="0"/>
    <x v="84"/>
    <b v="0"/>
    <s v="technology/web"/>
    <x v="453"/>
    <x v="839"/>
    <x v="2"/>
    <s v="web"/>
    <x v="2382"/>
    <x v="2380"/>
  </r>
  <r>
    <n v="2383"/>
    <s v="KindaQuirky (Canceled)"/>
    <x v="2381"/>
    <n v="10000"/>
    <n v="435"/>
    <x v="1"/>
    <x v="4"/>
    <s v="NZD"/>
    <n v="1424568107"/>
    <x v="2383"/>
    <b v="0"/>
    <x v="83"/>
    <b v="0"/>
    <s v="technology/web"/>
    <x v="1850"/>
    <x v="1784"/>
    <x v="2"/>
    <s v="web"/>
    <x v="2383"/>
    <x v="2381"/>
  </r>
  <r>
    <n v="2384"/>
    <s v="Social Rewards - A new twist on social media (Canceled)"/>
    <x v="2382"/>
    <n v="1000"/>
    <n v="8"/>
    <x v="1"/>
    <x v="0"/>
    <s v="USD"/>
    <n v="1415932643"/>
    <x v="2384"/>
    <b v="0"/>
    <x v="22"/>
    <b v="0"/>
    <s v="technology/web"/>
    <x v="417"/>
    <x v="120"/>
    <x v="2"/>
    <s v="web"/>
    <x v="2384"/>
    <x v="2382"/>
  </r>
  <r>
    <n v="2385"/>
    <s v="Search every sneaker site and local store at once (Canceled)"/>
    <x v="2383"/>
    <n v="65000"/>
    <n v="788"/>
    <x v="1"/>
    <x v="0"/>
    <s v="USD"/>
    <n v="1438793432"/>
    <x v="2385"/>
    <b v="0"/>
    <x v="63"/>
    <b v="0"/>
    <s v="technology/web"/>
    <x v="1851"/>
    <x v="1785"/>
    <x v="2"/>
    <s v="web"/>
    <x v="2385"/>
    <x v="2383"/>
  </r>
  <r>
    <n v="2386"/>
    <s v="Realjobmatch.com (Canceled)"/>
    <x v="2384"/>
    <n v="30000"/>
    <n v="0"/>
    <x v="1"/>
    <x v="5"/>
    <s v="CAD"/>
    <n v="1420920424"/>
    <x v="2386"/>
    <b v="0"/>
    <x v="78"/>
    <b v="0"/>
    <s v="technology/web"/>
    <x v="109"/>
    <x v="121"/>
    <x v="2"/>
    <s v="web"/>
    <x v="2386"/>
    <x v="2384"/>
  </r>
  <r>
    <n v="2387"/>
    <s v="Building an interactive web-based health community."/>
    <x v="2385"/>
    <n v="150000"/>
    <n v="1026"/>
    <x v="1"/>
    <x v="0"/>
    <s v="USD"/>
    <n v="1469199740"/>
    <x v="2387"/>
    <b v="0"/>
    <x v="83"/>
    <b v="0"/>
    <s v="technology/web"/>
    <x v="1852"/>
    <x v="1786"/>
    <x v="2"/>
    <s v="web"/>
    <x v="2387"/>
    <x v="2385"/>
  </r>
  <r>
    <n v="2388"/>
    <s v="Virtual Restart - Stock Market For You and Your Loved Ones"/>
    <x v="2386"/>
    <n v="37000"/>
    <n v="463"/>
    <x v="1"/>
    <x v="0"/>
    <s v="USD"/>
    <n v="1421350140"/>
    <x v="2388"/>
    <b v="0"/>
    <x v="22"/>
    <b v="0"/>
    <s v="technology/web"/>
    <x v="1853"/>
    <x v="1787"/>
    <x v="2"/>
    <s v="web"/>
    <x v="2388"/>
    <x v="2386"/>
  </r>
  <r>
    <n v="2389"/>
    <s v="Et si Kiwwi vous trouvait un job ? (Canceled)"/>
    <x v="2387"/>
    <n v="16000"/>
    <n v="30"/>
    <x v="1"/>
    <x v="6"/>
    <s v="EUR"/>
    <n v="1437861540"/>
    <x v="2389"/>
    <b v="0"/>
    <x v="29"/>
    <b v="0"/>
    <s v="technology/web"/>
    <x v="1854"/>
    <x v="180"/>
    <x v="2"/>
    <s v="web"/>
    <x v="2389"/>
    <x v="2387"/>
  </r>
  <r>
    <n v="2390"/>
    <s v="iHorizon Pty Ltd (Enterprise Planning &amp; Forecasting)"/>
    <x v="2388"/>
    <n v="510000"/>
    <n v="0"/>
    <x v="1"/>
    <x v="2"/>
    <s v="AUD"/>
    <n v="1420352264"/>
    <x v="2390"/>
    <b v="0"/>
    <x v="78"/>
    <b v="0"/>
    <s v="technology/web"/>
    <x v="109"/>
    <x v="121"/>
    <x v="2"/>
    <s v="web"/>
    <x v="2390"/>
    <x v="2388"/>
  </r>
  <r>
    <n v="2391"/>
    <s v="oToBOTS.com - Freedom from high cost auto repairs (Canceled)"/>
    <x v="2389"/>
    <n v="20000"/>
    <n v="25"/>
    <x v="1"/>
    <x v="0"/>
    <s v="USD"/>
    <n v="1427825044"/>
    <x v="2391"/>
    <b v="0"/>
    <x v="29"/>
    <b v="0"/>
    <s v="technology/web"/>
    <x v="415"/>
    <x v="384"/>
    <x v="2"/>
    <s v="web"/>
    <x v="2391"/>
    <x v="2389"/>
  </r>
  <r>
    <n v="2392"/>
    <s v="WILLAMETTE EXTRA BOARD (Canceled)"/>
    <x v="2390"/>
    <n v="4200"/>
    <n v="0"/>
    <x v="1"/>
    <x v="0"/>
    <s v="USD"/>
    <n v="1446087223"/>
    <x v="2392"/>
    <b v="0"/>
    <x v="78"/>
    <b v="0"/>
    <s v="technology/web"/>
    <x v="109"/>
    <x v="121"/>
    <x v="2"/>
    <s v="web"/>
    <x v="2392"/>
    <x v="2390"/>
  </r>
  <r>
    <n v="2393"/>
    <s v="Game Swapper (Canceled)"/>
    <x v="2391"/>
    <n v="100000"/>
    <n v="50"/>
    <x v="1"/>
    <x v="0"/>
    <s v="USD"/>
    <n v="1439048017"/>
    <x v="2393"/>
    <b v="0"/>
    <x v="29"/>
    <b v="0"/>
    <s v="technology/web"/>
    <x v="833"/>
    <x v="73"/>
    <x v="2"/>
    <s v="web"/>
    <x v="2393"/>
    <x v="2391"/>
  </r>
  <r>
    <n v="2394"/>
    <s v="Wriyon - WRIte Your Own (Canceled)"/>
    <x v="2392"/>
    <n v="5000"/>
    <n v="3"/>
    <x v="1"/>
    <x v="17"/>
    <s v="EUR"/>
    <n v="1424940093"/>
    <x v="2394"/>
    <b v="0"/>
    <x v="84"/>
    <b v="0"/>
    <s v="technology/web"/>
    <x v="1855"/>
    <x v="1788"/>
    <x v="2"/>
    <s v="web"/>
    <x v="2394"/>
    <x v="2392"/>
  </r>
  <r>
    <n v="2395"/>
    <s v="VENT it out (Canceled)"/>
    <x v="2393"/>
    <n v="33000"/>
    <n v="0"/>
    <x v="1"/>
    <x v="0"/>
    <s v="USD"/>
    <n v="1484038620"/>
    <x v="2395"/>
    <b v="0"/>
    <x v="78"/>
    <b v="0"/>
    <s v="technology/web"/>
    <x v="109"/>
    <x v="121"/>
    <x v="2"/>
    <s v="web"/>
    <x v="2395"/>
    <x v="2393"/>
  </r>
  <r>
    <n v="2396"/>
    <s v="Projektwebseite (Canceled)"/>
    <x v="2394"/>
    <n v="5000"/>
    <n v="10"/>
    <x v="1"/>
    <x v="16"/>
    <s v="CHF"/>
    <n v="1444940558"/>
    <x v="2396"/>
    <b v="0"/>
    <x v="29"/>
    <b v="0"/>
    <s v="technology/web"/>
    <x v="418"/>
    <x v="119"/>
    <x v="2"/>
    <s v="web"/>
    <x v="2396"/>
    <x v="2394"/>
  </r>
  <r>
    <n v="2397"/>
    <s v="#ADOPTROHINGYA PROJECT (Canceled)"/>
    <x v="2395"/>
    <n v="124000"/>
    <n v="0"/>
    <x v="1"/>
    <x v="0"/>
    <s v="USD"/>
    <n v="1420233256"/>
    <x v="2397"/>
    <b v="0"/>
    <x v="78"/>
    <b v="0"/>
    <s v="technology/web"/>
    <x v="109"/>
    <x v="121"/>
    <x v="2"/>
    <s v="web"/>
    <x v="2397"/>
    <x v="2395"/>
  </r>
  <r>
    <n v="2398"/>
    <s v="Roekee.com (Canceled)"/>
    <x v="2396"/>
    <n v="4000"/>
    <n v="0"/>
    <x v="1"/>
    <x v="0"/>
    <s v="USD"/>
    <n v="1435874384"/>
    <x v="2398"/>
    <b v="0"/>
    <x v="78"/>
    <b v="0"/>
    <s v="technology/web"/>
    <x v="109"/>
    <x v="121"/>
    <x v="2"/>
    <s v="web"/>
    <x v="2398"/>
    <x v="2396"/>
  </r>
  <r>
    <n v="2399"/>
    <s v="SheLifts - the #1 Female Bodybuilding HUB (Canceled)"/>
    <x v="2397"/>
    <n v="13000"/>
    <n v="0"/>
    <x v="1"/>
    <x v="11"/>
    <s v="SEK"/>
    <n v="1418934506"/>
    <x v="2399"/>
    <b v="0"/>
    <x v="78"/>
    <b v="0"/>
    <s v="technology/web"/>
    <x v="109"/>
    <x v="121"/>
    <x v="2"/>
    <s v="web"/>
    <x v="2399"/>
    <x v="2397"/>
  </r>
  <r>
    <n v="2400"/>
    <s v="NEW 2016 Social Media Litesbook (Canceled)"/>
    <x v="2398"/>
    <n v="50000"/>
    <n v="0"/>
    <x v="1"/>
    <x v="2"/>
    <s v="AUD"/>
    <n v="1460615164"/>
    <x v="2400"/>
    <b v="0"/>
    <x v="78"/>
    <b v="0"/>
    <s v="technology/web"/>
    <x v="109"/>
    <x v="121"/>
    <x v="2"/>
    <s v="web"/>
    <x v="2400"/>
    <x v="2398"/>
  </r>
  <r>
    <n v="2401"/>
    <s v="The Dancing Elephant, Traditional Dosa and Indian Cuisine"/>
    <x v="2399"/>
    <n v="28000"/>
    <n v="201"/>
    <x v="2"/>
    <x v="0"/>
    <s v="USD"/>
    <n v="1457207096"/>
    <x v="2401"/>
    <b v="0"/>
    <x v="82"/>
    <b v="0"/>
    <s v="food/food trucks"/>
    <x v="1856"/>
    <x v="1789"/>
    <x v="7"/>
    <s v="food trucks"/>
    <x v="2401"/>
    <x v="2399"/>
  </r>
  <r>
    <n v="2402"/>
    <s v="Cupcake Truck Unite"/>
    <x v="2400"/>
    <n v="12000"/>
    <n v="52"/>
    <x v="2"/>
    <x v="0"/>
    <s v="USD"/>
    <n v="1431533931"/>
    <x v="2402"/>
    <b v="0"/>
    <x v="29"/>
    <b v="0"/>
    <s v="food/food trucks"/>
    <x v="414"/>
    <x v="368"/>
    <x v="7"/>
    <s v="food trucks"/>
    <x v="2402"/>
    <x v="2400"/>
  </r>
  <r>
    <n v="2403"/>
    <s v="Think Green, Think Tea Trike! - A mobile cafe &amp; online shop."/>
    <x v="2401"/>
    <n v="1200"/>
    <n v="202"/>
    <x v="2"/>
    <x v="1"/>
    <s v="GBP"/>
    <n v="1459368658"/>
    <x v="2403"/>
    <b v="0"/>
    <x v="8"/>
    <b v="0"/>
    <s v="food/food trucks"/>
    <x v="1857"/>
    <x v="1790"/>
    <x v="7"/>
    <s v="food trucks"/>
    <x v="2403"/>
    <x v="2401"/>
  </r>
  <r>
    <n v="2404"/>
    <s v="Square Donuts Truck"/>
    <x v="2402"/>
    <n v="15000"/>
    <n v="0"/>
    <x v="2"/>
    <x v="0"/>
    <s v="USD"/>
    <n v="1451782607"/>
    <x v="2404"/>
    <b v="0"/>
    <x v="78"/>
    <b v="0"/>
    <s v="food/food trucks"/>
    <x v="109"/>
    <x v="121"/>
    <x v="7"/>
    <s v="food trucks"/>
    <x v="2404"/>
    <x v="2402"/>
  </r>
  <r>
    <n v="2405"/>
    <s v="JoyShtick Food Truck"/>
    <x v="2403"/>
    <n v="5000"/>
    <n v="1126"/>
    <x v="2"/>
    <x v="0"/>
    <s v="USD"/>
    <n v="1472911375"/>
    <x v="2405"/>
    <b v="0"/>
    <x v="9"/>
    <b v="0"/>
    <s v="food/food trucks"/>
    <x v="1858"/>
    <x v="1791"/>
    <x v="7"/>
    <s v="food trucks"/>
    <x v="2405"/>
    <x v="2403"/>
  </r>
  <r>
    <n v="2406"/>
    <s v="Arnold's Happy Days Food Truck"/>
    <x v="2404"/>
    <n v="3250"/>
    <n v="1345"/>
    <x v="2"/>
    <x v="0"/>
    <s v="USD"/>
    <n v="1421635190"/>
    <x v="2406"/>
    <b v="0"/>
    <x v="38"/>
    <b v="0"/>
    <s v="food/food trucks"/>
    <x v="1859"/>
    <x v="1792"/>
    <x v="7"/>
    <s v="food trucks"/>
    <x v="2406"/>
    <x v="2404"/>
  </r>
  <r>
    <n v="2407"/>
    <s v="&quot;PASHUT&quot;-(Means â€˜simpleâ€™ in Hebrew)"/>
    <x v="2405"/>
    <n v="22000"/>
    <n v="5557"/>
    <x v="2"/>
    <x v="0"/>
    <s v="USD"/>
    <n v="1428732000"/>
    <x v="2407"/>
    <b v="0"/>
    <x v="51"/>
    <b v="0"/>
    <s v="food/food trucks"/>
    <x v="1860"/>
    <x v="1793"/>
    <x v="7"/>
    <s v="food trucks"/>
    <x v="2407"/>
    <x v="2405"/>
  </r>
  <r>
    <n v="2408"/>
    <s v="Sabroso On Wheels"/>
    <x v="2406"/>
    <n v="15000"/>
    <n v="30"/>
    <x v="2"/>
    <x v="0"/>
    <s v="USD"/>
    <n v="1415247757"/>
    <x v="2408"/>
    <b v="0"/>
    <x v="84"/>
    <b v="0"/>
    <s v="food/food trucks"/>
    <x v="418"/>
    <x v="2"/>
    <x v="7"/>
    <s v="food trucks"/>
    <x v="2408"/>
    <x v="2406"/>
  </r>
  <r>
    <n v="2409"/>
    <s v="Johnny's Food Truck a Puerto Rican and BBQ infusion"/>
    <x v="2407"/>
    <n v="25000"/>
    <n v="460"/>
    <x v="2"/>
    <x v="0"/>
    <s v="USD"/>
    <n v="1439931675"/>
    <x v="2409"/>
    <b v="0"/>
    <x v="79"/>
    <b v="0"/>
    <s v="food/food trucks"/>
    <x v="1861"/>
    <x v="474"/>
    <x v="7"/>
    <s v="food trucks"/>
    <x v="2409"/>
    <x v="2407"/>
  </r>
  <r>
    <n v="2410"/>
    <s v="Websters grill truck       slow cooked meats"/>
    <x v="2408"/>
    <n v="15000"/>
    <n v="0"/>
    <x v="2"/>
    <x v="2"/>
    <s v="AUD"/>
    <n v="1441619275"/>
    <x v="2410"/>
    <b v="0"/>
    <x v="78"/>
    <b v="0"/>
    <s v="food/food trucks"/>
    <x v="109"/>
    <x v="121"/>
    <x v="7"/>
    <s v="food trucks"/>
    <x v="2410"/>
    <x v="2408"/>
  </r>
  <r>
    <n v="2411"/>
    <s v="Was ist das"/>
    <x v="2409"/>
    <n v="25000"/>
    <n v="151"/>
    <x v="2"/>
    <x v="0"/>
    <s v="USD"/>
    <n v="1440524082"/>
    <x v="2411"/>
    <b v="0"/>
    <x v="83"/>
    <b v="0"/>
    <s v="food/food trucks"/>
    <x v="1862"/>
    <x v="690"/>
    <x v="7"/>
    <s v="food trucks"/>
    <x v="2411"/>
    <x v="2409"/>
  </r>
  <r>
    <n v="2412"/>
    <s v="Food-truck 100 % carnivore : &quot;Le camion qui grille&quot;"/>
    <x v="2410"/>
    <n v="8000"/>
    <n v="0"/>
    <x v="2"/>
    <x v="6"/>
    <s v="EUR"/>
    <n v="1480185673"/>
    <x v="2412"/>
    <b v="0"/>
    <x v="78"/>
    <b v="0"/>
    <s v="food/food trucks"/>
    <x v="109"/>
    <x v="121"/>
    <x v="7"/>
    <s v="food trucks"/>
    <x v="2412"/>
    <x v="2410"/>
  </r>
  <r>
    <n v="2413"/>
    <s v="Lone Pine Coffee Brewery"/>
    <x v="2411"/>
    <n v="3000"/>
    <n v="25"/>
    <x v="2"/>
    <x v="0"/>
    <s v="USD"/>
    <n v="1401579000"/>
    <x v="2413"/>
    <b v="0"/>
    <x v="83"/>
    <b v="0"/>
    <s v="food/food trucks"/>
    <x v="1863"/>
    <x v="1585"/>
    <x v="7"/>
    <s v="food trucks"/>
    <x v="2413"/>
    <x v="2411"/>
  </r>
  <r>
    <n v="2414"/>
    <s v="Help 95th St.Tacos get a food truck in Atlanta"/>
    <x v="2412"/>
    <n v="15000"/>
    <n v="460"/>
    <x v="2"/>
    <x v="0"/>
    <s v="USD"/>
    <n v="1440215940"/>
    <x v="2414"/>
    <b v="0"/>
    <x v="62"/>
    <b v="0"/>
    <s v="food/food trucks"/>
    <x v="1864"/>
    <x v="1794"/>
    <x v="7"/>
    <s v="food trucks"/>
    <x v="2414"/>
    <x v="2412"/>
  </r>
  <r>
    <n v="2415"/>
    <s v="Local Food Truck is Off the Hoof!"/>
    <x v="2413"/>
    <n v="60000"/>
    <n v="335"/>
    <x v="2"/>
    <x v="0"/>
    <s v="USD"/>
    <n v="1468615346"/>
    <x v="2415"/>
    <b v="0"/>
    <x v="79"/>
    <b v="0"/>
    <s v="food/food trucks"/>
    <x v="1865"/>
    <x v="1795"/>
    <x v="7"/>
    <s v="food trucks"/>
    <x v="2415"/>
    <x v="2413"/>
  </r>
  <r>
    <n v="2416"/>
    <s v="Smokin' J's BBQ. food truck"/>
    <x v="2414"/>
    <n v="20000"/>
    <n v="5"/>
    <x v="2"/>
    <x v="0"/>
    <s v="USD"/>
    <n v="1426345200"/>
    <x v="2416"/>
    <b v="0"/>
    <x v="29"/>
    <b v="0"/>
    <s v="food/food trucks"/>
    <x v="1866"/>
    <x v="144"/>
    <x v="7"/>
    <s v="food trucks"/>
    <x v="2416"/>
    <x v="2414"/>
  </r>
  <r>
    <n v="2417"/>
    <s v="I want to make the best fried chicken!!"/>
    <x v="2415"/>
    <n v="1000"/>
    <n v="0"/>
    <x v="2"/>
    <x v="0"/>
    <s v="USD"/>
    <n v="1407705187"/>
    <x v="2417"/>
    <b v="0"/>
    <x v="78"/>
    <b v="0"/>
    <s v="food/food trucks"/>
    <x v="109"/>
    <x v="121"/>
    <x v="7"/>
    <s v="food trucks"/>
    <x v="2417"/>
    <x v="2415"/>
  </r>
  <r>
    <n v="2418"/>
    <s v="Mexican food truck"/>
    <x v="2416"/>
    <n v="25000"/>
    <n v="5"/>
    <x v="2"/>
    <x v="0"/>
    <s v="USD"/>
    <n v="1427225644"/>
    <x v="2418"/>
    <b v="0"/>
    <x v="81"/>
    <b v="0"/>
    <s v="food/food trucks"/>
    <x v="459"/>
    <x v="120"/>
    <x v="7"/>
    <s v="food trucks"/>
    <x v="2418"/>
    <x v="2416"/>
  </r>
  <r>
    <n v="2419"/>
    <s v="Grateful Gourmet Grub! farm to table: food truck &amp; hot dog !"/>
    <x v="2417"/>
    <n v="3000"/>
    <n v="0"/>
    <x v="2"/>
    <x v="0"/>
    <s v="USD"/>
    <n v="1424281389"/>
    <x v="2419"/>
    <b v="0"/>
    <x v="78"/>
    <b v="0"/>
    <s v="food/food trucks"/>
    <x v="109"/>
    <x v="121"/>
    <x v="7"/>
    <s v="food trucks"/>
    <x v="2419"/>
    <x v="2417"/>
  </r>
  <r>
    <n v="2420"/>
    <s v="Pangea Cuisines &quot;Continental Drift&quot; A Paleo food Truck!"/>
    <x v="2418"/>
    <n v="16870"/>
    <n v="2501"/>
    <x v="2"/>
    <x v="0"/>
    <s v="USD"/>
    <n v="1415583695"/>
    <x v="2420"/>
    <b v="0"/>
    <x v="17"/>
    <b v="0"/>
    <s v="food/food trucks"/>
    <x v="1867"/>
    <x v="1796"/>
    <x v="7"/>
    <s v="food trucks"/>
    <x v="2420"/>
    <x v="2418"/>
  </r>
  <r>
    <n v="2421"/>
    <s v="hot dog cart"/>
    <x v="2419"/>
    <n v="6000"/>
    <n v="1"/>
    <x v="2"/>
    <x v="0"/>
    <s v="USD"/>
    <n v="1424536196"/>
    <x v="2421"/>
    <b v="0"/>
    <x v="29"/>
    <b v="0"/>
    <s v="food/food trucks"/>
    <x v="374"/>
    <x v="120"/>
    <x v="7"/>
    <s v="food trucks"/>
    <x v="2421"/>
    <x v="2419"/>
  </r>
  <r>
    <n v="2422"/>
    <s v="Help starting a family owned food truck"/>
    <x v="2420"/>
    <n v="500"/>
    <n v="1"/>
    <x v="2"/>
    <x v="0"/>
    <s v="USD"/>
    <n v="1426091036"/>
    <x v="2422"/>
    <b v="0"/>
    <x v="29"/>
    <b v="0"/>
    <s v="food/food trucks"/>
    <x v="418"/>
    <x v="120"/>
    <x v="7"/>
    <s v="food trucks"/>
    <x v="2422"/>
    <x v="2420"/>
  </r>
  <r>
    <n v="2423"/>
    <s v="FBTR BBQ"/>
    <x v="2421"/>
    <n v="60000"/>
    <n v="8"/>
    <x v="2"/>
    <x v="0"/>
    <s v="USD"/>
    <n v="1420044890"/>
    <x v="2423"/>
    <b v="0"/>
    <x v="29"/>
    <b v="0"/>
    <s v="food/food trucks"/>
    <x v="473"/>
    <x v="1797"/>
    <x v="7"/>
    <s v="food trucks"/>
    <x v="2423"/>
    <x v="2421"/>
  </r>
  <r>
    <n v="2424"/>
    <s v="Lily and Memphs"/>
    <x v="2422"/>
    <n v="25000"/>
    <n v="310"/>
    <x v="2"/>
    <x v="0"/>
    <s v="USD"/>
    <n v="1414445108"/>
    <x v="2424"/>
    <b v="0"/>
    <x v="82"/>
    <b v="0"/>
    <s v="food/food trucks"/>
    <x v="1868"/>
    <x v="1798"/>
    <x v="7"/>
    <s v="food trucks"/>
    <x v="2424"/>
    <x v="2422"/>
  </r>
  <r>
    <n v="2425"/>
    <s v="Food Cart Tour With Raz Simone and Macklemore"/>
    <x v="2423"/>
    <n v="3500"/>
    <n v="1"/>
    <x v="2"/>
    <x v="0"/>
    <s v="USD"/>
    <n v="1464386640"/>
    <x v="2425"/>
    <b v="0"/>
    <x v="29"/>
    <b v="0"/>
    <s v="food/food trucks"/>
    <x v="1869"/>
    <x v="120"/>
    <x v="7"/>
    <s v="food trucks"/>
    <x v="2425"/>
    <x v="2423"/>
  </r>
  <r>
    <n v="2426"/>
    <s v="The Low-Calorie Food Truck"/>
    <x v="2424"/>
    <n v="20000"/>
    <n v="0"/>
    <x v="2"/>
    <x v="0"/>
    <s v="USD"/>
    <n v="1439006692"/>
    <x v="2426"/>
    <b v="0"/>
    <x v="78"/>
    <b v="0"/>
    <s v="food/food trucks"/>
    <x v="109"/>
    <x v="121"/>
    <x v="7"/>
    <s v="food trucks"/>
    <x v="2426"/>
    <x v="2424"/>
  </r>
  <r>
    <n v="2427"/>
    <s v="Wraps in a snap. Fast lunch with a gourmet punch!"/>
    <x v="2425"/>
    <n v="50000"/>
    <n v="1"/>
    <x v="2"/>
    <x v="0"/>
    <s v="USD"/>
    <n v="1458715133"/>
    <x v="2427"/>
    <b v="0"/>
    <x v="29"/>
    <b v="0"/>
    <s v="food/food trucks"/>
    <x v="133"/>
    <x v="120"/>
    <x v="7"/>
    <s v="food trucks"/>
    <x v="2427"/>
    <x v="2425"/>
  </r>
  <r>
    <n v="2428"/>
    <s v="Premium Burgers"/>
    <x v="2426"/>
    <n v="35000"/>
    <n v="1"/>
    <x v="2"/>
    <x v="0"/>
    <s v="USD"/>
    <n v="1426182551"/>
    <x v="2428"/>
    <b v="0"/>
    <x v="29"/>
    <b v="0"/>
    <s v="food/food trucks"/>
    <x v="1870"/>
    <x v="120"/>
    <x v="7"/>
    <s v="food trucks"/>
    <x v="2428"/>
    <x v="2426"/>
  </r>
  <r>
    <n v="2429"/>
    <s v="MEATloko, ekte BBQ fra spesialbygd vedfyrt rÃ¸ykovn i foodbus"/>
    <x v="2427"/>
    <n v="140000"/>
    <n v="2005"/>
    <x v="2"/>
    <x v="10"/>
    <s v="NOK"/>
    <n v="1486313040"/>
    <x v="2429"/>
    <b v="0"/>
    <x v="80"/>
    <b v="0"/>
    <s v="food/food trucks"/>
    <x v="1871"/>
    <x v="1799"/>
    <x v="7"/>
    <s v="food trucks"/>
    <x v="2429"/>
    <x v="2427"/>
  </r>
  <r>
    <n v="2430"/>
    <s v="It's so cute! - Great food!"/>
    <x v="2428"/>
    <n v="3000"/>
    <n v="21"/>
    <x v="2"/>
    <x v="0"/>
    <s v="USD"/>
    <n v="1455246504"/>
    <x v="2430"/>
    <b v="0"/>
    <x v="84"/>
    <b v="0"/>
    <s v="food/food trucks"/>
    <x v="449"/>
    <x v="689"/>
    <x v="7"/>
    <s v="food trucks"/>
    <x v="2430"/>
    <x v="2428"/>
  </r>
  <r>
    <n v="2431"/>
    <s v="Murphy's good eatin'"/>
    <x v="2429"/>
    <n v="100000"/>
    <n v="2"/>
    <x v="2"/>
    <x v="0"/>
    <s v="USD"/>
    <n v="1467080613"/>
    <x v="2431"/>
    <b v="0"/>
    <x v="84"/>
    <b v="0"/>
    <s v="food/food trucks"/>
    <x v="133"/>
    <x v="120"/>
    <x v="7"/>
    <s v="food trucks"/>
    <x v="2431"/>
    <x v="2429"/>
  </r>
  <r>
    <n v="2432"/>
    <s v="funding for bbq trailer"/>
    <x v="2430"/>
    <n v="14000"/>
    <n v="2"/>
    <x v="2"/>
    <x v="0"/>
    <s v="USD"/>
    <n v="1425791697"/>
    <x v="2432"/>
    <b v="0"/>
    <x v="84"/>
    <b v="0"/>
    <s v="food/food trucks"/>
    <x v="107"/>
    <x v="120"/>
    <x v="7"/>
    <s v="food trucks"/>
    <x v="2432"/>
    <x v="2430"/>
  </r>
  <r>
    <n v="2433"/>
    <s v="TWIZTID CREATIONS"/>
    <x v="2431"/>
    <n v="10000"/>
    <n v="0"/>
    <x v="2"/>
    <x v="0"/>
    <s v="USD"/>
    <n v="1456608943"/>
    <x v="2433"/>
    <b v="0"/>
    <x v="78"/>
    <b v="0"/>
    <s v="food/food trucks"/>
    <x v="109"/>
    <x v="121"/>
    <x v="7"/>
    <s v="food trucks"/>
    <x v="2433"/>
    <x v="2431"/>
  </r>
  <r>
    <n v="2434"/>
    <s v="Fresh fruit and veggies for the hood!"/>
    <x v="2432"/>
    <n v="20000"/>
    <n v="26"/>
    <x v="2"/>
    <x v="0"/>
    <s v="USD"/>
    <n v="1438662474"/>
    <x v="2434"/>
    <b v="0"/>
    <x v="84"/>
    <b v="0"/>
    <s v="food/food trucks"/>
    <x v="1872"/>
    <x v="31"/>
    <x v="7"/>
    <s v="food trucks"/>
    <x v="2434"/>
    <x v="2432"/>
  </r>
  <r>
    <n v="2435"/>
    <s v="Paleo food as a Take Away-food, order and pay in the app"/>
    <x v="2433"/>
    <n v="250000"/>
    <n v="1224"/>
    <x v="2"/>
    <x v="11"/>
    <s v="SEK"/>
    <n v="1444027186"/>
    <x v="2435"/>
    <b v="0"/>
    <x v="80"/>
    <b v="0"/>
    <s v="food/food trucks"/>
    <x v="1873"/>
    <x v="1800"/>
    <x v="7"/>
    <s v="food trucks"/>
    <x v="2435"/>
    <x v="2433"/>
  </r>
  <r>
    <n v="2436"/>
    <s v="Waistband: Solar Powered Vegan Quality of Life Truck"/>
    <x v="2434"/>
    <n v="117000"/>
    <n v="45"/>
    <x v="2"/>
    <x v="5"/>
    <s v="CAD"/>
    <n v="1454078770"/>
    <x v="2436"/>
    <b v="0"/>
    <x v="84"/>
    <b v="0"/>
    <s v="food/food trucks"/>
    <x v="1874"/>
    <x v="381"/>
    <x v="7"/>
    <s v="food trucks"/>
    <x v="2436"/>
    <x v="2434"/>
  </r>
  <r>
    <n v="2437"/>
    <s v="Cuppa Gumbos"/>
    <x v="2435"/>
    <n v="8000"/>
    <n v="0"/>
    <x v="2"/>
    <x v="0"/>
    <s v="USD"/>
    <n v="1426615200"/>
    <x v="2437"/>
    <b v="0"/>
    <x v="78"/>
    <b v="0"/>
    <s v="food/food trucks"/>
    <x v="109"/>
    <x v="121"/>
    <x v="7"/>
    <s v="food trucks"/>
    <x v="2437"/>
    <x v="2435"/>
  </r>
  <r>
    <n v="2438"/>
    <s v="FOOD|Art"/>
    <x v="2436"/>
    <n v="15000"/>
    <n v="50"/>
    <x v="2"/>
    <x v="0"/>
    <s v="USD"/>
    <n v="1449529062"/>
    <x v="2438"/>
    <b v="0"/>
    <x v="29"/>
    <b v="0"/>
    <s v="food/food trucks"/>
    <x v="119"/>
    <x v="73"/>
    <x v="7"/>
    <s v="food trucks"/>
    <x v="2438"/>
    <x v="2436"/>
  </r>
  <r>
    <n v="2439"/>
    <s v="Pillow Puffs Concessions"/>
    <x v="2437"/>
    <n v="10000"/>
    <n v="0"/>
    <x v="2"/>
    <x v="0"/>
    <s v="USD"/>
    <n v="1445197129"/>
    <x v="2439"/>
    <b v="0"/>
    <x v="78"/>
    <b v="0"/>
    <s v="food/food trucks"/>
    <x v="109"/>
    <x v="121"/>
    <x v="7"/>
    <s v="food trucks"/>
    <x v="2439"/>
    <x v="2437"/>
  </r>
  <r>
    <n v="2440"/>
    <s v="The first green Food Truck in Phnom Penh"/>
    <x v="2438"/>
    <n v="5000"/>
    <n v="10"/>
    <x v="2"/>
    <x v="18"/>
    <s v="EUR"/>
    <n v="1455399313"/>
    <x v="2440"/>
    <b v="0"/>
    <x v="84"/>
    <b v="0"/>
    <s v="food/food trucks"/>
    <x v="418"/>
    <x v="144"/>
    <x v="7"/>
    <s v="food trucks"/>
    <x v="2440"/>
    <x v="2438"/>
  </r>
  <r>
    <n v="2441"/>
    <s v="Bring Alchemy Pops to the People!"/>
    <x v="2439"/>
    <n v="7500"/>
    <n v="8091"/>
    <x v="0"/>
    <x v="0"/>
    <s v="USD"/>
    <n v="1437627540"/>
    <x v="2441"/>
    <b v="0"/>
    <x v="280"/>
    <b v="1"/>
    <s v="food/small batch"/>
    <x v="1875"/>
    <x v="1801"/>
    <x v="7"/>
    <s v="small batch"/>
    <x v="2441"/>
    <x v="2439"/>
  </r>
  <r>
    <n v="2442"/>
    <s v="Young Mountain Tea: A New White Tea from India's Himalayas"/>
    <x v="2440"/>
    <n v="24000"/>
    <n v="30226"/>
    <x v="0"/>
    <x v="0"/>
    <s v="USD"/>
    <n v="1426777228"/>
    <x v="2442"/>
    <b v="0"/>
    <x v="459"/>
    <b v="1"/>
    <s v="food/small batch"/>
    <x v="1876"/>
    <x v="1802"/>
    <x v="7"/>
    <s v="small batch"/>
    <x v="2442"/>
    <x v="2440"/>
  </r>
  <r>
    <n v="2443"/>
    <s v="VEGA: One-of-A-Kind Coffee that Changes Lives"/>
    <x v="2441"/>
    <n v="20000"/>
    <n v="40502.99"/>
    <x v="0"/>
    <x v="0"/>
    <s v="USD"/>
    <n v="1408114822"/>
    <x v="2443"/>
    <b v="0"/>
    <x v="409"/>
    <b v="1"/>
    <s v="food/small batch"/>
    <x v="1877"/>
    <x v="1803"/>
    <x v="7"/>
    <s v="small batch"/>
    <x v="2443"/>
    <x v="2441"/>
  </r>
  <r>
    <n v="2444"/>
    <s v="Trish's Truffles &amp; Sweet Treats."/>
    <x v="2442"/>
    <n v="3000"/>
    <n v="3258"/>
    <x v="0"/>
    <x v="0"/>
    <s v="USD"/>
    <n v="1464199591"/>
    <x v="2444"/>
    <b v="0"/>
    <x v="42"/>
    <b v="1"/>
    <s v="food/small batch"/>
    <x v="1878"/>
    <x v="1804"/>
    <x v="7"/>
    <s v="small batch"/>
    <x v="2444"/>
    <x v="2442"/>
  </r>
  <r>
    <n v="2445"/>
    <s v="Joe's Cellar Phase 1 - Sit down, shut up &amp; EAT!"/>
    <x v="2443"/>
    <n v="5000"/>
    <n v="8640"/>
    <x v="0"/>
    <x v="0"/>
    <s v="USD"/>
    <n v="1443242021"/>
    <x v="2445"/>
    <b v="0"/>
    <x v="248"/>
    <b v="1"/>
    <s v="food/small batch"/>
    <x v="1789"/>
    <x v="1805"/>
    <x v="7"/>
    <s v="small batch"/>
    <x v="2445"/>
    <x v="2443"/>
  </r>
  <r>
    <n v="2446"/>
    <s v="Brooklyn Cookie Company is growing!"/>
    <x v="2444"/>
    <n v="5000"/>
    <n v="8399"/>
    <x v="0"/>
    <x v="0"/>
    <s v="USD"/>
    <n v="1480174071"/>
    <x v="2446"/>
    <b v="0"/>
    <x v="112"/>
    <b v="1"/>
    <s v="food/small batch"/>
    <x v="1879"/>
    <x v="1806"/>
    <x v="7"/>
    <s v="small batch"/>
    <x v="2446"/>
    <x v="2444"/>
  </r>
  <r>
    <n v="2447"/>
    <s v="The Workingman's Cake by Delectabites"/>
    <x v="2445"/>
    <n v="2500"/>
    <n v="10680"/>
    <x v="0"/>
    <x v="0"/>
    <s v="USD"/>
    <n v="1478923200"/>
    <x v="2447"/>
    <b v="0"/>
    <x v="152"/>
    <b v="1"/>
    <s v="food/small batch"/>
    <x v="1880"/>
    <x v="1807"/>
    <x v="7"/>
    <s v="small batch"/>
    <x v="2447"/>
    <x v="2445"/>
  </r>
  <r>
    <n v="2448"/>
    <s v="Ninja Narwhal Coffee Company 13oz. Campfire Coffee Mug"/>
    <x v="2446"/>
    <n v="400"/>
    <n v="430"/>
    <x v="0"/>
    <x v="0"/>
    <s v="USD"/>
    <n v="1472621760"/>
    <x v="2448"/>
    <b v="0"/>
    <x v="82"/>
    <b v="1"/>
    <s v="food/small batch"/>
    <x v="1881"/>
    <x v="1808"/>
    <x v="7"/>
    <s v="small batch"/>
    <x v="2448"/>
    <x v="2446"/>
  </r>
  <r>
    <n v="2449"/>
    <s v="Born to Crunch - Jackson Holesome Granola"/>
    <x v="2447"/>
    <n v="10000"/>
    <n v="10800"/>
    <x v="0"/>
    <x v="0"/>
    <s v="USD"/>
    <n v="1417321515"/>
    <x v="2449"/>
    <b v="0"/>
    <x v="148"/>
    <b v="1"/>
    <s v="food/small batch"/>
    <x v="1277"/>
    <x v="472"/>
    <x v="7"/>
    <s v="small batch"/>
    <x v="2449"/>
    <x v="2447"/>
  </r>
  <r>
    <n v="2450"/>
    <s v="Old Coast Ales: Brewery and Taproom"/>
    <x v="2448"/>
    <n v="15000"/>
    <n v="15230.03"/>
    <x v="0"/>
    <x v="0"/>
    <s v="USD"/>
    <n v="1414465860"/>
    <x v="2450"/>
    <b v="0"/>
    <x v="332"/>
    <b v="1"/>
    <s v="food/small batch"/>
    <x v="1882"/>
    <x v="1809"/>
    <x v="7"/>
    <s v="small batch"/>
    <x v="2450"/>
    <x v="2448"/>
  </r>
  <r>
    <n v="2451"/>
    <s v="Boss Balls Protein Balls"/>
    <x v="2449"/>
    <n v="10000"/>
    <n v="11545"/>
    <x v="0"/>
    <x v="0"/>
    <s v="USD"/>
    <n v="1488750490"/>
    <x v="2451"/>
    <b v="0"/>
    <x v="153"/>
    <b v="1"/>
    <s v="food/small batch"/>
    <x v="1883"/>
    <x v="1810"/>
    <x v="7"/>
    <s v="small batch"/>
    <x v="2451"/>
    <x v="2449"/>
  </r>
  <r>
    <n v="2452"/>
    <s v="Kickstart for a Startup Nebraska Food Business"/>
    <x v="2450"/>
    <n v="600"/>
    <n v="801"/>
    <x v="0"/>
    <x v="0"/>
    <s v="USD"/>
    <n v="1451430000"/>
    <x v="2452"/>
    <b v="0"/>
    <x v="41"/>
    <b v="1"/>
    <s v="food/small batch"/>
    <x v="1884"/>
    <x v="1811"/>
    <x v="7"/>
    <s v="small batch"/>
    <x v="2452"/>
    <x v="2450"/>
  </r>
  <r>
    <n v="2453"/>
    <s v="Bounce Jerky - Natural - Hand-Crafted - Quality"/>
    <x v="2451"/>
    <n v="3000"/>
    <n v="4641"/>
    <x v="0"/>
    <x v="0"/>
    <s v="USD"/>
    <n v="1486053409"/>
    <x v="2453"/>
    <b v="0"/>
    <x v="85"/>
    <b v="1"/>
    <s v="food/small batch"/>
    <x v="1885"/>
    <x v="1812"/>
    <x v="7"/>
    <s v="small batch"/>
    <x v="2453"/>
    <x v="2451"/>
  </r>
  <r>
    <n v="2454"/>
    <s v="Bine Brewing - Brewed Within Reach"/>
    <x v="2452"/>
    <n v="35000"/>
    <n v="35296"/>
    <x v="0"/>
    <x v="0"/>
    <s v="USD"/>
    <n v="1489207808"/>
    <x v="2454"/>
    <b v="0"/>
    <x v="208"/>
    <b v="1"/>
    <s v="food/small batch"/>
    <x v="1886"/>
    <x v="1813"/>
    <x v="7"/>
    <s v="small batch"/>
    <x v="2454"/>
    <x v="2452"/>
  </r>
  <r>
    <n v="2455"/>
    <s v="Yo Mama's Sauces &amp; Rubs"/>
    <x v="2453"/>
    <n v="300"/>
    <n v="546"/>
    <x v="0"/>
    <x v="0"/>
    <s v="USD"/>
    <n v="1461177950"/>
    <x v="2455"/>
    <b v="0"/>
    <x v="38"/>
    <b v="1"/>
    <s v="food/small batch"/>
    <x v="1887"/>
    <x v="1814"/>
    <x v="7"/>
    <s v="small batch"/>
    <x v="2455"/>
    <x v="2453"/>
  </r>
  <r>
    <n v="2456"/>
    <s v="Beef Sticks to Chomp On!!"/>
    <x v="2454"/>
    <n v="1500"/>
    <n v="2713"/>
    <x v="0"/>
    <x v="0"/>
    <s v="USD"/>
    <n v="1488063839"/>
    <x v="2456"/>
    <b v="0"/>
    <x v="85"/>
    <b v="1"/>
    <s v="food/small batch"/>
    <x v="1888"/>
    <x v="1815"/>
    <x v="7"/>
    <s v="small batch"/>
    <x v="2456"/>
    <x v="2454"/>
  </r>
  <r>
    <n v="2457"/>
    <s v="NDWK The North Dakota Wine Kitchen"/>
    <x v="2455"/>
    <n v="23000"/>
    <n v="23530"/>
    <x v="0"/>
    <x v="0"/>
    <s v="USD"/>
    <n v="1458826056"/>
    <x v="2457"/>
    <b v="0"/>
    <x v="204"/>
    <b v="1"/>
    <s v="food/small batch"/>
    <x v="1889"/>
    <x v="1816"/>
    <x v="7"/>
    <s v="small batch"/>
    <x v="2457"/>
    <x v="2455"/>
  </r>
  <r>
    <n v="2458"/>
    <s v="Smoke, Loaf &amp; Saucer"/>
    <x v="2456"/>
    <n v="5000"/>
    <n v="5509"/>
    <x v="0"/>
    <x v="0"/>
    <s v="USD"/>
    <n v="1465498800"/>
    <x v="2458"/>
    <b v="0"/>
    <x v="144"/>
    <b v="1"/>
    <s v="food/small batch"/>
    <x v="1890"/>
    <x v="1817"/>
    <x v="7"/>
    <s v="small batch"/>
    <x v="2458"/>
    <x v="2456"/>
  </r>
  <r>
    <n v="2459"/>
    <s v="Amy's Cupcake Shoppe, Bringing sweet treats to Hopkins"/>
    <x v="2457"/>
    <n v="30000"/>
    <n v="30675"/>
    <x v="0"/>
    <x v="0"/>
    <s v="USD"/>
    <n v="1458742685"/>
    <x v="2459"/>
    <b v="0"/>
    <x v="460"/>
    <b v="1"/>
    <s v="food/small batch"/>
    <x v="1891"/>
    <x v="1818"/>
    <x v="7"/>
    <s v="small batch"/>
    <x v="2459"/>
    <x v="2457"/>
  </r>
  <r>
    <n v="2460"/>
    <s v="Grano: The Good Place to Get Great Bread"/>
    <x v="2458"/>
    <n v="8500"/>
    <n v="8567"/>
    <x v="0"/>
    <x v="0"/>
    <s v="USD"/>
    <n v="1483417020"/>
    <x v="2460"/>
    <b v="0"/>
    <x v="32"/>
    <b v="1"/>
    <s v="food/small batch"/>
    <x v="1892"/>
    <x v="1819"/>
    <x v="7"/>
    <s v="small batch"/>
    <x v="2460"/>
    <x v="2458"/>
  </r>
  <r>
    <n v="2461"/>
    <s v="Christian &amp; The Sinners"/>
    <x v="2459"/>
    <n v="7500"/>
    <n v="7785"/>
    <x v="0"/>
    <x v="0"/>
    <s v="USD"/>
    <n v="1317438000"/>
    <x v="2461"/>
    <b v="0"/>
    <x v="48"/>
    <b v="1"/>
    <s v="music/indie rock"/>
    <x v="965"/>
    <x v="1820"/>
    <x v="4"/>
    <s v="indie rock"/>
    <x v="2461"/>
    <x v="1837"/>
  </r>
  <r>
    <n v="2462"/>
    <s v="Help CHURCHES turn this song into an LGBT anthem!"/>
    <x v="2460"/>
    <n v="3000"/>
    <n v="3321.25"/>
    <x v="0"/>
    <x v="0"/>
    <s v="USD"/>
    <n v="1342672096"/>
    <x v="2462"/>
    <b v="0"/>
    <x v="248"/>
    <b v="1"/>
    <s v="music/indie rock"/>
    <x v="1893"/>
    <x v="1821"/>
    <x v="4"/>
    <s v="indie rock"/>
    <x v="2462"/>
    <x v="2459"/>
  </r>
  <r>
    <n v="2463"/>
    <s v="Emma Ate the Lion &quot;Songs Two Count Too&quot;"/>
    <x v="2461"/>
    <n v="2000"/>
    <n v="2325"/>
    <x v="0"/>
    <x v="0"/>
    <s v="USD"/>
    <n v="1366138800"/>
    <x v="2463"/>
    <b v="0"/>
    <x v="11"/>
    <b v="1"/>
    <s v="music/indie rock"/>
    <x v="63"/>
    <x v="1144"/>
    <x v="4"/>
    <s v="indie rock"/>
    <x v="2463"/>
    <x v="2460"/>
  </r>
  <r>
    <n v="2464"/>
    <s v="The Enemy Feathers NEW EP"/>
    <x v="2462"/>
    <n v="2000"/>
    <n v="2222"/>
    <x v="0"/>
    <x v="5"/>
    <s v="CAD"/>
    <n v="1443641340"/>
    <x v="2464"/>
    <b v="0"/>
    <x v="68"/>
    <b v="1"/>
    <s v="music/indie rock"/>
    <x v="206"/>
    <x v="1822"/>
    <x v="4"/>
    <s v="indie rock"/>
    <x v="2464"/>
    <x v="2461"/>
  </r>
  <r>
    <n v="2465"/>
    <s v="The Lion Oh My - Our first full length release"/>
    <x v="2463"/>
    <n v="700"/>
    <n v="1261"/>
    <x v="0"/>
    <x v="0"/>
    <s v="USD"/>
    <n v="1348420548"/>
    <x v="2465"/>
    <b v="0"/>
    <x v="53"/>
    <b v="1"/>
    <s v="music/indie rock"/>
    <x v="1894"/>
    <x v="1823"/>
    <x v="4"/>
    <s v="indie rock"/>
    <x v="2465"/>
    <x v="2462"/>
  </r>
  <r>
    <n v="2466"/>
    <s v="Jesse Alexander's Independent Debut Album"/>
    <x v="2464"/>
    <n v="2500"/>
    <n v="2500"/>
    <x v="0"/>
    <x v="0"/>
    <s v="USD"/>
    <n v="1368066453"/>
    <x v="2466"/>
    <b v="0"/>
    <x v="47"/>
    <b v="1"/>
    <s v="music/indie rock"/>
    <x v="31"/>
    <x v="1824"/>
    <x v="4"/>
    <s v="indie rock"/>
    <x v="2466"/>
    <x v="2463"/>
  </r>
  <r>
    <n v="2467"/>
    <s v="Nature Boy Explorer EP"/>
    <x v="2465"/>
    <n v="1000"/>
    <n v="1185"/>
    <x v="0"/>
    <x v="0"/>
    <s v="USD"/>
    <n v="1336669200"/>
    <x v="2467"/>
    <b v="0"/>
    <x v="68"/>
    <b v="1"/>
    <s v="music/indie rock"/>
    <x v="23"/>
    <x v="1825"/>
    <x v="4"/>
    <s v="indie rock"/>
    <x v="2467"/>
    <x v="2464"/>
  </r>
  <r>
    <n v="2468"/>
    <s v="New &quot;Jesse Denaro&quot; Album!"/>
    <x v="2466"/>
    <n v="2000"/>
    <n v="2144.34"/>
    <x v="0"/>
    <x v="0"/>
    <s v="USD"/>
    <n v="1351400400"/>
    <x v="2468"/>
    <b v="0"/>
    <x v="6"/>
    <b v="1"/>
    <s v="music/indie rock"/>
    <x v="1895"/>
    <x v="1826"/>
    <x v="4"/>
    <s v="indie rock"/>
    <x v="2468"/>
    <x v="2465"/>
  </r>
  <r>
    <n v="2469"/>
    <s v="Some Dark, Beautiful Morning - Greg Byers' EP"/>
    <x v="2467"/>
    <n v="1200"/>
    <n v="1364"/>
    <x v="0"/>
    <x v="0"/>
    <s v="USD"/>
    <n v="1297160329"/>
    <x v="2469"/>
    <b v="0"/>
    <x v="5"/>
    <b v="1"/>
    <s v="music/indie rock"/>
    <x v="981"/>
    <x v="1827"/>
    <x v="4"/>
    <s v="indie rock"/>
    <x v="2469"/>
    <x v="2466"/>
  </r>
  <r>
    <n v="2470"/>
    <s v="Geoff Zimmerman's Urban-Folk/ Indie-Rock Album"/>
    <x v="2468"/>
    <n v="1000"/>
    <n v="1031.6400000000001"/>
    <x v="0"/>
    <x v="0"/>
    <s v="USD"/>
    <n v="1337824055"/>
    <x v="2470"/>
    <b v="0"/>
    <x v="17"/>
    <b v="1"/>
    <s v="music/indie rock"/>
    <x v="1896"/>
    <x v="1828"/>
    <x v="4"/>
    <s v="indie rock"/>
    <x v="2470"/>
    <x v="2467"/>
  </r>
  <r>
    <n v="2471"/>
    <s v="Confused Disciples - &quot;Sleepamation&quot;"/>
    <x v="2469"/>
    <n v="500"/>
    <n v="640"/>
    <x v="0"/>
    <x v="0"/>
    <s v="USD"/>
    <n v="1327535392"/>
    <x v="2471"/>
    <b v="0"/>
    <x v="57"/>
    <b v="1"/>
    <s v="music/indie rock"/>
    <x v="602"/>
    <x v="1829"/>
    <x v="4"/>
    <s v="indie rock"/>
    <x v="2471"/>
    <x v="2468"/>
  </r>
  <r>
    <n v="2472"/>
    <s v="Help Ben Hardt Release 3 Albums In 9 Months!"/>
    <x v="2470"/>
    <n v="7500"/>
    <n v="10182.02"/>
    <x v="0"/>
    <x v="0"/>
    <s v="USD"/>
    <n v="1283562180"/>
    <x v="2472"/>
    <b v="0"/>
    <x v="201"/>
    <b v="1"/>
    <s v="music/indie rock"/>
    <x v="1897"/>
    <x v="1830"/>
    <x v="4"/>
    <s v="indie rock"/>
    <x v="2472"/>
    <x v="2469"/>
  </r>
  <r>
    <n v="2473"/>
    <s v="Mike Midwestern &quot;Oh My Soul&quot; Album"/>
    <x v="2471"/>
    <n v="2000"/>
    <n v="2000"/>
    <x v="0"/>
    <x v="0"/>
    <s v="USD"/>
    <n v="1352573869"/>
    <x v="2473"/>
    <b v="0"/>
    <x v="5"/>
    <b v="1"/>
    <s v="music/indie rock"/>
    <x v="31"/>
    <x v="1831"/>
    <x v="4"/>
    <s v="indie rock"/>
    <x v="2473"/>
    <x v="2470"/>
  </r>
  <r>
    <n v="2474"/>
    <s v="Suggestion's Upcoming Album!"/>
    <x v="2472"/>
    <n v="5000"/>
    <n v="5000.18"/>
    <x v="0"/>
    <x v="0"/>
    <s v="USD"/>
    <n v="1286756176"/>
    <x v="2474"/>
    <b v="0"/>
    <x v="44"/>
    <b v="1"/>
    <s v="music/indie rock"/>
    <x v="1898"/>
    <x v="1832"/>
    <x v="4"/>
    <s v="indie rock"/>
    <x v="2474"/>
    <x v="2471"/>
  </r>
  <r>
    <n v="2475"/>
    <s v="BRANDTSON - &quot;Send Us A Signal&quot; Vinyl LP"/>
    <x v="2473"/>
    <n v="2500"/>
    <n v="2618"/>
    <x v="0"/>
    <x v="0"/>
    <s v="USD"/>
    <n v="1278799200"/>
    <x v="2475"/>
    <b v="0"/>
    <x v="75"/>
    <b v="1"/>
    <s v="music/indie rock"/>
    <x v="1262"/>
    <x v="1833"/>
    <x v="4"/>
    <s v="indie rock"/>
    <x v="2475"/>
    <x v="2472"/>
  </r>
  <r>
    <n v="2476"/>
    <s v="Arts &amp; Crafts"/>
    <x v="2474"/>
    <n v="3200"/>
    <n v="3360.72"/>
    <x v="0"/>
    <x v="0"/>
    <s v="USD"/>
    <n v="1415004770"/>
    <x v="2476"/>
    <b v="0"/>
    <x v="165"/>
    <b v="1"/>
    <s v="music/indie rock"/>
    <x v="1899"/>
    <x v="1834"/>
    <x v="4"/>
    <s v="indie rock"/>
    <x v="2476"/>
    <x v="2473"/>
  </r>
  <r>
    <n v="2477"/>
    <s v="Debut Album"/>
    <x v="2475"/>
    <n v="750"/>
    <n v="1285"/>
    <x v="0"/>
    <x v="0"/>
    <s v="USD"/>
    <n v="1344789345"/>
    <x v="2477"/>
    <b v="0"/>
    <x v="14"/>
    <b v="1"/>
    <s v="music/indie rock"/>
    <x v="1900"/>
    <x v="1835"/>
    <x v="4"/>
    <s v="indie rock"/>
    <x v="2477"/>
    <x v="2474"/>
  </r>
  <r>
    <n v="2478"/>
    <s v="&quot;Safer in the Sky&quot;: Should We Run's debut album launch."/>
    <x v="2476"/>
    <n v="8000"/>
    <n v="10200"/>
    <x v="0"/>
    <x v="0"/>
    <s v="USD"/>
    <n v="1358117313"/>
    <x v="2478"/>
    <b v="0"/>
    <x v="1"/>
    <b v="1"/>
    <s v="music/indie rock"/>
    <x v="1901"/>
    <x v="1836"/>
    <x v="4"/>
    <s v="indie rock"/>
    <x v="2478"/>
    <x v="2475"/>
  </r>
  <r>
    <n v="2479"/>
    <s v="FUEL FAKE NATIVES"/>
    <x v="2477"/>
    <n v="300"/>
    <n v="400.33"/>
    <x v="0"/>
    <x v="0"/>
    <s v="USD"/>
    <n v="1343440800"/>
    <x v="2479"/>
    <b v="0"/>
    <x v="38"/>
    <b v="1"/>
    <s v="music/indie rock"/>
    <x v="1902"/>
    <x v="1837"/>
    <x v="4"/>
    <s v="indie rock"/>
    <x v="2479"/>
    <x v="2476"/>
  </r>
  <r>
    <n v="2480"/>
    <s v="Either, Either EP"/>
    <x v="2478"/>
    <n v="2000"/>
    <n v="2000"/>
    <x v="0"/>
    <x v="0"/>
    <s v="USD"/>
    <n v="1444516084"/>
    <x v="2480"/>
    <b v="0"/>
    <x v="22"/>
    <b v="1"/>
    <s v="music/indie rock"/>
    <x v="31"/>
    <x v="409"/>
    <x v="4"/>
    <s v="indie rock"/>
    <x v="2480"/>
    <x v="2477"/>
  </r>
  <r>
    <n v="2481"/>
    <s v="The Chrome Cranks launch PR campaign for new album!"/>
    <x v="2479"/>
    <n v="4000"/>
    <n v="4516.4399999999996"/>
    <x v="0"/>
    <x v="0"/>
    <s v="USD"/>
    <n v="1335799808"/>
    <x v="2481"/>
    <b v="0"/>
    <x v="195"/>
    <b v="1"/>
    <s v="music/indie rock"/>
    <x v="1903"/>
    <x v="1838"/>
    <x v="4"/>
    <s v="indie rock"/>
    <x v="2481"/>
    <x v="2478"/>
  </r>
  <r>
    <n v="2482"/>
    <s v="Journey to Japan"/>
    <x v="2480"/>
    <n v="1000"/>
    <n v="1001"/>
    <x v="0"/>
    <x v="0"/>
    <s v="USD"/>
    <n v="1312224383"/>
    <x v="2482"/>
    <b v="0"/>
    <x v="20"/>
    <b v="1"/>
    <s v="music/indie rock"/>
    <x v="1787"/>
    <x v="1726"/>
    <x v="4"/>
    <s v="indie rock"/>
    <x v="2482"/>
    <x v="2479"/>
  </r>
  <r>
    <n v="2483"/>
    <s v="Intangible Animal's &quot;Oh The Humanity&quot; Tour"/>
    <x v="2481"/>
    <n v="1100"/>
    <n v="1251"/>
    <x v="0"/>
    <x v="0"/>
    <s v="USD"/>
    <n v="1335891603"/>
    <x v="2483"/>
    <b v="0"/>
    <x v="10"/>
    <b v="1"/>
    <s v="music/indie rock"/>
    <x v="1904"/>
    <x v="1839"/>
    <x v="4"/>
    <s v="indie rock"/>
    <x v="2483"/>
    <x v="2480"/>
  </r>
  <r>
    <n v="2484"/>
    <s v="Kickstart Kiya Heartwood's &quot;Bold Swimmer&quot; solo CD."/>
    <x v="2482"/>
    <n v="3500"/>
    <n v="4176.1099999999997"/>
    <x v="0"/>
    <x v="0"/>
    <s v="USD"/>
    <n v="1316124003"/>
    <x v="2484"/>
    <b v="0"/>
    <x v="240"/>
    <b v="1"/>
    <s v="music/indie rock"/>
    <x v="1905"/>
    <x v="1840"/>
    <x v="4"/>
    <s v="indie rock"/>
    <x v="2484"/>
    <x v="2481"/>
  </r>
  <r>
    <n v="2485"/>
    <s v="Calli Dollinger and The Dusters Fall Tour Fund"/>
    <x v="2483"/>
    <n v="2000"/>
    <n v="2065"/>
    <x v="0"/>
    <x v="0"/>
    <s v="USD"/>
    <n v="1318463879"/>
    <x v="2485"/>
    <b v="0"/>
    <x v="14"/>
    <b v="1"/>
    <s v="music/indie rock"/>
    <x v="1906"/>
    <x v="1841"/>
    <x v="4"/>
    <s v="indie rock"/>
    <x v="2485"/>
    <x v="2482"/>
  </r>
  <r>
    <n v="2486"/>
    <s v="Help Michael Trieb make CD's for his new EP!"/>
    <x v="2484"/>
    <n v="300"/>
    <n v="797"/>
    <x v="0"/>
    <x v="0"/>
    <s v="USD"/>
    <n v="1335113976"/>
    <x v="2486"/>
    <b v="0"/>
    <x v="209"/>
    <b v="1"/>
    <s v="music/indie rock"/>
    <x v="1907"/>
    <x v="1842"/>
    <x v="4"/>
    <s v="indie rock"/>
    <x v="2486"/>
    <x v="2483"/>
  </r>
  <r>
    <n v="2487"/>
    <s v="Copyrighting 1978 Champs Finished Album"/>
    <x v="2485"/>
    <n v="1500"/>
    <n v="1500.76"/>
    <x v="0"/>
    <x v="0"/>
    <s v="USD"/>
    <n v="1338083997"/>
    <x v="2487"/>
    <b v="0"/>
    <x v="44"/>
    <b v="1"/>
    <s v="music/indie rock"/>
    <x v="1908"/>
    <x v="1843"/>
    <x v="4"/>
    <s v="indie rock"/>
    <x v="2487"/>
    <x v="2484"/>
  </r>
  <r>
    <n v="2488"/>
    <s v="Pull Some Strings For Jameson Elder"/>
    <x v="2486"/>
    <n v="3000"/>
    <n v="3201"/>
    <x v="0"/>
    <x v="0"/>
    <s v="USD"/>
    <n v="1321459908"/>
    <x v="2488"/>
    <b v="0"/>
    <x v="71"/>
    <b v="1"/>
    <s v="music/indie rock"/>
    <x v="1909"/>
    <x v="1844"/>
    <x v="4"/>
    <s v="indie rock"/>
    <x v="2488"/>
    <x v="2485"/>
  </r>
  <r>
    <n v="2489"/>
    <s v="&quot;Death Anxiety&quot;, a new album by Pocket Vinyl"/>
    <x v="2487"/>
    <n v="3500"/>
    <n v="4678.5"/>
    <x v="0"/>
    <x v="0"/>
    <s v="USD"/>
    <n v="1368117239"/>
    <x v="2489"/>
    <b v="0"/>
    <x v="11"/>
    <b v="1"/>
    <s v="music/indie rock"/>
    <x v="1910"/>
    <x v="1845"/>
    <x v="4"/>
    <s v="indie rock"/>
    <x v="2489"/>
    <x v="2486"/>
  </r>
  <r>
    <n v="2490"/>
    <s v="The Offbeats Summer Tour 2012"/>
    <x v="2488"/>
    <n v="500"/>
    <n v="607"/>
    <x v="0"/>
    <x v="0"/>
    <s v="USD"/>
    <n v="1340429276"/>
    <x v="2490"/>
    <b v="0"/>
    <x v="38"/>
    <b v="1"/>
    <s v="music/indie rock"/>
    <x v="1911"/>
    <x v="1846"/>
    <x v="4"/>
    <s v="indie rock"/>
    <x v="2490"/>
    <x v="2487"/>
  </r>
  <r>
    <n v="2491"/>
    <s v="Nathan Evans - Remove The Illusion EP "/>
    <x v="2489"/>
    <n v="500"/>
    <n v="516"/>
    <x v="0"/>
    <x v="0"/>
    <s v="USD"/>
    <n v="1295142660"/>
    <x v="2491"/>
    <b v="0"/>
    <x v="73"/>
    <b v="1"/>
    <s v="music/indie rock"/>
    <x v="1912"/>
    <x v="1847"/>
    <x v="4"/>
    <s v="indie rock"/>
    <x v="2491"/>
    <x v="2488"/>
  </r>
  <r>
    <n v="2492"/>
    <s v="SUPER NICE EP 2012"/>
    <x v="2490"/>
    <n v="600"/>
    <n v="750"/>
    <x v="0"/>
    <x v="0"/>
    <s v="USD"/>
    <n v="1339840740"/>
    <x v="2492"/>
    <b v="0"/>
    <x v="74"/>
    <b v="1"/>
    <s v="music/indie rock"/>
    <x v="1054"/>
    <x v="1848"/>
    <x v="4"/>
    <s v="indie rock"/>
    <x v="2492"/>
    <x v="2489"/>
  </r>
  <r>
    <n v="2493"/>
    <s v="Lets Make A Record Together!"/>
    <x v="2491"/>
    <n v="20000"/>
    <n v="25740"/>
    <x v="0"/>
    <x v="0"/>
    <s v="USD"/>
    <n v="1367208140"/>
    <x v="2493"/>
    <b v="0"/>
    <x v="461"/>
    <b v="1"/>
    <s v="music/indie rock"/>
    <x v="1913"/>
    <x v="1849"/>
    <x v="4"/>
    <s v="indie rock"/>
    <x v="2493"/>
    <x v="2490"/>
  </r>
  <r>
    <n v="2494"/>
    <s v="Motive Makes a Man - Heavy Boots Album Production"/>
    <x v="2492"/>
    <n v="1500"/>
    <n v="1515.08"/>
    <x v="0"/>
    <x v="0"/>
    <s v="USD"/>
    <n v="1337786944"/>
    <x v="2494"/>
    <b v="0"/>
    <x v="70"/>
    <b v="1"/>
    <s v="music/indie rock"/>
    <x v="1914"/>
    <x v="1850"/>
    <x v="4"/>
    <s v="indie rock"/>
    <x v="2494"/>
    <x v="2491"/>
  </r>
  <r>
    <n v="2495"/>
    <s v="Vinyl Pressing for &quot;Nine Different Kinds of Gone&quot;"/>
    <x v="2493"/>
    <n v="1500"/>
    <n v="1913.05"/>
    <x v="0"/>
    <x v="0"/>
    <s v="USD"/>
    <n v="1339022575"/>
    <x v="2495"/>
    <b v="0"/>
    <x v="288"/>
    <b v="1"/>
    <s v="music/indie rock"/>
    <x v="1915"/>
    <x v="1851"/>
    <x v="4"/>
    <s v="indie rock"/>
    <x v="2495"/>
    <x v="2492"/>
  </r>
  <r>
    <n v="2496"/>
    <s v="Lynn Haven - The First Album, &quot;Fair Weather Friends&quot;"/>
    <x v="2494"/>
    <n v="6000"/>
    <n v="6000"/>
    <x v="0"/>
    <x v="0"/>
    <s v="USD"/>
    <n v="1364597692"/>
    <x v="2496"/>
    <b v="0"/>
    <x v="73"/>
    <b v="1"/>
    <s v="music/indie rock"/>
    <x v="31"/>
    <x v="1852"/>
    <x v="4"/>
    <s v="indie rock"/>
    <x v="2496"/>
    <x v="2493"/>
  </r>
  <r>
    <n v="2497"/>
    <s v="New Joe Rut Album: Live From the Great American Music Hall"/>
    <x v="2495"/>
    <n v="4000"/>
    <n v="4510.8599999999997"/>
    <x v="0"/>
    <x v="0"/>
    <s v="USD"/>
    <n v="1312578338"/>
    <x v="2497"/>
    <b v="0"/>
    <x v="66"/>
    <b v="1"/>
    <s v="music/indie rock"/>
    <x v="1916"/>
    <x v="1853"/>
    <x v="4"/>
    <s v="indie rock"/>
    <x v="2497"/>
    <x v="2494"/>
  </r>
  <r>
    <n v="2498"/>
    <s v="Race Bandit's Debut EP Validated"/>
    <x v="2496"/>
    <n v="1000"/>
    <n v="1056"/>
    <x v="0"/>
    <x v="0"/>
    <s v="USD"/>
    <n v="1422400387"/>
    <x v="2498"/>
    <b v="0"/>
    <x v="9"/>
    <b v="1"/>
    <s v="music/indie rock"/>
    <x v="1917"/>
    <x v="1854"/>
    <x v="4"/>
    <s v="indie rock"/>
    <x v="2498"/>
    <x v="2495"/>
  </r>
  <r>
    <n v="2499"/>
    <s v="Ryan Hamilton : UK House Party Tour 2013"/>
    <x v="2497"/>
    <n v="4000"/>
    <n v="8105"/>
    <x v="0"/>
    <x v="0"/>
    <s v="USD"/>
    <n v="1356976800"/>
    <x v="2499"/>
    <b v="0"/>
    <x v="203"/>
    <b v="1"/>
    <s v="music/indie rock"/>
    <x v="1918"/>
    <x v="1855"/>
    <x v="4"/>
    <s v="indie rock"/>
    <x v="2499"/>
    <x v="2496"/>
  </r>
  <r>
    <n v="2500"/>
    <s v="Completing &quot;God's Justice&quot;"/>
    <x v="2498"/>
    <n v="600"/>
    <n v="680"/>
    <x v="0"/>
    <x v="0"/>
    <s v="USD"/>
    <n v="1340476375"/>
    <x v="2500"/>
    <b v="0"/>
    <x v="60"/>
    <b v="1"/>
    <s v="music/indie rock"/>
    <x v="1614"/>
    <x v="1856"/>
    <x v="4"/>
    <s v="indie rock"/>
    <x v="2500"/>
    <x v="2497"/>
  </r>
  <r>
    <n v="2501"/>
    <s v="The Bent King board game cafÃ© and wine lounge"/>
    <x v="2499"/>
    <n v="11000"/>
    <n v="281"/>
    <x v="2"/>
    <x v="5"/>
    <s v="CAD"/>
    <n v="1443379104"/>
    <x v="2501"/>
    <b v="0"/>
    <x v="63"/>
    <b v="0"/>
    <s v="food/restaurants"/>
    <x v="1919"/>
    <x v="1857"/>
    <x v="7"/>
    <s v="restaurants"/>
    <x v="2501"/>
    <x v="2498"/>
  </r>
  <r>
    <n v="2502"/>
    <s v="Cupcake Chaos"/>
    <x v="2500"/>
    <n v="110000"/>
    <n v="86"/>
    <x v="2"/>
    <x v="0"/>
    <s v="USD"/>
    <n v="1411328918"/>
    <x v="2502"/>
    <b v="0"/>
    <x v="81"/>
    <b v="0"/>
    <s v="food/restaurants"/>
    <x v="1920"/>
    <x v="1858"/>
    <x v="7"/>
    <s v="restaurants"/>
    <x v="2502"/>
    <x v="2499"/>
  </r>
  <r>
    <n v="2503"/>
    <s v="Cardinal Bistro BYOB Start Up"/>
    <x v="2501"/>
    <n v="10000"/>
    <n v="0"/>
    <x v="2"/>
    <x v="0"/>
    <s v="USD"/>
    <n v="1465333560"/>
    <x v="2503"/>
    <b v="0"/>
    <x v="78"/>
    <b v="0"/>
    <s v="food/restaurants"/>
    <x v="109"/>
    <x v="121"/>
    <x v="7"/>
    <s v="restaurants"/>
    <x v="2503"/>
    <x v="2500"/>
  </r>
  <r>
    <n v="2504"/>
    <s v="Halal Restaurant and Internet Cafe"/>
    <x v="2502"/>
    <n v="35000"/>
    <n v="0"/>
    <x v="2"/>
    <x v="0"/>
    <s v="USD"/>
    <n v="1416014534"/>
    <x v="2504"/>
    <b v="0"/>
    <x v="78"/>
    <b v="0"/>
    <s v="food/restaurants"/>
    <x v="109"/>
    <x v="121"/>
    <x v="7"/>
    <s v="restaurants"/>
    <x v="2504"/>
    <x v="2501"/>
  </r>
  <r>
    <n v="2505"/>
    <s v="PASTATUTION"/>
    <x v="2503"/>
    <n v="7000"/>
    <n v="0"/>
    <x v="2"/>
    <x v="0"/>
    <s v="USD"/>
    <n v="1426292416"/>
    <x v="2505"/>
    <b v="0"/>
    <x v="78"/>
    <b v="0"/>
    <s v="food/restaurants"/>
    <x v="109"/>
    <x v="121"/>
    <x v="7"/>
    <s v="restaurants"/>
    <x v="2505"/>
    <x v="2502"/>
  </r>
  <r>
    <n v="2506"/>
    <s v="Bowlz Cafe, Hull"/>
    <x v="2504"/>
    <n v="5000"/>
    <n v="30"/>
    <x v="2"/>
    <x v="1"/>
    <s v="GBP"/>
    <n v="1443906000"/>
    <x v="2506"/>
    <b v="0"/>
    <x v="84"/>
    <b v="0"/>
    <s v="food/restaurants"/>
    <x v="722"/>
    <x v="2"/>
    <x v="7"/>
    <s v="restaurants"/>
    <x v="2506"/>
    <x v="2503"/>
  </r>
  <r>
    <n v="2507"/>
    <s v="Help Cafe Talavera get a New Kitchen!"/>
    <x v="2505"/>
    <n v="42850"/>
    <n v="0"/>
    <x v="2"/>
    <x v="0"/>
    <s v="USD"/>
    <n v="1431308704"/>
    <x v="2507"/>
    <b v="0"/>
    <x v="78"/>
    <b v="0"/>
    <s v="food/restaurants"/>
    <x v="109"/>
    <x v="121"/>
    <x v="7"/>
    <s v="restaurants"/>
    <x v="2507"/>
    <x v="2504"/>
  </r>
  <r>
    <n v="2508"/>
    <s v="Silver Linning Gourmet Fudge"/>
    <x v="2506"/>
    <n v="20000"/>
    <n v="0"/>
    <x v="2"/>
    <x v="0"/>
    <s v="USD"/>
    <n v="1408056634"/>
    <x v="2508"/>
    <b v="0"/>
    <x v="78"/>
    <b v="0"/>
    <s v="food/restaurants"/>
    <x v="109"/>
    <x v="121"/>
    <x v="7"/>
    <s v="restaurants"/>
    <x v="2508"/>
    <x v="2505"/>
  </r>
  <r>
    <n v="2509"/>
    <s v="&quot;Chuck J. Brubecker&quot;"/>
    <x v="2507"/>
    <n v="95000"/>
    <n v="1000"/>
    <x v="2"/>
    <x v="1"/>
    <s v="GBP"/>
    <n v="1429554349"/>
    <x v="2509"/>
    <b v="0"/>
    <x v="33"/>
    <b v="0"/>
    <s v="food/restaurants"/>
    <x v="1921"/>
    <x v="680"/>
    <x v="7"/>
    <s v="restaurants"/>
    <x v="2509"/>
    <x v="2506"/>
  </r>
  <r>
    <n v="2510"/>
    <s v="Dugout Dogs, Americas love of hot dogs and baseball!"/>
    <x v="2508"/>
    <n v="50000"/>
    <n v="75"/>
    <x v="2"/>
    <x v="0"/>
    <s v="USD"/>
    <n v="1431647772"/>
    <x v="2510"/>
    <b v="0"/>
    <x v="84"/>
    <b v="0"/>
    <s v="food/restaurants"/>
    <x v="840"/>
    <x v="839"/>
    <x v="7"/>
    <s v="restaurants"/>
    <x v="2510"/>
    <x v="2507"/>
  </r>
  <r>
    <n v="2511"/>
    <s v="loluli's"/>
    <x v="2509"/>
    <n v="100000"/>
    <n v="0"/>
    <x v="2"/>
    <x v="1"/>
    <s v="GBP"/>
    <n v="1454323413"/>
    <x v="2511"/>
    <b v="0"/>
    <x v="78"/>
    <b v="0"/>
    <s v="food/restaurants"/>
    <x v="109"/>
    <x v="121"/>
    <x v="7"/>
    <s v="restaurants"/>
    <x v="2511"/>
    <x v="2508"/>
  </r>
  <r>
    <n v="2512"/>
    <s v="Somethin' Tasty"/>
    <x v="2510"/>
    <n v="1150"/>
    <n v="0"/>
    <x v="2"/>
    <x v="0"/>
    <s v="USD"/>
    <n v="1418504561"/>
    <x v="2512"/>
    <b v="0"/>
    <x v="78"/>
    <b v="0"/>
    <s v="food/restaurants"/>
    <x v="109"/>
    <x v="121"/>
    <x v="7"/>
    <s v="restaurants"/>
    <x v="2512"/>
    <x v="2509"/>
  </r>
  <r>
    <n v="2513"/>
    <s v="Yahu Restaurants"/>
    <x v="2511"/>
    <n v="180000"/>
    <n v="0"/>
    <x v="2"/>
    <x v="12"/>
    <s v="EUR"/>
    <n v="1488067789"/>
    <x v="2513"/>
    <b v="0"/>
    <x v="78"/>
    <b v="0"/>
    <s v="food/restaurants"/>
    <x v="109"/>
    <x v="121"/>
    <x v="7"/>
    <s v="restaurants"/>
    <x v="2513"/>
    <x v="2510"/>
  </r>
  <r>
    <n v="2514"/>
    <s v="Lunch For Tots"/>
    <x v="2512"/>
    <n v="12000"/>
    <n v="210"/>
    <x v="2"/>
    <x v="0"/>
    <s v="USD"/>
    <n v="1408526477"/>
    <x v="2514"/>
    <b v="0"/>
    <x v="80"/>
    <b v="0"/>
    <s v="food/restaurants"/>
    <x v="1922"/>
    <x v="1859"/>
    <x v="7"/>
    <s v="restaurants"/>
    <x v="2514"/>
    <x v="2511"/>
  </r>
  <r>
    <n v="2515"/>
    <s v="The Barrel Room Restaurant &amp; Tavern"/>
    <x v="2513"/>
    <n v="5000"/>
    <n v="930"/>
    <x v="2"/>
    <x v="0"/>
    <s v="USD"/>
    <n v="1424635753"/>
    <x v="2515"/>
    <b v="0"/>
    <x v="8"/>
    <b v="0"/>
    <s v="food/restaurants"/>
    <x v="1923"/>
    <x v="1860"/>
    <x v="7"/>
    <s v="restaurants"/>
    <x v="2515"/>
    <x v="2512"/>
  </r>
  <r>
    <n v="2516"/>
    <s v="Morning Glory"/>
    <x v="2514"/>
    <n v="22000"/>
    <n v="0"/>
    <x v="2"/>
    <x v="0"/>
    <s v="USD"/>
    <n v="1417279252"/>
    <x v="2516"/>
    <b v="0"/>
    <x v="78"/>
    <b v="0"/>
    <s v="food/restaurants"/>
    <x v="109"/>
    <x v="121"/>
    <x v="7"/>
    <s v="restaurants"/>
    <x v="2516"/>
    <x v="2513"/>
  </r>
  <r>
    <n v="2517"/>
    <s v="The Canteen"/>
    <x v="2515"/>
    <n v="18000"/>
    <n v="1767"/>
    <x v="2"/>
    <x v="5"/>
    <s v="CAD"/>
    <n v="1426788930"/>
    <x v="2517"/>
    <b v="0"/>
    <x v="51"/>
    <b v="0"/>
    <s v="food/restaurants"/>
    <x v="1924"/>
    <x v="1861"/>
    <x v="7"/>
    <s v="restaurants"/>
    <x v="2517"/>
    <x v="2514"/>
  </r>
  <r>
    <n v="2518"/>
    <s v="Southern California's Backroad Eateries"/>
    <x v="2516"/>
    <n v="5000"/>
    <n v="0"/>
    <x v="2"/>
    <x v="0"/>
    <s v="USD"/>
    <n v="1415899228"/>
    <x v="2518"/>
    <b v="0"/>
    <x v="78"/>
    <b v="0"/>
    <s v="food/restaurants"/>
    <x v="109"/>
    <x v="121"/>
    <x v="7"/>
    <s v="restaurants"/>
    <x v="2518"/>
    <x v="2515"/>
  </r>
  <r>
    <n v="2519"/>
    <s v="Kelli's Kitchen"/>
    <x v="2517"/>
    <n v="150000"/>
    <n v="65"/>
    <x v="2"/>
    <x v="0"/>
    <s v="USD"/>
    <n v="1405741404"/>
    <x v="2519"/>
    <b v="0"/>
    <x v="80"/>
    <b v="0"/>
    <s v="food/restaurants"/>
    <x v="1925"/>
    <x v="1862"/>
    <x v="7"/>
    <s v="restaurants"/>
    <x v="2519"/>
    <x v="2516"/>
  </r>
  <r>
    <n v="2520"/>
    <s v="The Aurora Outpost Restaurant/NightClub"/>
    <x v="2518"/>
    <n v="100000"/>
    <n v="0"/>
    <x v="2"/>
    <x v="0"/>
    <s v="USD"/>
    <n v="1476559260"/>
    <x v="2520"/>
    <b v="0"/>
    <x v="78"/>
    <b v="0"/>
    <s v="food/restaurants"/>
    <x v="109"/>
    <x v="121"/>
    <x v="7"/>
    <s v="restaurants"/>
    <x v="2520"/>
    <x v="2517"/>
  </r>
  <r>
    <n v="2521"/>
    <s v="Filmharmonic Brass: The Music of John Williams (Recording)"/>
    <x v="2519"/>
    <n v="12500"/>
    <n v="13685.99"/>
    <x v="0"/>
    <x v="0"/>
    <s v="USD"/>
    <n v="1444778021"/>
    <x v="2521"/>
    <b v="0"/>
    <x v="462"/>
    <b v="1"/>
    <s v="music/classical music"/>
    <x v="1926"/>
    <x v="1863"/>
    <x v="4"/>
    <s v="classical music"/>
    <x v="2521"/>
    <x v="2518"/>
  </r>
  <r>
    <n v="2522"/>
    <s v="FALLING MAN @ Center for Contemporary Opera"/>
    <x v="2520"/>
    <n v="5000"/>
    <n v="5000"/>
    <x v="0"/>
    <x v="0"/>
    <s v="USD"/>
    <n v="1461336720"/>
    <x v="2522"/>
    <b v="0"/>
    <x v="74"/>
    <b v="1"/>
    <s v="music/classical music"/>
    <x v="31"/>
    <x v="1864"/>
    <x v="4"/>
    <s v="classical music"/>
    <x v="2522"/>
    <x v="2519"/>
  </r>
  <r>
    <n v="2523"/>
    <s v="Pater Noster Project"/>
    <x v="2521"/>
    <n v="900"/>
    <n v="1408"/>
    <x v="0"/>
    <x v="0"/>
    <s v="USD"/>
    <n v="1416270292"/>
    <x v="2523"/>
    <b v="0"/>
    <x v="55"/>
    <b v="1"/>
    <s v="music/classical music"/>
    <x v="1927"/>
    <x v="1865"/>
    <x v="4"/>
    <s v="classical music"/>
    <x v="2523"/>
    <x v="2520"/>
  </r>
  <r>
    <n v="2524"/>
    <s v="Les Bostonades' First CD"/>
    <x v="2522"/>
    <n v="7500"/>
    <n v="7620"/>
    <x v="0"/>
    <x v="0"/>
    <s v="USD"/>
    <n v="1419136200"/>
    <x v="2524"/>
    <b v="0"/>
    <x v="68"/>
    <b v="1"/>
    <s v="music/classical music"/>
    <x v="264"/>
    <x v="1866"/>
    <x v="4"/>
    <s v="classical music"/>
    <x v="2524"/>
    <x v="2521"/>
  </r>
  <r>
    <n v="2525"/>
    <s v="Jenny &amp; Rossâ”‚To Sing in Germany"/>
    <x v="2523"/>
    <n v="8000"/>
    <n v="8026"/>
    <x v="0"/>
    <x v="0"/>
    <s v="USD"/>
    <n v="1340914571"/>
    <x v="2525"/>
    <b v="0"/>
    <x v="144"/>
    <b v="1"/>
    <s v="music/classical music"/>
    <x v="1928"/>
    <x v="1867"/>
    <x v="4"/>
    <s v="classical music"/>
    <x v="2525"/>
    <x v="2522"/>
  </r>
  <r>
    <n v="2526"/>
    <s v="10 Years and Counting...a new album by Valor Brass!"/>
    <x v="2524"/>
    <n v="4000"/>
    <n v="4518"/>
    <x v="0"/>
    <x v="0"/>
    <s v="USD"/>
    <n v="1418014740"/>
    <x v="2526"/>
    <b v="0"/>
    <x v="51"/>
    <b v="1"/>
    <s v="music/classical music"/>
    <x v="1929"/>
    <x v="1868"/>
    <x v="4"/>
    <s v="classical music"/>
    <x v="2526"/>
    <x v="2523"/>
  </r>
  <r>
    <n v="2527"/>
    <s v="Britten in Song: A Centennial Celebration"/>
    <x v="2525"/>
    <n v="4000"/>
    <n v="4085"/>
    <x v="0"/>
    <x v="0"/>
    <s v="USD"/>
    <n v="1382068740"/>
    <x v="2527"/>
    <b v="0"/>
    <x v="26"/>
    <b v="1"/>
    <s v="music/classical music"/>
    <x v="1930"/>
    <x v="1869"/>
    <x v="4"/>
    <s v="classical music"/>
    <x v="2527"/>
    <x v="2524"/>
  </r>
  <r>
    <n v="2528"/>
    <s v="Three Voices"/>
    <x v="2526"/>
    <n v="4000"/>
    <n v="4289.99"/>
    <x v="0"/>
    <x v="1"/>
    <s v="GBP"/>
    <n v="1440068400"/>
    <x v="2528"/>
    <b v="0"/>
    <x v="75"/>
    <b v="1"/>
    <s v="music/classical music"/>
    <x v="1931"/>
    <x v="1870"/>
    <x v="4"/>
    <s v="classical music"/>
    <x v="2528"/>
    <x v="2525"/>
  </r>
  <r>
    <n v="2529"/>
    <s v="UrbanArias is DC's Contemporary Opera Company"/>
    <x v="2527"/>
    <n v="6000"/>
    <n v="6257"/>
    <x v="0"/>
    <x v="0"/>
    <s v="USD"/>
    <n v="1332636975"/>
    <x v="2529"/>
    <b v="0"/>
    <x v="88"/>
    <b v="1"/>
    <s v="music/classical music"/>
    <x v="1932"/>
    <x v="1871"/>
    <x v="4"/>
    <s v="classical music"/>
    <x v="2529"/>
    <x v="2526"/>
  </r>
  <r>
    <n v="2530"/>
    <s v="OK Mozart Festival premiere by The Tulsa Youth Symphony"/>
    <x v="2528"/>
    <n v="6500"/>
    <n v="6500"/>
    <x v="0"/>
    <x v="0"/>
    <s v="USD"/>
    <n v="1429505400"/>
    <x v="2530"/>
    <b v="0"/>
    <x v="53"/>
    <b v="1"/>
    <s v="music/classical music"/>
    <x v="31"/>
    <x v="1872"/>
    <x v="4"/>
    <s v="classical music"/>
    <x v="2530"/>
    <x v="2527"/>
  </r>
  <r>
    <n v="2531"/>
    <s v="Modern Chamber Music"/>
    <x v="2529"/>
    <n v="4500"/>
    <n v="4518"/>
    <x v="0"/>
    <x v="0"/>
    <s v="USD"/>
    <n v="1439611140"/>
    <x v="2531"/>
    <b v="0"/>
    <x v="42"/>
    <b v="1"/>
    <s v="music/classical music"/>
    <x v="84"/>
    <x v="1873"/>
    <x v="4"/>
    <s v="classical music"/>
    <x v="2531"/>
    <x v="2528"/>
  </r>
  <r>
    <n v="2532"/>
    <s v="The Pacific Guitar Ensemble's Debut Recording!"/>
    <x v="2530"/>
    <n v="4000"/>
    <n v="5045"/>
    <x v="0"/>
    <x v="0"/>
    <s v="USD"/>
    <n v="1345148566"/>
    <x v="2532"/>
    <b v="0"/>
    <x v="65"/>
    <b v="1"/>
    <s v="music/classical music"/>
    <x v="1933"/>
    <x v="1874"/>
    <x v="4"/>
    <s v="classical music"/>
    <x v="2532"/>
    <x v="2529"/>
  </r>
  <r>
    <n v="2533"/>
    <s v="HOLOGRAPHIC - 2013 Concert and Commission Campaign"/>
    <x v="2531"/>
    <n v="7500"/>
    <n v="8300"/>
    <x v="0"/>
    <x v="0"/>
    <s v="USD"/>
    <n v="1362160868"/>
    <x v="2533"/>
    <b v="0"/>
    <x v="327"/>
    <b v="1"/>
    <s v="music/classical music"/>
    <x v="1934"/>
    <x v="1875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x v="0"/>
    <s v="USD"/>
    <n v="1262325600"/>
    <x v="2534"/>
    <b v="0"/>
    <x v="25"/>
    <b v="1"/>
    <s v="music/classical music"/>
    <x v="2"/>
    <x v="1876"/>
    <x v="4"/>
    <s v="classical music"/>
    <x v="2534"/>
    <x v="2531"/>
  </r>
  <r>
    <n v="2535"/>
    <s v="Mark Hayes Requiem Recording"/>
    <x v="2533"/>
    <n v="20000"/>
    <n v="20755"/>
    <x v="0"/>
    <x v="0"/>
    <s v="USD"/>
    <n v="1417463945"/>
    <x v="2535"/>
    <b v="0"/>
    <x v="76"/>
    <b v="1"/>
    <s v="music/classical music"/>
    <x v="640"/>
    <x v="1877"/>
    <x v="4"/>
    <s v="classical music"/>
    <x v="2535"/>
    <x v="2532"/>
  </r>
  <r>
    <n v="2536"/>
    <s v="Become the subject of my next composition!"/>
    <x v="2534"/>
    <n v="25"/>
    <n v="29"/>
    <x v="0"/>
    <x v="0"/>
    <s v="USD"/>
    <n v="1375151566"/>
    <x v="2536"/>
    <b v="0"/>
    <x v="80"/>
    <b v="1"/>
    <s v="music/classical music"/>
    <x v="1339"/>
    <x v="1878"/>
    <x v="4"/>
    <s v="classical music"/>
    <x v="2536"/>
    <x v="2533"/>
  </r>
  <r>
    <n v="2537"/>
    <s v="The Philadelphia Opera Collective presents Susannah"/>
    <x v="2535"/>
    <n v="1000"/>
    <n v="1100"/>
    <x v="0"/>
    <x v="0"/>
    <s v="USD"/>
    <n v="1312212855"/>
    <x v="2537"/>
    <b v="0"/>
    <x v="202"/>
    <b v="1"/>
    <s v="music/classical music"/>
    <x v="1007"/>
    <x v="101"/>
    <x v="4"/>
    <s v="classical music"/>
    <x v="2537"/>
    <x v="2534"/>
  </r>
  <r>
    <n v="2538"/>
    <s v="Me, Myself and Albinoni"/>
    <x v="2536"/>
    <n v="18000"/>
    <n v="20343.169999999998"/>
    <x v="0"/>
    <x v="0"/>
    <s v="USD"/>
    <n v="1361681940"/>
    <x v="2538"/>
    <b v="0"/>
    <x v="333"/>
    <b v="1"/>
    <s v="music/classical music"/>
    <x v="1935"/>
    <x v="1879"/>
    <x v="4"/>
    <s v="classical music"/>
    <x v="2538"/>
    <x v="2535"/>
  </r>
  <r>
    <n v="2539"/>
    <s v="The Flying Gambas"/>
    <x v="2537"/>
    <n v="10000"/>
    <n v="10025"/>
    <x v="0"/>
    <x v="0"/>
    <s v="USD"/>
    <n v="1422913152"/>
    <x v="2539"/>
    <b v="0"/>
    <x v="211"/>
    <b v="1"/>
    <s v="music/classical music"/>
    <x v="598"/>
    <x v="1880"/>
    <x v="4"/>
    <s v="classical music"/>
    <x v="2539"/>
    <x v="2536"/>
  </r>
  <r>
    <n v="2540"/>
    <s v="Vladimir in Butterfly Country"/>
    <x v="2538"/>
    <n v="2500"/>
    <n v="2585"/>
    <x v="0"/>
    <x v="0"/>
    <s v="USD"/>
    <n v="1319904721"/>
    <x v="2540"/>
    <b v="0"/>
    <x v="74"/>
    <b v="1"/>
    <s v="music/classical music"/>
    <x v="1936"/>
    <x v="1881"/>
    <x v="4"/>
    <s v="classical music"/>
    <x v="2540"/>
    <x v="2537"/>
  </r>
  <r>
    <n v="2541"/>
    <s v="Completion of Unique Recording of British and Finnish Music"/>
    <x v="2539"/>
    <n v="3500"/>
    <n v="3746"/>
    <x v="0"/>
    <x v="1"/>
    <s v="GBP"/>
    <n v="1380192418"/>
    <x v="2541"/>
    <b v="0"/>
    <x v="287"/>
    <b v="1"/>
    <s v="music/classical music"/>
    <x v="1937"/>
    <x v="1882"/>
    <x v="4"/>
    <s v="classical music"/>
    <x v="2541"/>
    <x v="2538"/>
  </r>
  <r>
    <n v="2542"/>
    <s v="Classical Music by Marquita"/>
    <x v="2540"/>
    <n v="700"/>
    <n v="725"/>
    <x v="0"/>
    <x v="0"/>
    <s v="USD"/>
    <n v="1380599940"/>
    <x v="2542"/>
    <b v="0"/>
    <x v="62"/>
    <b v="1"/>
    <s v="music/classical music"/>
    <x v="1938"/>
    <x v="1883"/>
    <x v="4"/>
    <s v="classical music"/>
    <x v="2542"/>
    <x v="2539"/>
  </r>
  <r>
    <n v="2543"/>
    <s v="AM 1610 :: The Station &gt;&gt; Live Studio Project &gt; Phase 1"/>
    <x v="2541"/>
    <n v="250"/>
    <n v="391"/>
    <x v="0"/>
    <x v="0"/>
    <s v="USD"/>
    <n v="1293937200"/>
    <x v="2543"/>
    <b v="0"/>
    <x v="62"/>
    <b v="1"/>
    <s v="music/classical music"/>
    <x v="1939"/>
    <x v="1884"/>
    <x v="4"/>
    <s v="classical music"/>
    <x v="2543"/>
    <x v="2540"/>
  </r>
  <r>
    <n v="2544"/>
    <s v="Singing City Children's Choir"/>
    <x v="2542"/>
    <n v="5000"/>
    <n v="5041"/>
    <x v="0"/>
    <x v="0"/>
    <s v="USD"/>
    <n v="1341750569"/>
    <x v="2544"/>
    <b v="0"/>
    <x v="7"/>
    <b v="1"/>
    <s v="music/classical music"/>
    <x v="1940"/>
    <x v="1885"/>
    <x v="4"/>
    <s v="classical music"/>
    <x v="2544"/>
    <x v="2541"/>
  </r>
  <r>
    <n v="2545"/>
    <s v="Larchmere String Quartet Debut Album: Music by Stephan Krehl"/>
    <x v="2543"/>
    <n v="2000"/>
    <n v="3906"/>
    <x v="0"/>
    <x v="0"/>
    <s v="USD"/>
    <n v="1424997000"/>
    <x v="2545"/>
    <b v="0"/>
    <x v="42"/>
    <b v="1"/>
    <s v="music/classical music"/>
    <x v="1941"/>
    <x v="1886"/>
    <x v="4"/>
    <s v="classical music"/>
    <x v="2545"/>
    <x v="2542"/>
  </r>
  <r>
    <n v="2546"/>
    <s v="Cor Cantiamo's First Commercially Released Recording"/>
    <x v="2544"/>
    <n v="3500"/>
    <n v="3910"/>
    <x v="0"/>
    <x v="0"/>
    <s v="USD"/>
    <n v="1380949200"/>
    <x v="2546"/>
    <b v="0"/>
    <x v="71"/>
    <b v="1"/>
    <s v="music/classical music"/>
    <x v="1942"/>
    <x v="1887"/>
    <x v="4"/>
    <s v="classical music"/>
    <x v="2546"/>
    <x v="2543"/>
  </r>
  <r>
    <n v="2547"/>
    <s v="Classical Guitar Music of Hawaii"/>
    <x v="2545"/>
    <n v="5500"/>
    <n v="6592"/>
    <x v="0"/>
    <x v="0"/>
    <s v="USD"/>
    <n v="1333560803"/>
    <x v="2547"/>
    <b v="0"/>
    <x v="179"/>
    <b v="1"/>
    <s v="music/classical music"/>
    <x v="1943"/>
    <x v="1888"/>
    <x v="4"/>
    <s v="classical music"/>
    <x v="2547"/>
    <x v="2544"/>
  </r>
  <r>
    <n v="2548"/>
    <s v="IYSO Orchestra Academy &amp; Symphonic Concert 2016"/>
    <x v="2546"/>
    <n v="6000"/>
    <n v="6111"/>
    <x v="0"/>
    <x v="6"/>
    <s v="EUR"/>
    <n v="1475209620"/>
    <x v="2548"/>
    <b v="0"/>
    <x v="77"/>
    <b v="1"/>
    <s v="music/classical music"/>
    <x v="1944"/>
    <x v="1889"/>
    <x v="4"/>
    <s v="classical music"/>
    <x v="2548"/>
    <x v="2545"/>
  </r>
  <r>
    <n v="2549"/>
    <s v="The Miller's Wife, a new opera"/>
    <x v="2547"/>
    <n v="1570"/>
    <n v="1614"/>
    <x v="0"/>
    <x v="1"/>
    <s v="GBP"/>
    <n v="1370019600"/>
    <x v="2549"/>
    <b v="0"/>
    <x v="77"/>
    <b v="1"/>
    <s v="music/classical music"/>
    <x v="1945"/>
    <x v="1890"/>
    <x v="4"/>
    <s v="classical music"/>
    <x v="2549"/>
    <x v="2546"/>
  </r>
  <r>
    <n v="2550"/>
    <s v="RESTLESS: Ashley Bathgate and Karl Larson Record Ken Thomson"/>
    <x v="2548"/>
    <n v="6500"/>
    <n v="6555"/>
    <x v="0"/>
    <x v="0"/>
    <s v="USD"/>
    <n v="1444276740"/>
    <x v="2550"/>
    <b v="0"/>
    <x v="3"/>
    <b v="1"/>
    <s v="music/classical music"/>
    <x v="1946"/>
    <x v="1891"/>
    <x v="4"/>
    <s v="classical music"/>
    <x v="2550"/>
    <x v="2547"/>
  </r>
  <r>
    <n v="2551"/>
    <s v="Mozart Requiem with Bach Cantata 106 &amp; Brahms NÃ¤nie"/>
    <x v="2549"/>
    <n v="3675"/>
    <n v="3775.5"/>
    <x v="0"/>
    <x v="0"/>
    <s v="USD"/>
    <n v="1332362880"/>
    <x v="2551"/>
    <b v="0"/>
    <x v="66"/>
    <b v="1"/>
    <s v="music/classical music"/>
    <x v="1947"/>
    <x v="1892"/>
    <x v="4"/>
    <s v="classical music"/>
    <x v="2551"/>
    <x v="2548"/>
  </r>
  <r>
    <n v="2552"/>
    <s v="DAVID, The Oratorio"/>
    <x v="2550"/>
    <n v="3000"/>
    <n v="3195"/>
    <x v="0"/>
    <x v="0"/>
    <s v="USD"/>
    <n v="1488741981"/>
    <x v="2552"/>
    <b v="0"/>
    <x v="59"/>
    <b v="1"/>
    <s v="music/classical music"/>
    <x v="1635"/>
    <x v="1893"/>
    <x v="4"/>
    <s v="classical music"/>
    <x v="2552"/>
    <x v="2549"/>
  </r>
  <r>
    <n v="2553"/>
    <s v="Help Fund Tara's Album of Rare 18-19th Century Italian Songs"/>
    <x v="2551"/>
    <n v="1500"/>
    <n v="2333"/>
    <x v="0"/>
    <x v="0"/>
    <s v="USD"/>
    <n v="1348202807"/>
    <x v="2553"/>
    <b v="0"/>
    <x v="65"/>
    <b v="1"/>
    <s v="music/classical music"/>
    <x v="1948"/>
    <x v="1894"/>
    <x v="4"/>
    <s v="classical music"/>
    <x v="2553"/>
    <x v="2550"/>
  </r>
  <r>
    <n v="2554"/>
    <s v="Patagonia Winds: Wind Quintet Commission Project"/>
    <x v="2552"/>
    <n v="3000"/>
    <n v="3684"/>
    <x v="0"/>
    <x v="0"/>
    <s v="USD"/>
    <n v="1433131140"/>
    <x v="2554"/>
    <b v="0"/>
    <x v="85"/>
    <b v="1"/>
    <s v="music/classical music"/>
    <x v="1949"/>
    <x v="1895"/>
    <x v="4"/>
    <s v="classical music"/>
    <x v="2554"/>
    <x v="2551"/>
  </r>
  <r>
    <n v="2555"/>
    <s v="Send Brandon Rumsey to Brevard Music Center"/>
    <x v="2553"/>
    <n v="2000"/>
    <n v="2147"/>
    <x v="0"/>
    <x v="0"/>
    <s v="USD"/>
    <n v="1338219793"/>
    <x v="2555"/>
    <b v="0"/>
    <x v="2"/>
    <b v="1"/>
    <s v="music/classical music"/>
    <x v="1950"/>
    <x v="1896"/>
    <x v="4"/>
    <s v="classical music"/>
    <x v="2555"/>
    <x v="2552"/>
  </r>
  <r>
    <n v="2556"/>
    <s v="Grind Violin: Analog DIYalog: Composers Vinyl Compilation"/>
    <x v="2554"/>
    <n v="745"/>
    <n v="786"/>
    <x v="0"/>
    <x v="0"/>
    <s v="USD"/>
    <n v="1356392857"/>
    <x v="2556"/>
    <b v="0"/>
    <x v="69"/>
    <b v="1"/>
    <s v="music/classical music"/>
    <x v="1951"/>
    <x v="1897"/>
    <x v="4"/>
    <s v="classical music"/>
    <x v="2556"/>
    <x v="2553"/>
  </r>
  <r>
    <n v="2557"/>
    <s v="European Tour"/>
    <x v="2555"/>
    <n v="900"/>
    <n v="1066"/>
    <x v="0"/>
    <x v="1"/>
    <s v="GBP"/>
    <n v="1400176386"/>
    <x v="2557"/>
    <b v="0"/>
    <x v="17"/>
    <b v="1"/>
    <s v="music/classical music"/>
    <x v="1952"/>
    <x v="1898"/>
    <x v="4"/>
    <s v="classical music"/>
    <x v="2557"/>
    <x v="2554"/>
  </r>
  <r>
    <n v="2558"/>
    <s v="Hopkins Sinfonia 2015 Season"/>
    <x v="2556"/>
    <n v="1250"/>
    <n v="1361"/>
    <x v="0"/>
    <x v="2"/>
    <s v="AUD"/>
    <n v="1430488740"/>
    <x v="2558"/>
    <b v="0"/>
    <x v="59"/>
    <b v="1"/>
    <s v="music/classical music"/>
    <x v="1953"/>
    <x v="1899"/>
    <x v="4"/>
    <s v="classical music"/>
    <x v="2558"/>
    <x v="2555"/>
  </r>
  <r>
    <n v="2559"/>
    <s v="India Meets String Quartet"/>
    <x v="2557"/>
    <n v="800"/>
    <n v="890"/>
    <x v="0"/>
    <x v="0"/>
    <s v="USD"/>
    <n v="1321385820"/>
    <x v="2559"/>
    <b v="0"/>
    <x v="20"/>
    <b v="1"/>
    <s v="music/classical music"/>
    <x v="1954"/>
    <x v="1900"/>
    <x v="4"/>
    <s v="classical music"/>
    <x v="2559"/>
    <x v="2556"/>
  </r>
  <r>
    <n v="2560"/>
    <s v="Courting Rites of Cranes CD recording"/>
    <x v="2558"/>
    <n v="3000"/>
    <n v="3003"/>
    <x v="0"/>
    <x v="1"/>
    <s v="GBP"/>
    <n v="1425682174"/>
    <x v="2560"/>
    <b v="0"/>
    <x v="64"/>
    <b v="1"/>
    <s v="music/classical music"/>
    <x v="1787"/>
    <x v="1901"/>
    <x v="4"/>
    <s v="classical music"/>
    <x v="2560"/>
    <x v="2557"/>
  </r>
  <r>
    <n v="2561"/>
    <s v="Project Bearnaise Trucks (Canceled)"/>
    <x v="2559"/>
    <n v="100000"/>
    <n v="0"/>
    <x v="1"/>
    <x v="5"/>
    <s v="CAD"/>
    <n v="1444740089"/>
    <x v="2561"/>
    <b v="0"/>
    <x v="78"/>
    <b v="0"/>
    <s v="food/food trucks"/>
    <x v="109"/>
    <x v="121"/>
    <x v="7"/>
    <s v="food trucks"/>
    <x v="2561"/>
    <x v="2558"/>
  </r>
  <r>
    <n v="2562"/>
    <s v="Jamaican food truck in Munich in the making! (Canceled)"/>
    <x v="2560"/>
    <n v="10000"/>
    <n v="75"/>
    <x v="1"/>
    <x v="12"/>
    <s v="EUR"/>
    <n v="1476189339"/>
    <x v="2562"/>
    <b v="0"/>
    <x v="83"/>
    <b v="0"/>
    <s v="food/food trucks"/>
    <x v="571"/>
    <x v="384"/>
    <x v="7"/>
    <s v="food trucks"/>
    <x v="2562"/>
    <x v="2559"/>
  </r>
  <r>
    <n v="2563"/>
    <s v="Phoenix Pearl Boba Tea Truck (Canceled)"/>
    <x v="2561"/>
    <n v="20000"/>
    <n v="0"/>
    <x v="1"/>
    <x v="0"/>
    <s v="USD"/>
    <n v="1438226451"/>
    <x v="2563"/>
    <b v="0"/>
    <x v="78"/>
    <b v="0"/>
    <s v="food/food trucks"/>
    <x v="109"/>
    <x v="121"/>
    <x v="7"/>
    <s v="food trucks"/>
    <x v="2563"/>
    <x v="2560"/>
  </r>
  <r>
    <n v="2564"/>
    <s v="Seaside Eddy's - Wheels on the Ground! (Canceled)"/>
    <x v="2562"/>
    <n v="40000"/>
    <n v="0"/>
    <x v="1"/>
    <x v="5"/>
    <s v="CAD"/>
    <n v="1406854699"/>
    <x v="2564"/>
    <b v="0"/>
    <x v="78"/>
    <b v="0"/>
    <s v="food/food trucks"/>
    <x v="109"/>
    <x v="121"/>
    <x v="7"/>
    <s v="food trucks"/>
    <x v="2564"/>
    <x v="2561"/>
  </r>
  <r>
    <n v="2565"/>
    <s v="The Sketchy Pelican (Canceled)"/>
    <x v="2563"/>
    <n v="10000"/>
    <n v="100"/>
    <x v="1"/>
    <x v="0"/>
    <s v="USD"/>
    <n v="1462827000"/>
    <x v="2565"/>
    <b v="0"/>
    <x v="29"/>
    <b v="0"/>
    <s v="food/food trucks"/>
    <x v="460"/>
    <x v="101"/>
    <x v="7"/>
    <s v="food trucks"/>
    <x v="2565"/>
    <x v="2562"/>
  </r>
  <r>
    <n v="2566"/>
    <s v="Mamma B's Pizza Get's Rolling (Canceled)"/>
    <x v="2564"/>
    <n v="35000"/>
    <n v="0"/>
    <x v="1"/>
    <x v="0"/>
    <s v="USD"/>
    <n v="1408663948"/>
    <x v="2566"/>
    <b v="0"/>
    <x v="78"/>
    <b v="0"/>
    <s v="food/food trucks"/>
    <x v="109"/>
    <x v="121"/>
    <x v="7"/>
    <s v="food trucks"/>
    <x v="2566"/>
    <x v="2563"/>
  </r>
  <r>
    <n v="2567"/>
    <s v="Burgers and Babes Food Truck (Canceled)"/>
    <x v="2565"/>
    <n v="45000"/>
    <n v="120"/>
    <x v="1"/>
    <x v="0"/>
    <s v="USD"/>
    <n v="1429823138"/>
    <x v="2567"/>
    <b v="0"/>
    <x v="84"/>
    <b v="0"/>
    <s v="food/food trucks"/>
    <x v="480"/>
    <x v="88"/>
    <x v="7"/>
    <s v="food trucks"/>
    <x v="2567"/>
    <x v="2564"/>
  </r>
  <r>
    <n v="2568"/>
    <s v="Barney's, deliciously New York - Vintage 1972 Chevy P10"/>
    <x v="2566"/>
    <n v="10000"/>
    <n v="50"/>
    <x v="1"/>
    <x v="1"/>
    <s v="GBP"/>
    <n v="1472745594"/>
    <x v="2568"/>
    <b v="0"/>
    <x v="29"/>
    <b v="0"/>
    <s v="food/food trucks"/>
    <x v="724"/>
    <x v="73"/>
    <x v="7"/>
    <s v="food trucks"/>
    <x v="2568"/>
    <x v="2565"/>
  </r>
  <r>
    <n v="2569"/>
    <s v="Rochester Needs a Dessert Food Truck (Canceled)"/>
    <x v="2567"/>
    <n v="6500"/>
    <n v="145"/>
    <x v="1"/>
    <x v="0"/>
    <s v="USD"/>
    <n v="1442457112"/>
    <x v="2569"/>
    <b v="0"/>
    <x v="84"/>
    <b v="0"/>
    <s v="food/food trucks"/>
    <x v="1955"/>
    <x v="1902"/>
    <x v="7"/>
    <s v="food trucks"/>
    <x v="2569"/>
    <x v="2566"/>
  </r>
  <r>
    <n v="2570"/>
    <s v="Mathias Pizzeria - A Mobile Wood Fired Pizza Oven (Canceled)"/>
    <x v="2568"/>
    <n v="7000"/>
    <n v="59"/>
    <x v="1"/>
    <x v="0"/>
    <s v="USD"/>
    <n v="1486590035"/>
    <x v="2570"/>
    <b v="0"/>
    <x v="84"/>
    <b v="0"/>
    <s v="food/food trucks"/>
    <x v="1956"/>
    <x v="1903"/>
    <x v="7"/>
    <s v="food trucks"/>
    <x v="2570"/>
    <x v="2567"/>
  </r>
  <r>
    <n v="2571"/>
    <s v="Coco Bowls (Canceled)"/>
    <x v="2569"/>
    <n v="100000"/>
    <n v="250"/>
    <x v="1"/>
    <x v="2"/>
    <s v="AUD"/>
    <n v="1463645521"/>
    <x v="2571"/>
    <b v="0"/>
    <x v="80"/>
    <b v="0"/>
    <s v="food/food trucks"/>
    <x v="1161"/>
    <x v="372"/>
    <x v="7"/>
    <s v="food trucks"/>
    <x v="2571"/>
    <x v="2568"/>
  </r>
  <r>
    <n v="2572"/>
    <s v="A Dream of Naughty Nachos (Canceled)"/>
    <x v="2570"/>
    <n v="30000"/>
    <n v="0"/>
    <x v="1"/>
    <x v="0"/>
    <s v="USD"/>
    <n v="1428893517"/>
    <x v="2572"/>
    <b v="0"/>
    <x v="78"/>
    <b v="0"/>
    <s v="food/food trucks"/>
    <x v="109"/>
    <x v="121"/>
    <x v="7"/>
    <s v="food trucks"/>
    <x v="2572"/>
    <x v="2569"/>
  </r>
  <r>
    <n v="2573"/>
    <s v="Southern Flair Pork-Ka-Bobs (Canceled)"/>
    <x v="2571"/>
    <n v="8000"/>
    <n v="0"/>
    <x v="1"/>
    <x v="0"/>
    <s v="USD"/>
    <n v="1408803149"/>
    <x v="2573"/>
    <b v="0"/>
    <x v="78"/>
    <b v="0"/>
    <s v="food/food trucks"/>
    <x v="109"/>
    <x v="121"/>
    <x v="7"/>
    <s v="food trucks"/>
    <x v="2573"/>
    <x v="2570"/>
  </r>
  <r>
    <n v="2574"/>
    <s v="Da Pickney Dem Jamaican Jerk (Canceled)"/>
    <x v="2572"/>
    <n v="10000"/>
    <n v="0"/>
    <x v="1"/>
    <x v="0"/>
    <s v="USD"/>
    <n v="1463600945"/>
    <x v="2574"/>
    <b v="0"/>
    <x v="78"/>
    <b v="0"/>
    <s v="food/food trucks"/>
    <x v="109"/>
    <x v="121"/>
    <x v="7"/>
    <s v="food trucks"/>
    <x v="2574"/>
    <x v="2571"/>
  </r>
  <r>
    <n v="2575"/>
    <s v="Vdub dogs (Canceled)"/>
    <x v="2573"/>
    <n v="85000"/>
    <n v="0"/>
    <x v="1"/>
    <x v="0"/>
    <s v="USD"/>
    <n v="1421030194"/>
    <x v="2575"/>
    <b v="0"/>
    <x v="78"/>
    <b v="0"/>
    <s v="food/food trucks"/>
    <x v="109"/>
    <x v="121"/>
    <x v="7"/>
    <s v="food trucks"/>
    <x v="2575"/>
    <x v="2572"/>
  </r>
  <r>
    <n v="2576"/>
    <s v="2 Go Fast Food (Canceled)"/>
    <x v="2574"/>
    <n v="10000"/>
    <n v="0"/>
    <x v="1"/>
    <x v="0"/>
    <s v="USD"/>
    <n v="1428707647"/>
    <x v="2576"/>
    <b v="0"/>
    <x v="78"/>
    <b v="0"/>
    <s v="food/food trucks"/>
    <x v="109"/>
    <x v="121"/>
    <x v="7"/>
    <s v="food trucks"/>
    <x v="2576"/>
    <x v="2573"/>
  </r>
  <r>
    <n v="2577"/>
    <s v="Fruity Cakes (Canceled)"/>
    <x v="2575"/>
    <n v="15000"/>
    <n v="0"/>
    <x v="1"/>
    <x v="0"/>
    <s v="USD"/>
    <n v="1407181297"/>
    <x v="2577"/>
    <b v="0"/>
    <x v="78"/>
    <b v="0"/>
    <s v="food/food trucks"/>
    <x v="109"/>
    <x v="121"/>
    <x v="7"/>
    <s v="food trucks"/>
    <x v="2577"/>
    <x v="2574"/>
  </r>
  <r>
    <n v="2578"/>
    <s v="Madhuri Kitchen | Power Bowls &amp; Juices (Canceled)"/>
    <x v="2576"/>
    <n v="6000"/>
    <n v="0"/>
    <x v="1"/>
    <x v="0"/>
    <s v="USD"/>
    <n v="1444410000"/>
    <x v="2578"/>
    <b v="0"/>
    <x v="78"/>
    <b v="0"/>
    <s v="food/food trucks"/>
    <x v="109"/>
    <x v="121"/>
    <x v="7"/>
    <s v="food trucks"/>
    <x v="2578"/>
    <x v="2575"/>
  </r>
  <r>
    <n v="2579"/>
    <s v="Liz's Bakery &amp; Barista on the Go.. (Canceled)"/>
    <x v="2577"/>
    <n v="200000"/>
    <n v="277"/>
    <x v="1"/>
    <x v="0"/>
    <s v="USD"/>
    <n v="1410810903"/>
    <x v="2579"/>
    <b v="0"/>
    <x v="8"/>
    <b v="0"/>
    <s v="food/food trucks"/>
    <x v="1957"/>
    <x v="1904"/>
    <x v="7"/>
    <s v="food trucks"/>
    <x v="2579"/>
    <x v="2576"/>
  </r>
  <r>
    <n v="2580"/>
    <s v="Build Phatboyz Food Truck (Canceled)"/>
    <x v="2578"/>
    <n v="8500"/>
    <n v="51"/>
    <x v="1"/>
    <x v="0"/>
    <s v="USD"/>
    <n v="1431745200"/>
    <x v="2580"/>
    <b v="0"/>
    <x v="84"/>
    <b v="0"/>
    <s v="food/food trucks"/>
    <x v="722"/>
    <x v="157"/>
    <x v="7"/>
    <s v="food trucks"/>
    <x v="2580"/>
    <x v="2577"/>
  </r>
  <r>
    <n v="2581"/>
    <s v="A Flying Sausage Food Truck"/>
    <x v="2579"/>
    <n v="5000"/>
    <n v="530"/>
    <x v="2"/>
    <x v="0"/>
    <s v="USD"/>
    <n v="1447689898"/>
    <x v="2581"/>
    <b v="0"/>
    <x v="202"/>
    <b v="0"/>
    <s v="food/food trucks"/>
    <x v="1958"/>
    <x v="1905"/>
    <x v="7"/>
    <s v="food trucks"/>
    <x v="2581"/>
    <x v="2578"/>
  </r>
  <r>
    <n v="2582"/>
    <s v="Drunken Wings"/>
    <x v="2580"/>
    <n v="90000"/>
    <n v="1"/>
    <x v="2"/>
    <x v="0"/>
    <s v="USD"/>
    <n v="1477784634"/>
    <x v="2582"/>
    <b v="0"/>
    <x v="29"/>
    <b v="0"/>
    <s v="food/food trucks"/>
    <x v="1959"/>
    <x v="120"/>
    <x v="7"/>
    <s v="food trucks"/>
    <x v="2582"/>
    <x v="2579"/>
  </r>
  <r>
    <n v="2583"/>
    <s v="Crazy Daisy Food Truck"/>
    <x v="2581"/>
    <n v="1000"/>
    <n v="5"/>
    <x v="2"/>
    <x v="0"/>
    <s v="USD"/>
    <n v="1426526880"/>
    <x v="2583"/>
    <b v="0"/>
    <x v="81"/>
    <b v="0"/>
    <s v="food/food trucks"/>
    <x v="724"/>
    <x v="120"/>
    <x v="7"/>
    <s v="food trucks"/>
    <x v="2583"/>
    <x v="2580"/>
  </r>
  <r>
    <n v="2584"/>
    <s v="Culinary Arts Food Truck Style"/>
    <x v="2582"/>
    <n v="10000"/>
    <n v="0"/>
    <x v="2"/>
    <x v="0"/>
    <s v="USD"/>
    <n v="1434341369"/>
    <x v="2584"/>
    <b v="0"/>
    <x v="78"/>
    <b v="0"/>
    <s v="food/food trucks"/>
    <x v="109"/>
    <x v="121"/>
    <x v="7"/>
    <s v="food trucks"/>
    <x v="2584"/>
    <x v="2581"/>
  </r>
  <r>
    <n v="2585"/>
    <s v="Evie's Eats and Natural Treats Food Truck"/>
    <x v="2583"/>
    <n v="30000"/>
    <n v="50"/>
    <x v="2"/>
    <x v="0"/>
    <s v="USD"/>
    <n v="1404601632"/>
    <x v="2585"/>
    <b v="0"/>
    <x v="29"/>
    <b v="0"/>
    <s v="food/food trucks"/>
    <x v="874"/>
    <x v="73"/>
    <x v="7"/>
    <s v="food trucks"/>
    <x v="2585"/>
    <x v="2582"/>
  </r>
  <r>
    <n v="2586"/>
    <s v="Inspire Healthy Eating"/>
    <x v="2584"/>
    <n v="3000"/>
    <n v="5"/>
    <x v="2"/>
    <x v="1"/>
    <s v="GBP"/>
    <n v="1451030136"/>
    <x v="2586"/>
    <b v="0"/>
    <x v="29"/>
    <b v="0"/>
    <s v="food/food trucks"/>
    <x v="874"/>
    <x v="144"/>
    <x v="7"/>
    <s v="food trucks"/>
    <x v="2586"/>
    <x v="2583"/>
  </r>
  <r>
    <n v="2587"/>
    <s v="Yummy Hugs-The Original Co-op, Pop-up Food Truck"/>
    <x v="2585"/>
    <n v="50000"/>
    <n v="1217"/>
    <x v="2"/>
    <x v="0"/>
    <s v="USD"/>
    <n v="1451491953"/>
    <x v="2587"/>
    <b v="0"/>
    <x v="79"/>
    <b v="0"/>
    <s v="food/food trucks"/>
    <x v="1960"/>
    <x v="1906"/>
    <x v="7"/>
    <s v="food trucks"/>
    <x v="2587"/>
    <x v="2584"/>
  </r>
  <r>
    <n v="2588"/>
    <s v="Stacey's $5 Dollar Hollar Food Truck Home of the Freak"/>
    <x v="2586"/>
    <n v="6000"/>
    <n v="233"/>
    <x v="2"/>
    <x v="0"/>
    <s v="USD"/>
    <n v="1427807640"/>
    <x v="2588"/>
    <b v="0"/>
    <x v="22"/>
    <b v="0"/>
    <s v="food/food trucks"/>
    <x v="1961"/>
    <x v="1907"/>
    <x v="7"/>
    <s v="food trucks"/>
    <x v="2588"/>
    <x v="2585"/>
  </r>
  <r>
    <n v="2589"/>
    <s v="TapiÃ³ca - Brazilian Street Food Truck"/>
    <x v="2587"/>
    <n v="50000"/>
    <n v="5"/>
    <x v="2"/>
    <x v="8"/>
    <s v="DKK"/>
    <n v="1458733927"/>
    <x v="2589"/>
    <b v="0"/>
    <x v="29"/>
    <b v="0"/>
    <s v="food/food trucks"/>
    <x v="134"/>
    <x v="144"/>
    <x v="7"/>
    <s v="food trucks"/>
    <x v="2589"/>
    <x v="2586"/>
  </r>
  <r>
    <n v="2590"/>
    <s v="Magic Kick Coffee - coffee that makes your day"/>
    <x v="2588"/>
    <n v="3000"/>
    <n v="0"/>
    <x v="2"/>
    <x v="2"/>
    <s v="AUD"/>
    <n v="1453817297"/>
    <x v="2590"/>
    <b v="0"/>
    <x v="78"/>
    <b v="0"/>
    <s v="food/food trucks"/>
    <x v="109"/>
    <x v="121"/>
    <x v="7"/>
    <s v="food trucks"/>
    <x v="2590"/>
    <x v="2587"/>
  </r>
  <r>
    <n v="2591"/>
    <s v="patent pending"/>
    <x v="2589"/>
    <n v="1500"/>
    <n v="26"/>
    <x v="2"/>
    <x v="0"/>
    <s v="USD"/>
    <n v="1457901924"/>
    <x v="2591"/>
    <b v="0"/>
    <x v="84"/>
    <b v="0"/>
    <s v="food/food trucks"/>
    <x v="1651"/>
    <x v="31"/>
    <x v="7"/>
    <s v="food trucks"/>
    <x v="2591"/>
    <x v="2588"/>
  </r>
  <r>
    <n v="2592"/>
    <s v="El Carte 303"/>
    <x v="2590"/>
    <n v="30000"/>
    <n v="50"/>
    <x v="2"/>
    <x v="0"/>
    <s v="USD"/>
    <n v="1412536421"/>
    <x v="2592"/>
    <b v="0"/>
    <x v="29"/>
    <b v="0"/>
    <s v="food/food trucks"/>
    <x v="874"/>
    <x v="73"/>
    <x v="7"/>
    <s v="food trucks"/>
    <x v="2592"/>
    <x v="2589"/>
  </r>
  <r>
    <n v="2593"/>
    <s v="L.J. Silvers' Ice Cream and Taco Van"/>
    <x v="2591"/>
    <n v="10000"/>
    <n v="0"/>
    <x v="2"/>
    <x v="0"/>
    <s v="USD"/>
    <n v="1429993026"/>
    <x v="2593"/>
    <b v="0"/>
    <x v="78"/>
    <b v="0"/>
    <s v="food/food trucks"/>
    <x v="109"/>
    <x v="121"/>
    <x v="7"/>
    <s v="food trucks"/>
    <x v="2593"/>
    <x v="2590"/>
  </r>
  <r>
    <n v="2594"/>
    <s v="The Shirley Delicious Treats Food Truck Project"/>
    <x v="2592"/>
    <n v="80000"/>
    <n v="1"/>
    <x v="2"/>
    <x v="0"/>
    <s v="USD"/>
    <n v="1407453228"/>
    <x v="2594"/>
    <b v="0"/>
    <x v="29"/>
    <b v="0"/>
    <s v="food/food trucks"/>
    <x v="466"/>
    <x v="120"/>
    <x v="7"/>
    <s v="food trucks"/>
    <x v="2594"/>
    <x v="2591"/>
  </r>
  <r>
    <n v="2595"/>
    <s v="Food Truck for Little Fox Bakery"/>
    <x v="2593"/>
    <n v="15000"/>
    <n v="1825"/>
    <x v="2"/>
    <x v="0"/>
    <s v="USD"/>
    <n v="1487915500"/>
    <x v="2595"/>
    <b v="0"/>
    <x v="10"/>
    <b v="0"/>
    <s v="food/food trucks"/>
    <x v="1962"/>
    <x v="1908"/>
    <x v="7"/>
    <s v="food trucks"/>
    <x v="2595"/>
    <x v="2592"/>
  </r>
  <r>
    <n v="2596"/>
    <s v="The Chef Express Food Truck"/>
    <x v="2594"/>
    <n v="35000"/>
    <n v="8256"/>
    <x v="2"/>
    <x v="5"/>
    <s v="CAD"/>
    <n v="1407427009"/>
    <x v="2596"/>
    <b v="0"/>
    <x v="74"/>
    <b v="0"/>
    <s v="food/food trucks"/>
    <x v="1963"/>
    <x v="1909"/>
    <x v="7"/>
    <s v="food trucks"/>
    <x v="2596"/>
    <x v="2593"/>
  </r>
  <r>
    <n v="2597"/>
    <s v="Cafe Nomad back on the road! Coffee van's poorly."/>
    <x v="2595"/>
    <n v="1500"/>
    <n v="85"/>
    <x v="2"/>
    <x v="1"/>
    <s v="GBP"/>
    <n v="1466323917"/>
    <x v="2597"/>
    <b v="0"/>
    <x v="63"/>
    <b v="0"/>
    <s v="food/food trucks"/>
    <x v="905"/>
    <x v="1910"/>
    <x v="7"/>
    <s v="food trucks"/>
    <x v="2597"/>
    <x v="2594"/>
  </r>
  <r>
    <n v="2598"/>
    <s v="Rovin' Okie's Fried Pies gourmet southern fried pies."/>
    <x v="2596"/>
    <n v="3000"/>
    <n v="1170"/>
    <x v="2"/>
    <x v="0"/>
    <s v="USD"/>
    <n v="1443039001"/>
    <x v="2598"/>
    <b v="0"/>
    <x v="25"/>
    <b v="0"/>
    <s v="food/food trucks"/>
    <x v="1964"/>
    <x v="1911"/>
    <x v="7"/>
    <s v="food trucks"/>
    <x v="2598"/>
    <x v="2595"/>
  </r>
  <r>
    <n v="2599"/>
    <s v="Empty Ramekins Catering Group"/>
    <x v="2597"/>
    <n v="9041"/>
    <n v="90"/>
    <x v="2"/>
    <x v="0"/>
    <s v="USD"/>
    <n v="1407089147"/>
    <x v="2599"/>
    <b v="0"/>
    <x v="81"/>
    <b v="0"/>
    <s v="food/food trucks"/>
    <x v="1965"/>
    <x v="666"/>
    <x v="7"/>
    <s v="food trucks"/>
    <x v="2599"/>
    <x v="2596"/>
  </r>
  <r>
    <n v="2600"/>
    <s v="Help Buttz Return From the Ashes"/>
    <x v="2598"/>
    <n v="50000"/>
    <n v="3466"/>
    <x v="2"/>
    <x v="0"/>
    <s v="USD"/>
    <n v="1458938200"/>
    <x v="2600"/>
    <b v="0"/>
    <x v="209"/>
    <b v="0"/>
    <s v="food/food trucks"/>
    <x v="1966"/>
    <x v="1912"/>
    <x v="7"/>
    <s v="food trucks"/>
    <x v="2600"/>
    <x v="2597"/>
  </r>
  <r>
    <n v="2601"/>
    <s v="Launch a TARDIS into SPACE!"/>
    <x v="2599"/>
    <n v="500"/>
    <n v="3307"/>
    <x v="0"/>
    <x v="0"/>
    <s v="USD"/>
    <n v="1347508740"/>
    <x v="2601"/>
    <b v="1"/>
    <x v="299"/>
    <b v="1"/>
    <s v="technology/space exploration"/>
    <x v="1967"/>
    <x v="1913"/>
    <x v="2"/>
    <s v="space exploration"/>
    <x v="2601"/>
    <x v="2598"/>
  </r>
  <r>
    <n v="2602"/>
    <s v="Historic Robotic Spacecraft Poster Series"/>
    <x v="2600"/>
    <n v="12000"/>
    <n v="39131"/>
    <x v="0"/>
    <x v="0"/>
    <s v="USD"/>
    <n v="1415827200"/>
    <x v="2602"/>
    <b v="1"/>
    <x v="463"/>
    <b v="1"/>
    <s v="technology/space exploration"/>
    <x v="1968"/>
    <x v="1914"/>
    <x v="2"/>
    <s v="space exploration"/>
    <x v="2602"/>
    <x v="2599"/>
  </r>
  <r>
    <n v="2603"/>
    <s v="Manned Mock Mars Mission"/>
    <x v="2601"/>
    <n v="1750"/>
    <n v="1776"/>
    <x v="0"/>
    <x v="0"/>
    <s v="USD"/>
    <n v="1387835654"/>
    <x v="2603"/>
    <b v="1"/>
    <x v="133"/>
    <b v="1"/>
    <s v="technology/space exploration"/>
    <x v="1969"/>
    <x v="1915"/>
    <x v="2"/>
    <s v="space exploration"/>
    <x v="2603"/>
    <x v="2600"/>
  </r>
  <r>
    <n v="2604"/>
    <s v="Hermes Spacecraft"/>
    <x v="2602"/>
    <n v="20000"/>
    <n v="20843.599999999999"/>
    <x v="0"/>
    <x v="0"/>
    <s v="USD"/>
    <n v="1335662023"/>
    <x v="2604"/>
    <b v="1"/>
    <x v="306"/>
    <b v="1"/>
    <s v="technology/space exploration"/>
    <x v="1970"/>
    <x v="1916"/>
    <x v="2"/>
    <s v="space exploration"/>
    <x v="2604"/>
    <x v="2601"/>
  </r>
  <r>
    <n v="2605"/>
    <s v="The most mysterious star in the Galaxy"/>
    <x v="2603"/>
    <n v="100000"/>
    <n v="107421.57"/>
    <x v="0"/>
    <x v="0"/>
    <s v="USD"/>
    <n v="1466168390"/>
    <x v="2605"/>
    <b v="1"/>
    <x v="464"/>
    <b v="1"/>
    <s v="technology/space exploration"/>
    <x v="1971"/>
    <x v="1917"/>
    <x v="2"/>
    <s v="space exploration"/>
    <x v="2605"/>
    <x v="2602"/>
  </r>
  <r>
    <n v="2606"/>
    <s v="2000 Student Projects to the Edge of Space"/>
    <x v="2604"/>
    <n v="11000"/>
    <n v="12106"/>
    <x v="0"/>
    <x v="0"/>
    <s v="USD"/>
    <n v="1398791182"/>
    <x v="2606"/>
    <b v="1"/>
    <x v="465"/>
    <b v="1"/>
    <s v="technology/space exploration"/>
    <x v="1972"/>
    <x v="1918"/>
    <x v="2"/>
    <s v="space exploration"/>
    <x v="2606"/>
    <x v="2603"/>
  </r>
  <r>
    <n v="2607"/>
    <s v="Historic Robotic Spacecraft Poster Series Two"/>
    <x v="2605"/>
    <n v="8000"/>
    <n v="32616"/>
    <x v="0"/>
    <x v="0"/>
    <s v="USD"/>
    <n v="1439344800"/>
    <x v="2607"/>
    <b v="1"/>
    <x v="367"/>
    <b v="1"/>
    <s v="technology/space exploration"/>
    <x v="1973"/>
    <x v="1919"/>
    <x v="2"/>
    <s v="space exploration"/>
    <x v="2607"/>
    <x v="2604"/>
  </r>
  <r>
    <n v="2608"/>
    <s v="Giant Leaps in Space Poster Series"/>
    <x v="2606"/>
    <n v="8000"/>
    <n v="17914"/>
    <x v="0"/>
    <x v="0"/>
    <s v="USD"/>
    <n v="1489536000"/>
    <x v="2608"/>
    <b v="1"/>
    <x v="466"/>
    <b v="1"/>
    <s v="technology/space exploration"/>
    <x v="1974"/>
    <x v="1920"/>
    <x v="2"/>
    <s v="space exploration"/>
    <x v="2608"/>
    <x v="2605"/>
  </r>
  <r>
    <n v="2609"/>
    <s v="ArduSat - Your Arduino Experiment in Space"/>
    <x v="2607"/>
    <n v="35000"/>
    <n v="106330.39"/>
    <x v="0"/>
    <x v="0"/>
    <s v="USD"/>
    <n v="1342330951"/>
    <x v="2609"/>
    <b v="1"/>
    <x v="467"/>
    <b v="1"/>
    <s v="technology/space exploration"/>
    <x v="1975"/>
    <x v="1921"/>
    <x v="2"/>
    <s v="space exploration"/>
    <x v="2609"/>
    <x v="2606"/>
  </r>
  <r>
    <n v="2610"/>
    <s v="Restore the Pluto Discovery Telescope"/>
    <x v="2608"/>
    <n v="22765"/>
    <n v="32172.66"/>
    <x v="0"/>
    <x v="0"/>
    <s v="USD"/>
    <n v="1471849140"/>
    <x v="2610"/>
    <b v="1"/>
    <x v="468"/>
    <b v="1"/>
    <s v="technology/space exploration"/>
    <x v="1976"/>
    <x v="1922"/>
    <x v="2"/>
    <s v="space exploration"/>
    <x v="2610"/>
    <x v="2607"/>
  </r>
  <r>
    <n v="2611"/>
    <s v="The Universe in a Sphere (Relaunch)"/>
    <x v="2609"/>
    <n v="11000"/>
    <n v="306970"/>
    <x v="0"/>
    <x v="12"/>
    <s v="EUR"/>
    <n v="1483397940"/>
    <x v="2611"/>
    <b v="1"/>
    <x v="469"/>
    <b v="1"/>
    <s v="technology/space exploration"/>
    <x v="1977"/>
    <x v="1923"/>
    <x v="2"/>
    <s v="space exploration"/>
    <x v="2611"/>
    <x v="2608"/>
  </r>
  <r>
    <n v="2612"/>
    <s v="Starscraper: The Next Generation of Suborbital Rockets"/>
    <x v="2610"/>
    <n v="10000"/>
    <n v="17176.13"/>
    <x v="0"/>
    <x v="0"/>
    <s v="USD"/>
    <n v="1420773970"/>
    <x v="2612"/>
    <b v="1"/>
    <x v="324"/>
    <b v="1"/>
    <s v="technology/space exploration"/>
    <x v="1978"/>
    <x v="1924"/>
    <x v="2"/>
    <s v="space exploration"/>
    <x v="2612"/>
    <x v="2609"/>
  </r>
  <r>
    <n v="2613"/>
    <s v="Earth 360"/>
    <x v="2611"/>
    <n v="7500"/>
    <n v="7576"/>
    <x v="0"/>
    <x v="0"/>
    <s v="USD"/>
    <n v="1348256294"/>
    <x v="2613"/>
    <b v="1"/>
    <x v="33"/>
    <b v="1"/>
    <s v="technology/space exploration"/>
    <x v="1979"/>
    <x v="1925"/>
    <x v="2"/>
    <s v="space exploration"/>
    <x v="2613"/>
    <x v="2610"/>
  </r>
  <r>
    <n v="2614"/>
    <s v="Kansas City SSEP Mission 5 Rocket . . .3,2,1 . . Blast Off!"/>
    <x v="2612"/>
    <n v="10500"/>
    <n v="10710"/>
    <x v="0"/>
    <x v="0"/>
    <s v="USD"/>
    <n v="1398834000"/>
    <x v="2614"/>
    <b v="1"/>
    <x v="61"/>
    <b v="1"/>
    <s v="technology/space exploration"/>
    <x v="607"/>
    <x v="1926"/>
    <x v="2"/>
    <s v="space exploration"/>
    <x v="2614"/>
    <x v="2611"/>
  </r>
  <r>
    <n v="2615"/>
    <s v="Action Man (GI Joe) Mission Mercury 10"/>
    <x v="2613"/>
    <n v="2001"/>
    <n v="3397"/>
    <x v="0"/>
    <x v="1"/>
    <s v="GBP"/>
    <n v="1462017600"/>
    <x v="2615"/>
    <b v="0"/>
    <x v="250"/>
    <b v="1"/>
    <s v="technology/space exploration"/>
    <x v="1980"/>
    <x v="1927"/>
    <x v="2"/>
    <s v="space exploration"/>
    <x v="2615"/>
    <x v="2612"/>
  </r>
  <r>
    <n v="2616"/>
    <s v="James Webb Deployable Model"/>
    <x v="2614"/>
    <n v="25000"/>
    <n v="28633.5"/>
    <x v="0"/>
    <x v="0"/>
    <s v="USD"/>
    <n v="1440546729"/>
    <x v="2616"/>
    <b v="1"/>
    <x v="146"/>
    <b v="1"/>
    <s v="technology/space exploration"/>
    <x v="1981"/>
    <x v="1928"/>
    <x v="2"/>
    <s v="space exploration"/>
    <x v="2616"/>
    <x v="2613"/>
  </r>
  <r>
    <n v="2617"/>
    <s v="Equatorial Sundial - Learn about planetary motion!"/>
    <x v="2615"/>
    <n v="500"/>
    <n v="4388"/>
    <x v="0"/>
    <x v="0"/>
    <s v="USD"/>
    <n v="1413838751"/>
    <x v="2617"/>
    <b v="1"/>
    <x v="180"/>
    <b v="1"/>
    <s v="technology/space exploration"/>
    <x v="1982"/>
    <x v="1929"/>
    <x v="2"/>
    <s v="space exploration"/>
    <x v="2617"/>
    <x v="2614"/>
  </r>
  <r>
    <n v="2618"/>
    <s v="SPACE ART FEATURING ASTRONAUTS #WeBelieveInAstronauts"/>
    <x v="2616"/>
    <n v="15000"/>
    <n v="15808"/>
    <x v="0"/>
    <x v="0"/>
    <s v="USD"/>
    <n v="1449000061"/>
    <x v="2618"/>
    <b v="1"/>
    <x v="99"/>
    <b v="1"/>
    <s v="technology/space exploration"/>
    <x v="1983"/>
    <x v="1930"/>
    <x v="2"/>
    <s v="space exploration"/>
    <x v="2618"/>
    <x v="2615"/>
  </r>
  <r>
    <n v="2619"/>
    <s v="Mars on Earth: An Art Residency"/>
    <x v="2617"/>
    <n v="1000"/>
    <n v="1884"/>
    <x v="0"/>
    <x v="0"/>
    <s v="USD"/>
    <n v="1445598000"/>
    <x v="2619"/>
    <b v="1"/>
    <x v="28"/>
    <b v="1"/>
    <s v="technology/space exploration"/>
    <x v="1984"/>
    <x v="1931"/>
    <x v="2"/>
    <s v="space exploration"/>
    <x v="2619"/>
    <x v="2616"/>
  </r>
  <r>
    <n v="2620"/>
    <s v="#TeamMopra - Save the Mopra Telescope &amp; Map the Milky Way"/>
    <x v="2618"/>
    <n v="65000"/>
    <n v="93374"/>
    <x v="0"/>
    <x v="2"/>
    <s v="AUD"/>
    <n v="1444525200"/>
    <x v="2620"/>
    <b v="1"/>
    <x v="470"/>
    <b v="1"/>
    <s v="technology/space exploration"/>
    <x v="1985"/>
    <x v="1932"/>
    <x v="2"/>
    <s v="space exploration"/>
    <x v="2620"/>
    <x v="2617"/>
  </r>
  <r>
    <n v="2621"/>
    <s v="Vulcan I: Rocket Powered by 3D Printed Engine"/>
    <x v="2619"/>
    <n v="15000"/>
    <n v="21882"/>
    <x v="0"/>
    <x v="0"/>
    <s v="USD"/>
    <n v="1432230988"/>
    <x v="2621"/>
    <b v="1"/>
    <x v="471"/>
    <b v="1"/>
    <s v="technology/space exploration"/>
    <x v="1986"/>
    <x v="1933"/>
    <x v="2"/>
    <s v="space exploration"/>
    <x v="2621"/>
    <x v="2618"/>
  </r>
  <r>
    <n v="2622"/>
    <s v="U-PHOS: Upgraded Pulsating Heatpipe Only for Space"/>
    <x v="2620"/>
    <n v="1500"/>
    <n v="1967.76"/>
    <x v="0"/>
    <x v="13"/>
    <s v="EUR"/>
    <n v="1483120216"/>
    <x v="2622"/>
    <b v="0"/>
    <x v="142"/>
    <b v="1"/>
    <s v="technology/space exploration"/>
    <x v="1987"/>
    <x v="1934"/>
    <x v="2"/>
    <s v="space exploration"/>
    <x v="2622"/>
    <x v="2619"/>
  </r>
  <r>
    <n v="2623"/>
    <s v="Antimatter Fuel Production"/>
    <x v="2621"/>
    <n v="2000"/>
    <n v="2280"/>
    <x v="0"/>
    <x v="0"/>
    <s v="USD"/>
    <n v="1480658966"/>
    <x v="2623"/>
    <b v="0"/>
    <x v="95"/>
    <b v="1"/>
    <s v="technology/space exploration"/>
    <x v="430"/>
    <x v="1935"/>
    <x v="2"/>
    <s v="space exploration"/>
    <x v="2623"/>
    <x v="2620"/>
  </r>
  <r>
    <n v="2624"/>
    <s v="Space Elevator Science - Climb to the Sky - A Tethered Tower"/>
    <x v="2622"/>
    <n v="8000"/>
    <n v="110353.65"/>
    <x v="0"/>
    <x v="0"/>
    <s v="USD"/>
    <n v="1347530822"/>
    <x v="2624"/>
    <b v="0"/>
    <x v="472"/>
    <b v="1"/>
    <s v="technology/space exploration"/>
    <x v="1988"/>
    <x v="1936"/>
    <x v="2"/>
    <s v="space exploration"/>
    <x v="2624"/>
    <x v="2621"/>
  </r>
  <r>
    <n v="2625"/>
    <s v="Caelum - Photos from stratosphere"/>
    <x v="2623"/>
    <n v="150"/>
    <n v="1434"/>
    <x v="0"/>
    <x v="12"/>
    <s v="EUR"/>
    <n v="1478723208"/>
    <x v="2625"/>
    <b v="0"/>
    <x v="47"/>
    <b v="1"/>
    <s v="technology/space exploration"/>
    <x v="1989"/>
    <x v="1937"/>
    <x v="2"/>
    <s v="space exploration"/>
    <x v="2625"/>
    <x v="2622"/>
  </r>
  <r>
    <n v="2626"/>
    <s v="SAGANet STEM Mentoring Lab Accreditation"/>
    <x v="2624"/>
    <n v="2500"/>
    <n v="2800"/>
    <x v="0"/>
    <x v="0"/>
    <s v="USD"/>
    <n v="1433343869"/>
    <x v="2626"/>
    <b v="0"/>
    <x v="133"/>
    <b v="1"/>
    <s v="technology/space exploration"/>
    <x v="1990"/>
    <x v="150"/>
    <x v="2"/>
    <s v="space exploration"/>
    <x v="2626"/>
    <x v="2623"/>
  </r>
  <r>
    <n v="2627"/>
    <s v="Students building a near-space balloon with live video"/>
    <x v="2625"/>
    <n v="150"/>
    <n v="970"/>
    <x v="0"/>
    <x v="0"/>
    <s v="USD"/>
    <n v="1448571261"/>
    <x v="2627"/>
    <b v="0"/>
    <x v="43"/>
    <b v="1"/>
    <s v="technology/space exploration"/>
    <x v="1991"/>
    <x v="1938"/>
    <x v="2"/>
    <s v="space exploration"/>
    <x v="2627"/>
    <x v="2624"/>
  </r>
  <r>
    <n v="2628"/>
    <s v="Pie In Space!"/>
    <x v="2626"/>
    <n v="839"/>
    <n v="926"/>
    <x v="0"/>
    <x v="0"/>
    <s v="USD"/>
    <n v="1417389067"/>
    <x v="2628"/>
    <b v="0"/>
    <x v="64"/>
    <b v="1"/>
    <s v="technology/space exploration"/>
    <x v="1992"/>
    <x v="1939"/>
    <x v="2"/>
    <s v="space exploration"/>
    <x v="2628"/>
    <x v="2625"/>
  </r>
  <r>
    <n v="2629"/>
    <s v="Project Dragonfly - Sail to the Stars"/>
    <x v="2627"/>
    <n v="5000"/>
    <n v="6387"/>
    <x v="0"/>
    <x v="1"/>
    <s v="GBP"/>
    <n v="1431608122"/>
    <x v="2629"/>
    <b v="0"/>
    <x v="61"/>
    <b v="1"/>
    <s v="technology/space exploration"/>
    <x v="1993"/>
    <x v="1940"/>
    <x v="2"/>
    <s v="space exploration"/>
    <x v="2629"/>
    <x v="2626"/>
  </r>
  <r>
    <n v="2630"/>
    <s v="Asteroid What! - Very Near Earth Asteroids"/>
    <x v="2628"/>
    <n v="2000"/>
    <n v="3158"/>
    <x v="0"/>
    <x v="2"/>
    <s v="AUD"/>
    <n v="1467280800"/>
    <x v="2630"/>
    <b v="0"/>
    <x v="75"/>
    <b v="1"/>
    <s v="technology/space exploration"/>
    <x v="1994"/>
    <x v="1941"/>
    <x v="2"/>
    <s v="space exploration"/>
    <x v="2630"/>
    <x v="2627"/>
  </r>
  <r>
    <n v="2631"/>
    <s v="Starship Congress 2015: Interstellar Hackathon"/>
    <x v="2629"/>
    <n v="20000"/>
    <n v="22933.05"/>
    <x v="0"/>
    <x v="0"/>
    <s v="USD"/>
    <n v="1440907427"/>
    <x v="2631"/>
    <b v="0"/>
    <x v="172"/>
    <b v="1"/>
    <s v="technology/space exploration"/>
    <x v="1995"/>
    <x v="1942"/>
    <x v="2"/>
    <s v="space exploration"/>
    <x v="2631"/>
    <x v="2628"/>
  </r>
  <r>
    <n v="2632"/>
    <s v="University Rocket Science"/>
    <x v="2630"/>
    <n v="1070"/>
    <n v="1466"/>
    <x v="0"/>
    <x v="0"/>
    <s v="USD"/>
    <n v="1464485339"/>
    <x v="2632"/>
    <b v="0"/>
    <x v="288"/>
    <b v="1"/>
    <s v="technology/space exploration"/>
    <x v="1996"/>
    <x v="1943"/>
    <x v="2"/>
    <s v="space exploration"/>
    <x v="2632"/>
    <x v="2629"/>
  </r>
  <r>
    <n v="2633"/>
    <s v="ISS-Above"/>
    <x v="2631"/>
    <n v="5000"/>
    <n v="17731"/>
    <x v="0"/>
    <x v="0"/>
    <s v="USD"/>
    <n v="1393542000"/>
    <x v="2633"/>
    <b v="0"/>
    <x v="473"/>
    <b v="1"/>
    <s v="technology/space exploration"/>
    <x v="1997"/>
    <x v="1944"/>
    <x v="2"/>
    <s v="space exploration"/>
    <x v="2633"/>
    <x v="2630"/>
  </r>
  <r>
    <n v="2634"/>
    <s v="Project Stardust Part 2"/>
    <x v="2632"/>
    <n v="930"/>
    <n v="986"/>
    <x v="0"/>
    <x v="0"/>
    <s v="USD"/>
    <n v="1475163921"/>
    <x v="2634"/>
    <b v="0"/>
    <x v="20"/>
    <b v="1"/>
    <s v="technology/space exploration"/>
    <x v="1998"/>
    <x v="1945"/>
    <x v="2"/>
    <s v="space exploration"/>
    <x v="2634"/>
    <x v="2631"/>
  </r>
  <r>
    <n v="2635"/>
    <s v="Help UTS Students reach the International Space Station!"/>
    <x v="2633"/>
    <n v="11500"/>
    <n v="11500"/>
    <x v="0"/>
    <x v="5"/>
    <s v="CAD"/>
    <n v="1425937761"/>
    <x v="2635"/>
    <b v="0"/>
    <x v="87"/>
    <b v="1"/>
    <s v="technology/space exploration"/>
    <x v="31"/>
    <x v="1946"/>
    <x v="2"/>
    <s v="space exploration"/>
    <x v="2635"/>
    <x v="2632"/>
  </r>
  <r>
    <n v="2636"/>
    <s v="Starduster II - Photographing Earth from Near-Space"/>
    <x v="2634"/>
    <n v="1000"/>
    <n v="1873"/>
    <x v="0"/>
    <x v="0"/>
    <s v="USD"/>
    <n v="1476579600"/>
    <x v="2636"/>
    <b v="0"/>
    <x v="133"/>
    <b v="1"/>
    <s v="technology/space exploration"/>
    <x v="1999"/>
    <x v="1947"/>
    <x v="2"/>
    <s v="space exploration"/>
    <x v="2636"/>
    <x v="2633"/>
  </r>
  <r>
    <n v="2637"/>
    <s v="SPEED OF LIGHT: Biggest Mystery of the Universe"/>
    <x v="2635"/>
    <n v="500"/>
    <n v="831"/>
    <x v="0"/>
    <x v="0"/>
    <s v="USD"/>
    <n v="1476277875"/>
    <x v="2637"/>
    <b v="0"/>
    <x v="55"/>
    <b v="1"/>
    <s v="technology/space exploration"/>
    <x v="2000"/>
    <x v="1948"/>
    <x v="2"/>
    <s v="space exploration"/>
    <x v="2637"/>
    <x v="2634"/>
  </r>
  <r>
    <n v="2638"/>
    <s v="Pie In Space! (Round 2)"/>
    <x v="2636"/>
    <n v="347"/>
    <n v="353"/>
    <x v="0"/>
    <x v="0"/>
    <s v="USD"/>
    <n v="1421358895"/>
    <x v="2638"/>
    <b v="0"/>
    <x v="25"/>
    <b v="1"/>
    <s v="technology/space exploration"/>
    <x v="2001"/>
    <x v="1949"/>
    <x v="2"/>
    <s v="space exploration"/>
    <x v="2638"/>
    <x v="2635"/>
  </r>
  <r>
    <n v="2639"/>
    <s v="Mission Space"/>
    <x v="2637"/>
    <n v="300"/>
    <n v="492"/>
    <x v="0"/>
    <x v="1"/>
    <s v="GBP"/>
    <n v="1424378748"/>
    <x v="2639"/>
    <b v="0"/>
    <x v="72"/>
    <b v="1"/>
    <s v="technology/space exploration"/>
    <x v="2002"/>
    <x v="1950"/>
    <x v="2"/>
    <s v="space exploration"/>
    <x v="2639"/>
    <x v="2636"/>
  </r>
  <r>
    <n v="2640"/>
    <s v="Save the Astronomy Van"/>
    <x v="2638"/>
    <n v="3000"/>
    <n v="3170"/>
    <x v="0"/>
    <x v="0"/>
    <s v="USD"/>
    <n v="1433735474"/>
    <x v="2640"/>
    <b v="0"/>
    <x v="50"/>
    <b v="1"/>
    <s v="technology/space exploration"/>
    <x v="1719"/>
    <x v="1951"/>
    <x v="2"/>
    <s v="space exploration"/>
    <x v="2640"/>
    <x v="2637"/>
  </r>
  <r>
    <n v="2641"/>
    <s v="Build Flying Saucer Artificial Intelligent from sea shell"/>
    <x v="2639"/>
    <n v="1500"/>
    <n v="15"/>
    <x v="2"/>
    <x v="0"/>
    <s v="USD"/>
    <n v="1410811740"/>
    <x v="2641"/>
    <b v="0"/>
    <x v="29"/>
    <b v="0"/>
    <s v="technology/space exploration"/>
    <x v="460"/>
    <x v="2"/>
    <x v="2"/>
    <s v="space exploration"/>
    <x v="2641"/>
    <x v="2638"/>
  </r>
  <r>
    <n v="2642"/>
    <s v="Maschinenbau in ein neues Zeitalter"/>
    <x v="2640"/>
    <n v="500000"/>
    <n v="0"/>
    <x v="2"/>
    <x v="12"/>
    <s v="EUR"/>
    <n v="1468565820"/>
    <x v="2642"/>
    <b v="0"/>
    <x v="78"/>
    <b v="0"/>
    <s v="technology/space exploration"/>
    <x v="109"/>
    <x v="121"/>
    <x v="2"/>
    <s v="space exploration"/>
    <x v="2642"/>
    <x v="2639"/>
  </r>
  <r>
    <n v="2643"/>
    <s v="Project Blue: A Space Telescope to Find Another Earth (Canceled)"/>
    <x v="2641"/>
    <n v="1000000"/>
    <n v="335597.31"/>
    <x v="1"/>
    <x v="0"/>
    <s v="USD"/>
    <n v="1482307140"/>
    <x v="2643"/>
    <b v="1"/>
    <x v="474"/>
    <b v="0"/>
    <s v="technology/space exploration"/>
    <x v="2003"/>
    <x v="1952"/>
    <x v="2"/>
    <s v="space exploration"/>
    <x v="2643"/>
    <x v="323"/>
  </r>
  <r>
    <n v="2644"/>
    <s v="Helios - Near Space Launch To Capture The 2017 Solar Eclipse (Canceled)"/>
    <x v="2642"/>
    <n v="100000"/>
    <n v="2053"/>
    <x v="1"/>
    <x v="0"/>
    <s v="USD"/>
    <n v="1489172435"/>
    <x v="2644"/>
    <b v="1"/>
    <x v="47"/>
    <b v="0"/>
    <s v="technology/space exploration"/>
    <x v="2004"/>
    <x v="1953"/>
    <x v="2"/>
    <s v="space exploration"/>
    <x v="2644"/>
    <x v="2640"/>
  </r>
  <r>
    <n v="2645"/>
    <s v="Project ThunderStruck - Testing a New Spacecraft Concept"/>
    <x v="2643"/>
    <n v="20000"/>
    <n v="2100"/>
    <x v="1"/>
    <x v="2"/>
    <s v="AUD"/>
    <n v="1415481203"/>
    <x v="2645"/>
    <b v="1"/>
    <x v="23"/>
    <b v="0"/>
    <s v="technology/space exploration"/>
    <x v="1131"/>
    <x v="1954"/>
    <x v="2"/>
    <s v="space exploration"/>
    <x v="2645"/>
    <x v="2641"/>
  </r>
  <r>
    <n v="2646"/>
    <s v="SpaceVR: Your Ticket to Space (Canceled)"/>
    <x v="2644"/>
    <n v="500000"/>
    <n v="42086.42"/>
    <x v="1"/>
    <x v="0"/>
    <s v="USD"/>
    <n v="1441783869"/>
    <x v="2646"/>
    <b v="1"/>
    <x v="475"/>
    <b v="0"/>
    <s v="technology/space exploration"/>
    <x v="2005"/>
    <x v="1955"/>
    <x v="2"/>
    <s v="space exploration"/>
    <x v="2646"/>
    <x v="2642"/>
  </r>
  <r>
    <n v="2647"/>
    <s v="18&quot;, 45.7cm Telescope. The universe is for everyone!"/>
    <x v="2645"/>
    <n v="2500"/>
    <n v="36"/>
    <x v="1"/>
    <x v="5"/>
    <s v="CAD"/>
    <n v="1439533019"/>
    <x v="2647"/>
    <b v="0"/>
    <x v="83"/>
    <b v="0"/>
    <s v="technology/space exploration"/>
    <x v="2006"/>
    <x v="1053"/>
    <x v="2"/>
    <s v="space exploration"/>
    <x v="2647"/>
    <x v="2643"/>
  </r>
  <r>
    <n v="2648"/>
    <s v="Calvert HS Planetarium Restoration (Canceled)"/>
    <x v="2646"/>
    <n v="12000"/>
    <n v="106"/>
    <x v="1"/>
    <x v="0"/>
    <s v="USD"/>
    <n v="1457543360"/>
    <x v="2648"/>
    <b v="0"/>
    <x v="79"/>
    <b v="0"/>
    <s v="technology/space exploration"/>
    <x v="2007"/>
    <x v="1956"/>
    <x v="2"/>
    <s v="space exploration"/>
    <x v="2648"/>
    <x v="2644"/>
  </r>
  <r>
    <n v="2649"/>
    <s v="The Mission - Please Check Back Soon (Canceled)"/>
    <x v="2647"/>
    <n v="125000"/>
    <n v="124"/>
    <x v="1"/>
    <x v="0"/>
    <s v="USD"/>
    <n v="1454370941"/>
    <x v="2649"/>
    <b v="0"/>
    <x v="83"/>
    <b v="0"/>
    <s v="technology/space exploration"/>
    <x v="2008"/>
    <x v="1957"/>
    <x v="2"/>
    <s v="space exploration"/>
    <x v="2649"/>
    <x v="2645"/>
  </r>
  <r>
    <n v="2650"/>
    <s v="The Observer Project 2016 (Canceled)"/>
    <x v="2648"/>
    <n v="60000"/>
    <n v="358"/>
    <x v="1"/>
    <x v="0"/>
    <s v="USD"/>
    <n v="1482332343"/>
    <x v="2650"/>
    <b v="0"/>
    <x v="81"/>
    <b v="0"/>
    <s v="technology/space exploration"/>
    <x v="2009"/>
    <x v="1958"/>
    <x v="2"/>
    <s v="space exploration"/>
    <x v="2650"/>
    <x v="2646"/>
  </r>
  <r>
    <n v="2651"/>
    <s v="FireSat: Near Real-Time Global Wildfire/Oil Spill Detection"/>
    <x v="2649"/>
    <n v="280000"/>
    <n v="5233"/>
    <x v="1"/>
    <x v="0"/>
    <s v="USD"/>
    <n v="1450380009"/>
    <x v="2651"/>
    <b v="0"/>
    <x v="57"/>
    <b v="0"/>
    <s v="technology/space exploration"/>
    <x v="2010"/>
    <x v="1959"/>
    <x v="2"/>
    <s v="space exploration"/>
    <x v="2651"/>
    <x v="2647"/>
  </r>
  <r>
    <n v="2652"/>
    <s v="Million Dollar Rocket - New Project (Canceled)"/>
    <x v="2650"/>
    <n v="100000"/>
    <n v="885"/>
    <x v="1"/>
    <x v="2"/>
    <s v="AUD"/>
    <n v="1418183325"/>
    <x v="2652"/>
    <b v="0"/>
    <x v="202"/>
    <b v="0"/>
    <s v="technology/space exploration"/>
    <x v="2011"/>
    <x v="1960"/>
    <x v="2"/>
    <s v="space exploration"/>
    <x v="2652"/>
    <x v="2648"/>
  </r>
  <r>
    <n v="2653"/>
    <s v="Dream Rocket Project (Canceled)"/>
    <x v="2651"/>
    <n v="51000"/>
    <n v="5876"/>
    <x v="1"/>
    <x v="0"/>
    <s v="USD"/>
    <n v="1402632000"/>
    <x v="2653"/>
    <b v="0"/>
    <x v="16"/>
    <b v="0"/>
    <s v="technology/space exploration"/>
    <x v="2012"/>
    <x v="1961"/>
    <x v="2"/>
    <s v="space exploration"/>
    <x v="2653"/>
    <x v="2649"/>
  </r>
  <r>
    <n v="2654"/>
    <s v="Moon Rocket Projo - Finally know the TRUTH about E.T."/>
    <x v="2652"/>
    <n v="100000"/>
    <n v="51"/>
    <x v="1"/>
    <x v="0"/>
    <s v="USD"/>
    <n v="1429622726"/>
    <x v="2654"/>
    <b v="0"/>
    <x v="79"/>
    <b v="0"/>
    <s v="technology/space exploration"/>
    <x v="2013"/>
    <x v="439"/>
    <x v="2"/>
    <s v="space exploration"/>
    <x v="2654"/>
    <x v="2650"/>
  </r>
  <r>
    <n v="2655"/>
    <s v="Balloons (Canceled)"/>
    <x v="2653"/>
    <n v="15000"/>
    <n v="3155"/>
    <x v="1"/>
    <x v="0"/>
    <s v="USD"/>
    <n v="1455048000"/>
    <x v="2655"/>
    <b v="0"/>
    <x v="68"/>
    <b v="0"/>
    <s v="technology/space exploration"/>
    <x v="2014"/>
    <x v="1962"/>
    <x v="2"/>
    <s v="space exploration"/>
    <x v="2655"/>
    <x v="2651"/>
  </r>
  <r>
    <n v="2656"/>
    <s v="MoonWatcher: A 24/7 Live Video of the Moon for Everyone (Canceled)"/>
    <x v="2654"/>
    <n v="150000"/>
    <n v="17155"/>
    <x v="1"/>
    <x v="0"/>
    <s v="USD"/>
    <n v="1489345200"/>
    <x v="2656"/>
    <b v="0"/>
    <x v="215"/>
    <b v="0"/>
    <s v="technology/space exploration"/>
    <x v="2015"/>
    <x v="1963"/>
    <x v="2"/>
    <s v="space exploration"/>
    <x v="2656"/>
    <x v="2652"/>
  </r>
  <r>
    <n v="2657"/>
    <s v="Propel Citizen Science to the Moon (Canceled)"/>
    <x v="2655"/>
    <n v="30000"/>
    <n v="5621.38"/>
    <x v="1"/>
    <x v="0"/>
    <s v="USD"/>
    <n v="1470187800"/>
    <x v="2657"/>
    <b v="0"/>
    <x v="211"/>
    <b v="0"/>
    <s v="technology/space exploration"/>
    <x v="2016"/>
    <x v="1964"/>
    <x v="2"/>
    <s v="space exploration"/>
    <x v="2657"/>
    <x v="2653"/>
  </r>
  <r>
    <n v="2658"/>
    <s v="STEM MARS Lander experience: https://youtu.be/n6avxUAKee0"/>
    <x v="2656"/>
    <n v="98000"/>
    <n v="91"/>
    <x v="1"/>
    <x v="0"/>
    <s v="USD"/>
    <n v="1469913194"/>
    <x v="2658"/>
    <b v="0"/>
    <x v="80"/>
    <b v="0"/>
    <s v="technology/space exploration"/>
    <x v="2017"/>
    <x v="1965"/>
    <x v="2"/>
    <s v="space exploration"/>
    <x v="2658"/>
    <x v="2654"/>
  </r>
  <r>
    <n v="2659"/>
    <s v="test (Canceled)"/>
    <x v="2657"/>
    <n v="49000"/>
    <n v="1333"/>
    <x v="1"/>
    <x v="0"/>
    <s v="USD"/>
    <n v="1429321210"/>
    <x v="2659"/>
    <b v="0"/>
    <x v="73"/>
    <b v="0"/>
    <s v="technology/space exploration"/>
    <x v="2018"/>
    <x v="1966"/>
    <x v="2"/>
    <s v="space exploration"/>
    <x v="2659"/>
    <x v="2655"/>
  </r>
  <r>
    <n v="2660"/>
    <s v="Central Ohio Astronomical Society Mobile Classroom"/>
    <x v="2658"/>
    <n v="20000"/>
    <n v="19"/>
    <x v="1"/>
    <x v="0"/>
    <s v="USD"/>
    <n v="1448388418"/>
    <x v="2660"/>
    <b v="0"/>
    <x v="81"/>
    <b v="0"/>
    <s v="technology/space exploration"/>
    <x v="2019"/>
    <x v="1967"/>
    <x v="2"/>
    <s v="space exploration"/>
    <x v="2660"/>
    <x v="2656"/>
  </r>
  <r>
    <n v="2661"/>
    <s v="Summer Camp - A creative space for makers and artists alike."/>
    <x v="2659"/>
    <n v="5000"/>
    <n v="5145"/>
    <x v="0"/>
    <x v="0"/>
    <s v="USD"/>
    <n v="1382742010"/>
    <x v="2661"/>
    <b v="0"/>
    <x v="65"/>
    <b v="1"/>
    <s v="technology/makerspaces"/>
    <x v="1335"/>
    <x v="1968"/>
    <x v="2"/>
    <s v="makerspaces"/>
    <x v="2661"/>
    <x v="2657"/>
  </r>
  <r>
    <n v="2662"/>
    <s v="The Mini Maker, a kid focused makerspace"/>
    <x v="2660"/>
    <n v="20000"/>
    <n v="21360"/>
    <x v="0"/>
    <x v="0"/>
    <s v="USD"/>
    <n v="1440179713"/>
    <x v="2662"/>
    <b v="0"/>
    <x v="144"/>
    <b v="1"/>
    <s v="technology/makerspaces"/>
    <x v="2020"/>
    <x v="1969"/>
    <x v="2"/>
    <s v="makerspaces"/>
    <x v="2662"/>
    <x v="2658"/>
  </r>
  <r>
    <n v="2663"/>
    <s v="A New Life for an Old School"/>
    <x v="2661"/>
    <n v="20000"/>
    <n v="20919.25"/>
    <x v="0"/>
    <x v="5"/>
    <s v="CAD"/>
    <n v="1441378800"/>
    <x v="2663"/>
    <b v="0"/>
    <x v="66"/>
    <b v="1"/>
    <s v="technology/makerspaces"/>
    <x v="2021"/>
    <x v="1970"/>
    <x v="2"/>
    <s v="makerspaces"/>
    <x v="2663"/>
    <x v="2659"/>
  </r>
  <r>
    <n v="2664"/>
    <s v="HackSchool: Students, Technology, and Empowerment"/>
    <x v="2662"/>
    <n v="17500"/>
    <n v="18100"/>
    <x v="0"/>
    <x v="0"/>
    <s v="USD"/>
    <n v="1449644340"/>
    <x v="2664"/>
    <b v="0"/>
    <x v="201"/>
    <b v="1"/>
    <s v="technology/makerspaces"/>
    <x v="2022"/>
    <x v="1971"/>
    <x v="2"/>
    <s v="makerspaces"/>
    <x v="2664"/>
    <x v="2660"/>
  </r>
  <r>
    <n v="2665"/>
    <s v="Gilman Playground Builds a Tech Center"/>
    <x v="2663"/>
    <n v="3500"/>
    <n v="4310"/>
    <x v="0"/>
    <x v="0"/>
    <s v="USD"/>
    <n v="1430774974"/>
    <x v="2665"/>
    <b v="0"/>
    <x v="67"/>
    <b v="1"/>
    <s v="technology/makerspaces"/>
    <x v="2023"/>
    <x v="1972"/>
    <x v="2"/>
    <s v="makerspaces"/>
    <x v="2665"/>
    <x v="2661"/>
  </r>
  <r>
    <n v="2666"/>
    <s v="StartMart - NEW $40,000 Stretch Goal to Match $40,000 Grant"/>
    <x v="2664"/>
    <n v="10000"/>
    <n v="15929.51"/>
    <x v="0"/>
    <x v="0"/>
    <s v="USD"/>
    <n v="1443214800"/>
    <x v="2666"/>
    <b v="0"/>
    <x v="190"/>
    <b v="1"/>
    <s v="technology/makerspaces"/>
    <x v="2024"/>
    <x v="1973"/>
    <x v="2"/>
    <s v="makerspaces"/>
    <x v="2666"/>
    <x v="2662"/>
  </r>
  <r>
    <n v="2667"/>
    <s v="Websmith Studio : Think, Build, Break, Play."/>
    <x v="2665"/>
    <n v="1500"/>
    <n v="1660"/>
    <x v="0"/>
    <x v="0"/>
    <s v="USD"/>
    <n v="1455142416"/>
    <x v="2667"/>
    <b v="0"/>
    <x v="59"/>
    <b v="1"/>
    <s v="technology/makerspaces"/>
    <x v="1934"/>
    <x v="1974"/>
    <x v="2"/>
    <s v="makerspaces"/>
    <x v="2667"/>
    <x v="2663"/>
  </r>
  <r>
    <n v="2668"/>
    <s v="UOttawa Makermobile"/>
    <x v="2666"/>
    <n v="1000"/>
    <n v="1707"/>
    <x v="0"/>
    <x v="5"/>
    <s v="CAD"/>
    <n v="1447079520"/>
    <x v="2668"/>
    <b v="0"/>
    <x v="33"/>
    <b v="1"/>
    <s v="technology/makerspaces"/>
    <x v="2025"/>
    <x v="1975"/>
    <x v="2"/>
    <s v="makerspaces"/>
    <x v="2668"/>
    <x v="2664"/>
  </r>
  <r>
    <n v="2669"/>
    <s v="Oceana High School MAKER club requesting a 3D Printer"/>
    <x v="2667"/>
    <n v="800"/>
    <n v="1001"/>
    <x v="0"/>
    <x v="0"/>
    <s v="USD"/>
    <n v="1452387096"/>
    <x v="2669"/>
    <b v="0"/>
    <x v="202"/>
    <b v="1"/>
    <s v="technology/makerspaces"/>
    <x v="1239"/>
    <x v="1976"/>
    <x v="2"/>
    <s v="makerspaces"/>
    <x v="2669"/>
    <x v="2665"/>
  </r>
  <r>
    <n v="2670"/>
    <s v="G-Pod ... the future of sustainable housing"/>
    <x v="2668"/>
    <n v="38888"/>
    <n v="2495"/>
    <x v="2"/>
    <x v="2"/>
    <s v="AUD"/>
    <n v="1406593780"/>
    <x v="2670"/>
    <b v="1"/>
    <x v="65"/>
    <b v="0"/>
    <s v="technology/makerspaces"/>
    <x v="2026"/>
    <x v="1977"/>
    <x v="2"/>
    <s v="makerspaces"/>
    <x v="2670"/>
    <x v="2666"/>
  </r>
  <r>
    <n v="2671"/>
    <s v="Tunnel Lab - Tech startup accelerator hubs in the favelas"/>
    <x v="2669"/>
    <n v="25000"/>
    <n v="2836"/>
    <x v="2"/>
    <x v="0"/>
    <s v="USD"/>
    <n v="1419017880"/>
    <x v="2671"/>
    <b v="1"/>
    <x v="87"/>
    <b v="0"/>
    <s v="technology/makerspaces"/>
    <x v="2027"/>
    <x v="1978"/>
    <x v="2"/>
    <s v="makerspaces"/>
    <x v="2671"/>
    <x v="2667"/>
  </r>
  <r>
    <n v="2672"/>
    <s v="Open Tools for Science and Science Education"/>
    <x v="2670"/>
    <n v="10000"/>
    <n v="3319"/>
    <x v="2"/>
    <x v="0"/>
    <s v="USD"/>
    <n v="1451282400"/>
    <x v="2672"/>
    <b v="1"/>
    <x v="5"/>
    <b v="0"/>
    <s v="technology/makerspaces"/>
    <x v="2028"/>
    <x v="1979"/>
    <x v="2"/>
    <s v="makerspaces"/>
    <x v="2672"/>
    <x v="2668"/>
  </r>
  <r>
    <n v="2673"/>
    <s v="Help us open a Makerspace for Kids"/>
    <x v="2671"/>
    <n v="40000"/>
    <n v="11032"/>
    <x v="2"/>
    <x v="0"/>
    <s v="USD"/>
    <n v="1414622700"/>
    <x v="2673"/>
    <b v="1"/>
    <x v="36"/>
    <b v="0"/>
    <s v="technology/makerspaces"/>
    <x v="2029"/>
    <x v="1980"/>
    <x v="2"/>
    <s v="makerspaces"/>
    <x v="2673"/>
    <x v="2669"/>
  </r>
  <r>
    <n v="2674"/>
    <s v="Building the Playa Blanca Community Wind Workshop!"/>
    <x v="2672"/>
    <n v="35000"/>
    <n v="21994"/>
    <x v="2"/>
    <x v="0"/>
    <s v="USD"/>
    <n v="1467694740"/>
    <x v="2674"/>
    <b v="1"/>
    <x v="199"/>
    <b v="0"/>
    <s v="technology/makerspaces"/>
    <x v="2030"/>
    <x v="1981"/>
    <x v="2"/>
    <s v="makerspaces"/>
    <x v="2674"/>
    <x v="2670"/>
  </r>
  <r>
    <n v="2675"/>
    <s v="Maven Makers: A Makerspace (It's Kinda Like a Gym)"/>
    <x v="2673"/>
    <n v="25000"/>
    <n v="1897"/>
    <x v="2"/>
    <x v="0"/>
    <s v="USD"/>
    <n v="1415655289"/>
    <x v="2675"/>
    <b v="1"/>
    <x v="60"/>
    <b v="0"/>
    <s v="technology/makerspaces"/>
    <x v="2031"/>
    <x v="1982"/>
    <x v="2"/>
    <s v="makerspaces"/>
    <x v="2675"/>
    <x v="2671"/>
  </r>
  <r>
    <n v="2676"/>
    <s v="Toronto VR Co-Op"/>
    <x v="2674"/>
    <n v="2100"/>
    <n v="1058"/>
    <x v="2"/>
    <x v="5"/>
    <s v="CAD"/>
    <n v="1463929174"/>
    <x v="2676"/>
    <b v="0"/>
    <x v="82"/>
    <b v="0"/>
    <s v="technology/makerspaces"/>
    <x v="2032"/>
    <x v="1983"/>
    <x v="2"/>
    <s v="makerspaces"/>
    <x v="2676"/>
    <x v="2672"/>
  </r>
  <r>
    <n v="2677"/>
    <s v="Tinkr Tech - mobile makerspace"/>
    <x v="2675"/>
    <n v="19500"/>
    <n v="3415"/>
    <x v="2"/>
    <x v="0"/>
    <s v="USD"/>
    <n v="1404348143"/>
    <x v="2677"/>
    <b v="0"/>
    <x v="74"/>
    <b v="0"/>
    <s v="technology/makerspaces"/>
    <x v="2033"/>
    <x v="1984"/>
    <x v="2"/>
    <s v="makerspaces"/>
    <x v="2677"/>
    <x v="2673"/>
  </r>
  <r>
    <n v="2678"/>
    <s v="Wavegarden in Marbella (MÃ¡laga)"/>
    <x v="2676"/>
    <n v="8000000"/>
    <n v="1100"/>
    <x v="2"/>
    <x v="3"/>
    <s v="EUR"/>
    <n v="1443121765"/>
    <x v="2678"/>
    <b v="0"/>
    <x v="84"/>
    <b v="0"/>
    <s v="technology/makerspaces"/>
    <x v="2034"/>
    <x v="1985"/>
    <x v="2"/>
    <s v="makerspaces"/>
    <x v="2678"/>
    <x v="2674"/>
  </r>
  <r>
    <n v="2679"/>
    <s v="DIY Garage"/>
    <x v="2677"/>
    <n v="40000"/>
    <n v="132"/>
    <x v="2"/>
    <x v="0"/>
    <s v="USD"/>
    <n v="1425081694"/>
    <x v="2679"/>
    <b v="0"/>
    <x v="83"/>
    <b v="0"/>
    <s v="technology/makerspaces"/>
    <x v="2035"/>
    <x v="895"/>
    <x v="2"/>
    <s v="makerspaces"/>
    <x v="2679"/>
    <x v="2675"/>
  </r>
  <r>
    <n v="2680"/>
    <s v="iHeart Pillow"/>
    <x v="2678"/>
    <n v="32000"/>
    <n v="276"/>
    <x v="2"/>
    <x v="3"/>
    <s v="EUR"/>
    <n v="1459915491"/>
    <x v="2680"/>
    <b v="0"/>
    <x v="80"/>
    <b v="0"/>
    <s v="technology/makerspaces"/>
    <x v="2036"/>
    <x v="160"/>
    <x v="2"/>
    <s v="makerspaces"/>
    <x v="2680"/>
    <x v="2676"/>
  </r>
  <r>
    <n v="2681"/>
    <s v="Jolly's Hot Dogs An All-Beef Coney Dog"/>
    <x v="2679"/>
    <n v="8000"/>
    <n v="55"/>
    <x v="2"/>
    <x v="0"/>
    <s v="USD"/>
    <n v="1405027750"/>
    <x v="2681"/>
    <b v="0"/>
    <x v="84"/>
    <b v="0"/>
    <s v="food/food trucks"/>
    <x v="1839"/>
    <x v="446"/>
    <x v="7"/>
    <s v="food trucks"/>
    <x v="2681"/>
    <x v="2677"/>
  </r>
  <r>
    <n v="2682"/>
    <s v="Toastie's Gourmet Toast"/>
    <x v="2680"/>
    <n v="6000"/>
    <n v="1698"/>
    <x v="2"/>
    <x v="0"/>
    <s v="USD"/>
    <n v="1416635940"/>
    <x v="2682"/>
    <b v="0"/>
    <x v="9"/>
    <b v="0"/>
    <s v="food/food trucks"/>
    <x v="2037"/>
    <x v="1986"/>
    <x v="7"/>
    <s v="food trucks"/>
    <x v="2682"/>
    <x v="2678"/>
  </r>
  <r>
    <n v="2683"/>
    <s v="Just Cereal - Mobile Cereal Bar"/>
    <x v="2681"/>
    <n v="15000"/>
    <n v="36"/>
    <x v="2"/>
    <x v="0"/>
    <s v="USD"/>
    <n v="1425233240"/>
    <x v="2683"/>
    <b v="0"/>
    <x v="83"/>
    <b v="0"/>
    <s v="food/food trucks"/>
    <x v="1156"/>
    <x v="1053"/>
    <x v="7"/>
    <s v="food trucks"/>
    <x v="2683"/>
    <x v="2679"/>
  </r>
  <r>
    <n v="2684"/>
    <s v="Ain't No Thang..."/>
    <x v="2682"/>
    <n v="70000"/>
    <n v="800"/>
    <x v="2"/>
    <x v="0"/>
    <s v="USD"/>
    <n v="1407621425"/>
    <x v="2684"/>
    <b v="0"/>
    <x v="80"/>
    <b v="0"/>
    <s v="food/food trucks"/>
    <x v="736"/>
    <x v="444"/>
    <x v="7"/>
    <s v="food trucks"/>
    <x v="2684"/>
    <x v="2680"/>
  </r>
  <r>
    <n v="2685"/>
    <s v="Nana's Home Cooking on Wheels"/>
    <x v="2683"/>
    <n v="50000"/>
    <n v="10"/>
    <x v="2"/>
    <x v="0"/>
    <s v="USD"/>
    <n v="1430149330"/>
    <x v="2685"/>
    <b v="0"/>
    <x v="29"/>
    <b v="0"/>
    <s v="food/food trucks"/>
    <x v="459"/>
    <x v="119"/>
    <x v="7"/>
    <s v="food trucks"/>
    <x v="2685"/>
    <x v="2681"/>
  </r>
  <r>
    <n v="2686"/>
    <s v="Steaming Cow Pies... Your NEW favorite dessert at the fair"/>
    <x v="2684"/>
    <n v="30000"/>
    <n v="0"/>
    <x v="2"/>
    <x v="0"/>
    <s v="USD"/>
    <n v="1412119423"/>
    <x v="2686"/>
    <b v="0"/>
    <x v="78"/>
    <b v="0"/>
    <s v="food/food trucks"/>
    <x v="109"/>
    <x v="121"/>
    <x v="7"/>
    <s v="food trucks"/>
    <x v="2686"/>
    <x v="2682"/>
  </r>
  <r>
    <n v="2687"/>
    <s v="Munch Wagon"/>
    <x v="2685"/>
    <n v="15000"/>
    <n v="0"/>
    <x v="2"/>
    <x v="0"/>
    <s v="USD"/>
    <n v="1435591318"/>
    <x v="2687"/>
    <b v="0"/>
    <x v="78"/>
    <b v="0"/>
    <s v="food/food trucks"/>
    <x v="109"/>
    <x v="121"/>
    <x v="7"/>
    <s v="food trucks"/>
    <x v="2687"/>
    <x v="2683"/>
  </r>
  <r>
    <n v="2688"/>
    <s v="Mac N Cheez Food Truck"/>
    <x v="2686"/>
    <n v="50000"/>
    <n v="74"/>
    <x v="2"/>
    <x v="0"/>
    <s v="USD"/>
    <n v="1424746800"/>
    <x v="2688"/>
    <b v="0"/>
    <x v="25"/>
    <b v="0"/>
    <s v="food/food trucks"/>
    <x v="2038"/>
    <x v="1987"/>
    <x v="7"/>
    <s v="food trucks"/>
    <x v="2688"/>
    <x v="2684"/>
  </r>
  <r>
    <n v="2689"/>
    <s v="Mouth Watering Mobile Restaurant"/>
    <x v="2687"/>
    <n v="35000"/>
    <n v="1"/>
    <x v="2"/>
    <x v="0"/>
    <s v="USD"/>
    <n v="1469919890"/>
    <x v="2689"/>
    <b v="0"/>
    <x v="29"/>
    <b v="0"/>
    <s v="food/food trucks"/>
    <x v="1870"/>
    <x v="120"/>
    <x v="7"/>
    <s v="food trucks"/>
    <x v="2689"/>
    <x v="2685"/>
  </r>
  <r>
    <n v="2690"/>
    <s v="Help 2 Fat 2 Fly, with our Restaurant!"/>
    <x v="2688"/>
    <n v="80000"/>
    <n v="8586"/>
    <x v="2"/>
    <x v="0"/>
    <s v="USD"/>
    <n v="1433298676"/>
    <x v="2690"/>
    <b v="0"/>
    <x v="115"/>
    <b v="0"/>
    <s v="food/food trucks"/>
    <x v="2039"/>
    <x v="1988"/>
    <x v="7"/>
    <s v="food trucks"/>
    <x v="2690"/>
    <x v="2686"/>
  </r>
  <r>
    <n v="2691"/>
    <s v="Cook"/>
    <x v="2689"/>
    <n v="65000"/>
    <n v="35"/>
    <x v="2"/>
    <x v="5"/>
    <s v="CAD"/>
    <n v="1431278557"/>
    <x v="2691"/>
    <b v="0"/>
    <x v="84"/>
    <b v="0"/>
    <s v="food/food trucks"/>
    <x v="2040"/>
    <x v="844"/>
    <x v="7"/>
    <s v="food trucks"/>
    <x v="2691"/>
    <x v="2687"/>
  </r>
  <r>
    <n v="2692"/>
    <s v="&quot;Sami j's Food Truck&quot;"/>
    <x v="2690"/>
    <n v="3500"/>
    <n v="25"/>
    <x v="2"/>
    <x v="0"/>
    <s v="USD"/>
    <n v="1427266860"/>
    <x v="2692"/>
    <b v="0"/>
    <x v="29"/>
    <b v="0"/>
    <s v="food/food trucks"/>
    <x v="1154"/>
    <x v="384"/>
    <x v="7"/>
    <s v="food trucks"/>
    <x v="2692"/>
    <x v="2688"/>
  </r>
  <r>
    <n v="2693"/>
    <s v="Chili dog"/>
    <x v="2691"/>
    <n v="5000"/>
    <n v="40"/>
    <x v="2"/>
    <x v="0"/>
    <s v="USD"/>
    <n v="1407899966"/>
    <x v="2693"/>
    <b v="0"/>
    <x v="83"/>
    <b v="0"/>
    <s v="food/food trucks"/>
    <x v="417"/>
    <x v="140"/>
    <x v="7"/>
    <s v="food trucks"/>
    <x v="2693"/>
    <x v="2689"/>
  </r>
  <r>
    <n v="2694"/>
    <s v="Tac o' Relli's Behold the first smoked to order taco truck"/>
    <x v="2692"/>
    <n v="30000"/>
    <n v="1"/>
    <x v="2"/>
    <x v="0"/>
    <s v="USD"/>
    <n v="1411701739"/>
    <x v="2694"/>
    <b v="0"/>
    <x v="29"/>
    <b v="0"/>
    <s v="food/food trucks"/>
    <x v="372"/>
    <x v="120"/>
    <x v="7"/>
    <s v="food trucks"/>
    <x v="2694"/>
    <x v="2690"/>
  </r>
  <r>
    <n v="2695"/>
    <s v="Fat daddy mac food truck"/>
    <x v="2693"/>
    <n v="15000"/>
    <n v="71"/>
    <x v="2"/>
    <x v="0"/>
    <s v="USD"/>
    <n v="1428981718"/>
    <x v="2695"/>
    <b v="0"/>
    <x v="83"/>
    <b v="0"/>
    <s v="food/food trucks"/>
    <x v="2041"/>
    <x v="1989"/>
    <x v="7"/>
    <s v="food trucks"/>
    <x v="2695"/>
    <x v="2691"/>
  </r>
  <r>
    <n v="2696"/>
    <s v="The Military Moms Food Truck"/>
    <x v="2694"/>
    <n v="60000"/>
    <n v="3390"/>
    <x v="2"/>
    <x v="0"/>
    <s v="USD"/>
    <n v="1419538560"/>
    <x v="2696"/>
    <b v="0"/>
    <x v="44"/>
    <b v="0"/>
    <s v="food/food trucks"/>
    <x v="2042"/>
    <x v="1990"/>
    <x v="7"/>
    <s v="food trucks"/>
    <x v="2696"/>
    <x v="2692"/>
  </r>
  <r>
    <n v="2697"/>
    <s v="Dough Heads Food Truck: waffles stuffed with sweet + savory"/>
    <x v="2695"/>
    <n v="23000"/>
    <n v="6061"/>
    <x v="2"/>
    <x v="0"/>
    <s v="USD"/>
    <n v="1438552800"/>
    <x v="2697"/>
    <b v="0"/>
    <x v="47"/>
    <b v="0"/>
    <s v="food/food trucks"/>
    <x v="2043"/>
    <x v="1991"/>
    <x v="7"/>
    <s v="food trucks"/>
    <x v="2697"/>
    <x v="2693"/>
  </r>
  <r>
    <n v="2698"/>
    <s v="Baja Babes Shrimp Tacos wants to spread the taco love!"/>
    <x v="2696"/>
    <n v="8000"/>
    <n v="26.01"/>
    <x v="2"/>
    <x v="0"/>
    <s v="USD"/>
    <n v="1403904808"/>
    <x v="2698"/>
    <b v="0"/>
    <x v="84"/>
    <b v="0"/>
    <s v="food/food trucks"/>
    <x v="2044"/>
    <x v="1992"/>
    <x v="7"/>
    <s v="food trucks"/>
    <x v="2698"/>
    <x v="2694"/>
  </r>
  <r>
    <n v="2699"/>
    <s v="my bakery truck"/>
    <x v="2697"/>
    <n v="2"/>
    <n v="0"/>
    <x v="2"/>
    <x v="5"/>
    <s v="CAD"/>
    <n v="1407533463"/>
    <x v="2699"/>
    <b v="0"/>
    <x v="78"/>
    <b v="0"/>
    <s v="food/food trucks"/>
    <x v="109"/>
    <x v="121"/>
    <x v="7"/>
    <s v="food trucks"/>
    <x v="2699"/>
    <x v="2695"/>
  </r>
  <r>
    <n v="2700"/>
    <s v="Holly's Hot Stuff"/>
    <x v="2698"/>
    <n v="9999"/>
    <n v="70"/>
    <x v="2"/>
    <x v="0"/>
    <s v="USD"/>
    <n v="1411073972"/>
    <x v="2700"/>
    <b v="0"/>
    <x v="80"/>
    <b v="0"/>
    <s v="food/food trucks"/>
    <x v="2045"/>
    <x v="844"/>
    <x v="7"/>
    <s v="food trucks"/>
    <x v="2700"/>
    <x v="2696"/>
  </r>
  <r>
    <n v="2701"/>
    <s v="Support Circus Factory's new training space in Cork"/>
    <x v="2699"/>
    <n v="3400"/>
    <n v="1570"/>
    <x v="3"/>
    <x v="17"/>
    <s v="EUR"/>
    <n v="1491586534"/>
    <x v="2701"/>
    <b v="0"/>
    <x v="67"/>
    <b v="0"/>
    <s v="theater/spaces"/>
    <x v="2046"/>
    <x v="1993"/>
    <x v="1"/>
    <s v="spaces"/>
    <x v="2701"/>
    <x v="2697"/>
  </r>
  <r>
    <n v="2702"/>
    <s v="Hygienic Art Amphitheater Project New London, Connecticut"/>
    <x v="2700"/>
    <n v="10000"/>
    <n v="3441"/>
    <x v="3"/>
    <x v="0"/>
    <s v="USD"/>
    <n v="1491416077"/>
    <x v="2702"/>
    <b v="1"/>
    <x v="55"/>
    <b v="0"/>
    <s v="theater/spaces"/>
    <x v="2047"/>
    <x v="1994"/>
    <x v="1"/>
    <s v="spaces"/>
    <x v="2702"/>
    <x v="2698"/>
  </r>
  <r>
    <n v="2703"/>
    <s v="Bisagra Teatro: Foro Multidisciplinario"/>
    <x v="2701"/>
    <n v="40000"/>
    <n v="41500"/>
    <x v="3"/>
    <x v="14"/>
    <s v="MXN"/>
    <n v="1490196830"/>
    <x v="2703"/>
    <b v="0"/>
    <x v="43"/>
    <b v="0"/>
    <s v="theater/spaces"/>
    <x v="603"/>
    <x v="1995"/>
    <x v="1"/>
    <s v="spaces"/>
    <x v="2703"/>
    <x v="2699"/>
  </r>
  <r>
    <n v="2704"/>
    <s v="Little Red Brick House"/>
    <x v="2702"/>
    <n v="19000"/>
    <n v="1145"/>
    <x v="3"/>
    <x v="0"/>
    <s v="USD"/>
    <n v="1491421314"/>
    <x v="2704"/>
    <b v="0"/>
    <x v="63"/>
    <b v="0"/>
    <s v="theater/spaces"/>
    <x v="2048"/>
    <x v="1996"/>
    <x v="1"/>
    <s v="spaces"/>
    <x v="2704"/>
    <x v="2700"/>
  </r>
  <r>
    <n v="2705"/>
    <s v="Fischer Theatre Marquee"/>
    <x v="2703"/>
    <n v="16500"/>
    <n v="1739"/>
    <x v="3"/>
    <x v="0"/>
    <s v="USD"/>
    <n v="1490389158"/>
    <x v="2705"/>
    <b v="0"/>
    <x v="22"/>
    <b v="0"/>
    <s v="theater/spaces"/>
    <x v="2049"/>
    <x v="1997"/>
    <x v="1"/>
    <s v="spaces"/>
    <x v="2705"/>
    <x v="2701"/>
  </r>
  <r>
    <n v="2706"/>
    <s v="Nordo's Culinarium: Where Food Meets Art"/>
    <x v="2704"/>
    <n v="35000"/>
    <n v="39304"/>
    <x v="0"/>
    <x v="0"/>
    <s v="USD"/>
    <n v="1413442740"/>
    <x v="2706"/>
    <b v="1"/>
    <x v="40"/>
    <b v="1"/>
    <s v="theater/spaces"/>
    <x v="2050"/>
    <x v="1998"/>
    <x v="1"/>
    <s v="spaces"/>
    <x v="2706"/>
    <x v="2702"/>
  </r>
  <r>
    <n v="2707"/>
    <s v="The Pocket Theater - No one should have to pay to perform!"/>
    <x v="2705"/>
    <n v="8000"/>
    <n v="28067.57"/>
    <x v="0"/>
    <x v="0"/>
    <s v="USD"/>
    <n v="1369637940"/>
    <x v="2707"/>
    <b v="1"/>
    <x v="476"/>
    <b v="1"/>
    <s v="theater/spaces"/>
    <x v="2051"/>
    <x v="1999"/>
    <x v="1"/>
    <s v="spaces"/>
    <x v="2707"/>
    <x v="2703"/>
  </r>
  <r>
    <n v="2708"/>
    <s v="Angel Comedy Club"/>
    <x v="2706"/>
    <n v="20000"/>
    <n v="46643.07"/>
    <x v="0"/>
    <x v="1"/>
    <s v="GBP"/>
    <n v="1469119526"/>
    <x v="2708"/>
    <b v="1"/>
    <x v="477"/>
    <b v="1"/>
    <s v="theater/spaces"/>
    <x v="2052"/>
    <x v="2000"/>
    <x v="1"/>
    <s v="spaces"/>
    <x v="2708"/>
    <x v="2704"/>
  </r>
  <r>
    <n v="2709"/>
    <s v="Circadium: School of Contemporary Circus - Start Up"/>
    <x v="2707"/>
    <n v="50000"/>
    <n v="50803"/>
    <x v="0"/>
    <x v="0"/>
    <s v="USD"/>
    <n v="1475553540"/>
    <x v="2709"/>
    <b v="1"/>
    <x v="478"/>
    <b v="1"/>
    <s v="theater/spaces"/>
    <x v="2053"/>
    <x v="2001"/>
    <x v="1"/>
    <s v="spaces"/>
    <x v="2709"/>
    <x v="2705"/>
  </r>
  <r>
    <n v="2710"/>
    <s v="House of Yes"/>
    <x v="2708"/>
    <n v="60000"/>
    <n v="92340.21"/>
    <x v="0"/>
    <x v="0"/>
    <s v="USD"/>
    <n v="1407549600"/>
    <x v="2710"/>
    <b v="1"/>
    <x v="479"/>
    <b v="1"/>
    <s v="theater/spaces"/>
    <x v="2054"/>
    <x v="2002"/>
    <x v="1"/>
    <s v="spaces"/>
    <x v="2710"/>
    <x v="2706"/>
  </r>
  <r>
    <n v="2711"/>
    <s v="The Red Shoes"/>
    <x v="2709"/>
    <n v="3910"/>
    <n v="3938"/>
    <x v="0"/>
    <x v="1"/>
    <s v="GBP"/>
    <n v="1403301660"/>
    <x v="2711"/>
    <b v="1"/>
    <x v="196"/>
    <b v="1"/>
    <s v="theater/spaces"/>
    <x v="2055"/>
    <x v="2003"/>
    <x v="1"/>
    <s v="spaces"/>
    <x v="2711"/>
    <x v="2707"/>
  </r>
  <r>
    <n v="2712"/>
    <s v="The Voix De Ville! : A Pop-up Theater and Cabaret"/>
    <x v="2710"/>
    <n v="5500"/>
    <n v="7226"/>
    <x v="0"/>
    <x v="0"/>
    <s v="USD"/>
    <n v="1373738400"/>
    <x v="2712"/>
    <b v="1"/>
    <x v="235"/>
    <b v="1"/>
    <s v="theater/spaces"/>
    <x v="2056"/>
    <x v="2004"/>
    <x v="1"/>
    <s v="spaces"/>
    <x v="2712"/>
    <x v="2708"/>
  </r>
  <r>
    <n v="2713"/>
    <s v="The Acro Cats Mobile Foster and Kitty Tour Bus"/>
    <x v="2711"/>
    <n v="150000"/>
    <n v="153362"/>
    <x v="0"/>
    <x v="0"/>
    <s v="USD"/>
    <n v="1450971684"/>
    <x v="2713"/>
    <b v="1"/>
    <x v="480"/>
    <b v="1"/>
    <s v="theater/spaces"/>
    <x v="2057"/>
    <x v="2005"/>
    <x v="1"/>
    <s v="spaces"/>
    <x v="2713"/>
    <x v="2709"/>
  </r>
  <r>
    <n v="2714"/>
    <s v="The Crane Theater"/>
    <x v="2712"/>
    <n v="25000"/>
    <n v="29089"/>
    <x v="0"/>
    <x v="0"/>
    <s v="USD"/>
    <n v="1476486000"/>
    <x v="2714"/>
    <b v="1"/>
    <x v="120"/>
    <b v="1"/>
    <s v="theater/spaces"/>
    <x v="2058"/>
    <x v="2006"/>
    <x v="1"/>
    <s v="spaces"/>
    <x v="2714"/>
    <x v="2710"/>
  </r>
  <r>
    <n v="2715"/>
    <s v="Good Good Comedy Theatre (Philadelphia, PA)"/>
    <x v="2713"/>
    <n v="12000"/>
    <n v="31754.69"/>
    <x v="0"/>
    <x v="0"/>
    <s v="USD"/>
    <n v="1456047228"/>
    <x v="2715"/>
    <b v="1"/>
    <x v="481"/>
    <b v="1"/>
    <s v="theater/spaces"/>
    <x v="2059"/>
    <x v="2007"/>
    <x v="1"/>
    <s v="spaces"/>
    <x v="2715"/>
    <x v="2711"/>
  </r>
  <r>
    <n v="2716"/>
    <s v="Berlin's first international, alternative comedy stage!"/>
    <x v="2714"/>
    <n v="10000"/>
    <n v="11998.01"/>
    <x v="0"/>
    <x v="12"/>
    <s v="EUR"/>
    <n v="1444291193"/>
    <x v="2716"/>
    <b v="1"/>
    <x v="482"/>
    <b v="1"/>
    <s v="theater/spaces"/>
    <x v="2060"/>
    <x v="2008"/>
    <x v="1"/>
    <s v="spaces"/>
    <x v="2716"/>
    <x v="2712"/>
  </r>
  <r>
    <n v="2717"/>
    <s v="A Home for Comedy in Vermont!"/>
    <x v="2715"/>
    <n v="25000"/>
    <n v="30026"/>
    <x v="0"/>
    <x v="0"/>
    <s v="USD"/>
    <n v="1417906649"/>
    <x v="2717"/>
    <b v="1"/>
    <x v="166"/>
    <b v="1"/>
    <s v="theater/spaces"/>
    <x v="2061"/>
    <x v="2009"/>
    <x v="1"/>
    <s v="spaces"/>
    <x v="2717"/>
    <x v="2713"/>
  </r>
  <r>
    <n v="2718"/>
    <s v="Bard Beyond the Big Top"/>
    <x v="2716"/>
    <n v="18000"/>
    <n v="18645"/>
    <x v="0"/>
    <x v="0"/>
    <s v="USD"/>
    <n v="1462316400"/>
    <x v="2718"/>
    <b v="1"/>
    <x v="265"/>
    <b v="1"/>
    <s v="theater/spaces"/>
    <x v="2062"/>
    <x v="2010"/>
    <x v="1"/>
    <s v="spaces"/>
    <x v="2718"/>
    <x v="2714"/>
  </r>
  <r>
    <n v="2719"/>
    <s v="AHS Theater - Help us light up our stage!"/>
    <x v="2717"/>
    <n v="6000"/>
    <n v="6530"/>
    <x v="0"/>
    <x v="0"/>
    <s v="USD"/>
    <n v="1460936694"/>
    <x v="2719"/>
    <b v="0"/>
    <x v="50"/>
    <b v="1"/>
    <s v="theater/spaces"/>
    <x v="2063"/>
    <x v="2011"/>
    <x v="1"/>
    <s v="spaces"/>
    <x v="2719"/>
    <x v="2715"/>
  </r>
  <r>
    <n v="2720"/>
    <s v="The Comedy Project"/>
    <x v="2718"/>
    <n v="25000"/>
    <n v="29531"/>
    <x v="0"/>
    <x v="0"/>
    <s v="USD"/>
    <n v="1478866253"/>
    <x v="2720"/>
    <b v="0"/>
    <x v="210"/>
    <b v="1"/>
    <s v="theater/spaces"/>
    <x v="2064"/>
    <x v="2012"/>
    <x v="1"/>
    <s v="spaces"/>
    <x v="2720"/>
    <x v="2716"/>
  </r>
  <r>
    <n v="2721"/>
    <s v="Pi Crust - Easily Connect Electronics To Your Raspberry Pi"/>
    <x v="2719"/>
    <n v="750"/>
    <n v="10965"/>
    <x v="0"/>
    <x v="1"/>
    <s v="GBP"/>
    <n v="1378494000"/>
    <x v="2721"/>
    <b v="0"/>
    <x v="314"/>
    <b v="1"/>
    <s v="technology/hardware"/>
    <x v="2065"/>
    <x v="2013"/>
    <x v="2"/>
    <s v="hardware"/>
    <x v="2721"/>
    <x v="2717"/>
  </r>
  <r>
    <n v="2722"/>
    <s v="Ransomly | A bluetooth beacon to make any room app-free."/>
    <x v="2720"/>
    <n v="5000"/>
    <n v="12627"/>
    <x v="0"/>
    <x v="0"/>
    <s v="USD"/>
    <n v="1485722053"/>
    <x v="2722"/>
    <b v="0"/>
    <x v="333"/>
    <b v="1"/>
    <s v="technology/hardware"/>
    <x v="2066"/>
    <x v="2014"/>
    <x v="2"/>
    <s v="hardware"/>
    <x v="2722"/>
    <x v="2718"/>
  </r>
  <r>
    <n v="2723"/>
    <s v="Mega Bar: The most versatile and affordable workout product."/>
    <x v="2721"/>
    <n v="12000"/>
    <n v="16806"/>
    <x v="0"/>
    <x v="0"/>
    <s v="USD"/>
    <n v="1420060088"/>
    <x v="2723"/>
    <b v="0"/>
    <x v="282"/>
    <b v="1"/>
    <s v="technology/hardware"/>
    <x v="2067"/>
    <x v="2015"/>
    <x v="2"/>
    <s v="hardware"/>
    <x v="2723"/>
    <x v="2719"/>
  </r>
  <r>
    <n v="2724"/>
    <s v="RasPiO GPIO Quick Reference Ruler for Raspberry Pi RPi.GPIO"/>
    <x v="2722"/>
    <n v="2468"/>
    <n v="7326.88"/>
    <x v="0"/>
    <x v="1"/>
    <s v="GBP"/>
    <n v="1439625059"/>
    <x v="2724"/>
    <b v="0"/>
    <x v="483"/>
    <b v="1"/>
    <s v="technology/hardware"/>
    <x v="2068"/>
    <x v="2016"/>
    <x v="2"/>
    <s v="hardware"/>
    <x v="2724"/>
    <x v="2720"/>
  </r>
  <r>
    <n v="2725"/>
    <s v="Digital MPPT and Solar BMS for a Net Zero energy House"/>
    <x v="2723"/>
    <n v="40000"/>
    <n v="57817"/>
    <x v="0"/>
    <x v="5"/>
    <s v="CAD"/>
    <n v="1488390735"/>
    <x v="2725"/>
    <b v="0"/>
    <x v="116"/>
    <b v="1"/>
    <s v="technology/hardware"/>
    <x v="2069"/>
    <x v="2017"/>
    <x v="2"/>
    <s v="hardware"/>
    <x v="2725"/>
    <x v="2721"/>
  </r>
  <r>
    <n v="2726"/>
    <s v="Krimston TWO - Dual SIM case for iPhone"/>
    <x v="2724"/>
    <n v="100000"/>
    <n v="105745"/>
    <x v="0"/>
    <x v="0"/>
    <s v="USD"/>
    <n v="1461333311"/>
    <x v="2726"/>
    <b v="0"/>
    <x v="442"/>
    <b v="1"/>
    <s v="technology/hardware"/>
    <x v="2070"/>
    <x v="2018"/>
    <x v="2"/>
    <s v="hardware"/>
    <x v="2726"/>
    <x v="2722"/>
  </r>
  <r>
    <n v="2727"/>
    <s v="PiDrive: Low-power, mSATA SSD for the Raspberry Pi"/>
    <x v="2725"/>
    <n v="10000"/>
    <n v="49321"/>
    <x v="0"/>
    <x v="0"/>
    <s v="USD"/>
    <n v="1438964063"/>
    <x v="2727"/>
    <b v="0"/>
    <x v="484"/>
    <b v="1"/>
    <s v="technology/hardware"/>
    <x v="2071"/>
    <x v="2019"/>
    <x v="2"/>
    <s v="hardware"/>
    <x v="2727"/>
    <x v="2723"/>
  </r>
  <r>
    <n v="2728"/>
    <s v="Multi-Function SSD Shield for the Raspberry Pi 2"/>
    <x v="2726"/>
    <n v="15000"/>
    <n v="30274"/>
    <x v="0"/>
    <x v="0"/>
    <s v="USD"/>
    <n v="1451485434"/>
    <x v="2728"/>
    <b v="0"/>
    <x v="413"/>
    <b v="1"/>
    <s v="technology/hardware"/>
    <x v="2072"/>
    <x v="2020"/>
    <x v="2"/>
    <s v="hardware"/>
    <x v="2728"/>
    <x v="2724"/>
  </r>
  <r>
    <n v="2729"/>
    <s v="McChi Luggage: It's a Luggage, USB Charger and a Table Top"/>
    <x v="2727"/>
    <n v="7500"/>
    <n v="7833"/>
    <x v="0"/>
    <x v="0"/>
    <s v="USD"/>
    <n v="1430459197"/>
    <x v="2729"/>
    <b v="0"/>
    <x v="23"/>
    <b v="1"/>
    <s v="technology/hardware"/>
    <x v="970"/>
    <x v="2021"/>
    <x v="2"/>
    <s v="hardware"/>
    <x v="2729"/>
    <x v="2725"/>
  </r>
  <r>
    <n v="2730"/>
    <s v="Yaba - Portable Speaker &amp; Guitar Amp"/>
    <x v="2728"/>
    <n v="27000"/>
    <n v="45979.01"/>
    <x v="0"/>
    <x v="0"/>
    <s v="USD"/>
    <n v="1366635575"/>
    <x v="2730"/>
    <b v="0"/>
    <x v="345"/>
    <b v="1"/>
    <s v="technology/hardware"/>
    <x v="2073"/>
    <x v="2022"/>
    <x v="2"/>
    <s v="hardware"/>
    <x v="2730"/>
    <x v="2726"/>
  </r>
  <r>
    <n v="2731"/>
    <s v="CybatiWorks - ICS/SCADA/IoT Cybersecurity Education Platform"/>
    <x v="2729"/>
    <n v="30000"/>
    <n v="31291"/>
    <x v="0"/>
    <x v="0"/>
    <s v="USD"/>
    <n v="1413604800"/>
    <x v="2731"/>
    <b v="0"/>
    <x v="77"/>
    <b v="1"/>
    <s v="technology/hardware"/>
    <x v="2074"/>
    <x v="2023"/>
    <x v="2"/>
    <s v="hardware"/>
    <x v="2731"/>
    <x v="2727"/>
  </r>
  <r>
    <n v="2732"/>
    <s v="BrightFingers â€” The Fast &amp; Fun Way To Learn Typing"/>
    <x v="2730"/>
    <n v="12000"/>
    <n v="14190"/>
    <x v="0"/>
    <x v="0"/>
    <s v="USD"/>
    <n v="1369699200"/>
    <x v="2732"/>
    <b v="0"/>
    <x v="96"/>
    <b v="1"/>
    <s v="technology/hardware"/>
    <x v="2075"/>
    <x v="2024"/>
    <x v="2"/>
    <s v="hardware"/>
    <x v="2732"/>
    <x v="2728"/>
  </r>
  <r>
    <n v="2733"/>
    <s v="ONetSwitch: Open Source Hardware for Networking"/>
    <x v="2731"/>
    <n v="50000"/>
    <n v="53769"/>
    <x v="0"/>
    <x v="0"/>
    <s v="USD"/>
    <n v="1428643974"/>
    <x v="2733"/>
    <b v="0"/>
    <x v="46"/>
    <b v="1"/>
    <s v="technology/hardware"/>
    <x v="2076"/>
    <x v="2025"/>
    <x v="2"/>
    <s v="hardware"/>
    <x v="2733"/>
    <x v="2729"/>
  </r>
  <r>
    <n v="2734"/>
    <s v="THE 'mi8' RISES | The Best Wireless Duo Stereo Sound System"/>
    <x v="2732"/>
    <n v="1"/>
    <n v="22603"/>
    <x v="0"/>
    <x v="0"/>
    <s v="USD"/>
    <n v="1476395940"/>
    <x v="2734"/>
    <b v="0"/>
    <x v="430"/>
    <b v="1"/>
    <s v="technology/hardware"/>
    <x v="2077"/>
    <x v="2026"/>
    <x v="2"/>
    <s v="hardware"/>
    <x v="2734"/>
    <x v="2730"/>
  </r>
  <r>
    <n v="2735"/>
    <s v="Pi Supply - Intelligent Power Switch for Raspberry Pi"/>
    <x v="2733"/>
    <n v="750"/>
    <n v="7336.01"/>
    <x v="0"/>
    <x v="1"/>
    <s v="GBP"/>
    <n v="1363204800"/>
    <x v="2735"/>
    <b v="0"/>
    <x v="485"/>
    <b v="1"/>
    <s v="technology/hardware"/>
    <x v="2078"/>
    <x v="2027"/>
    <x v="2"/>
    <s v="hardware"/>
    <x v="2735"/>
    <x v="2731"/>
  </r>
  <r>
    <n v="2736"/>
    <s v="Open Source Programmable Solar BMS Li-ion, LiFePO4 dev board"/>
    <x v="2734"/>
    <n v="8000"/>
    <n v="9832"/>
    <x v="0"/>
    <x v="5"/>
    <s v="CAD"/>
    <n v="1398268773"/>
    <x v="2736"/>
    <b v="0"/>
    <x v="6"/>
    <b v="1"/>
    <s v="technology/hardware"/>
    <x v="2079"/>
    <x v="2028"/>
    <x v="2"/>
    <s v="hardware"/>
    <x v="2736"/>
    <x v="2732"/>
  </r>
  <r>
    <n v="2737"/>
    <s v="The PowerPot X: Most Reliable 10-Watt Portable Generator"/>
    <x v="2735"/>
    <n v="30000"/>
    <n v="73818.240000000005"/>
    <x v="0"/>
    <x v="0"/>
    <s v="USD"/>
    <n v="1389812400"/>
    <x v="2737"/>
    <b v="0"/>
    <x v="231"/>
    <b v="1"/>
    <s v="technology/hardware"/>
    <x v="2080"/>
    <x v="2029"/>
    <x v="2"/>
    <s v="hardware"/>
    <x v="2737"/>
    <x v="2733"/>
  </r>
  <r>
    <n v="2738"/>
    <s v="iPhone7 inVIIctus batterycase customize 3D printed top cover"/>
    <x v="2736"/>
    <n v="5000"/>
    <n v="7397"/>
    <x v="0"/>
    <x v="0"/>
    <s v="USD"/>
    <n v="1478402804"/>
    <x v="2738"/>
    <b v="0"/>
    <x v="41"/>
    <b v="1"/>
    <s v="technology/hardware"/>
    <x v="2081"/>
    <x v="2030"/>
    <x v="2"/>
    <s v="hardware"/>
    <x v="2738"/>
    <x v="2734"/>
  </r>
  <r>
    <n v="2739"/>
    <s v="LPLC - Low Power, Low Cost PIC18 Development Board"/>
    <x v="2737"/>
    <n v="1100"/>
    <n v="4225"/>
    <x v="0"/>
    <x v="1"/>
    <s v="GBP"/>
    <n v="1399324717"/>
    <x v="2739"/>
    <b v="0"/>
    <x v="277"/>
    <b v="1"/>
    <s v="technology/hardware"/>
    <x v="2082"/>
    <x v="2031"/>
    <x v="2"/>
    <s v="hardware"/>
    <x v="2739"/>
    <x v="2735"/>
  </r>
  <r>
    <n v="2740"/>
    <s v="Vertical Garden Prototype"/>
    <x v="2738"/>
    <n v="300"/>
    <n v="310"/>
    <x v="0"/>
    <x v="0"/>
    <s v="USD"/>
    <n v="1426117552"/>
    <x v="2740"/>
    <b v="0"/>
    <x v="57"/>
    <b v="1"/>
    <s v="technology/hardware"/>
    <x v="101"/>
    <x v="2032"/>
    <x v="2"/>
    <s v="hardware"/>
    <x v="2740"/>
    <x v="2736"/>
  </r>
  <r>
    <n v="2741"/>
    <s v="Mrs. Brown and Her Lost Puppy."/>
    <x v="2739"/>
    <n v="8000"/>
    <n v="35"/>
    <x v="2"/>
    <x v="0"/>
    <s v="USD"/>
    <n v="1413770820"/>
    <x v="2741"/>
    <b v="0"/>
    <x v="80"/>
    <b v="0"/>
    <s v="publishing/children's books"/>
    <x v="2083"/>
    <x v="440"/>
    <x v="3"/>
    <s v="children's books"/>
    <x v="2741"/>
    <x v="2737"/>
  </r>
  <r>
    <n v="2742"/>
    <s v="What a Zoo!"/>
    <x v="2740"/>
    <n v="2500"/>
    <n v="731"/>
    <x v="2"/>
    <x v="0"/>
    <s v="USD"/>
    <n v="1337102187"/>
    <x v="2742"/>
    <b v="0"/>
    <x v="59"/>
    <b v="0"/>
    <s v="publishing/children's books"/>
    <x v="2084"/>
    <x v="2033"/>
    <x v="3"/>
    <s v="children's books"/>
    <x v="2742"/>
    <x v="2738"/>
  </r>
  <r>
    <n v="2743"/>
    <s v="St. Nick Jr"/>
    <x v="2741"/>
    <n v="5999"/>
    <n v="0"/>
    <x v="2"/>
    <x v="0"/>
    <s v="USD"/>
    <n v="1476863607"/>
    <x v="2743"/>
    <b v="0"/>
    <x v="78"/>
    <b v="0"/>
    <s v="publishing/children's books"/>
    <x v="109"/>
    <x v="121"/>
    <x v="3"/>
    <s v="children's books"/>
    <x v="2743"/>
    <x v="2739"/>
  </r>
  <r>
    <n v="2744"/>
    <s v="Honey Bees Children's Book: How to Save Our Food"/>
    <x v="2742"/>
    <n v="16000"/>
    <n v="835"/>
    <x v="2"/>
    <x v="0"/>
    <s v="USD"/>
    <n v="1330478998"/>
    <x v="2744"/>
    <b v="0"/>
    <x v="19"/>
    <b v="0"/>
    <s v="publishing/children's books"/>
    <x v="2085"/>
    <x v="2034"/>
    <x v="3"/>
    <s v="children's books"/>
    <x v="2744"/>
    <x v="2740"/>
  </r>
  <r>
    <n v="2745"/>
    <s v="SERENDIPITY'S Pumpkin Pie Surprise"/>
    <x v="2743"/>
    <n v="8000"/>
    <n v="1751"/>
    <x v="2"/>
    <x v="0"/>
    <s v="USD"/>
    <n v="1342309368"/>
    <x v="2745"/>
    <b v="0"/>
    <x v="72"/>
    <b v="0"/>
    <s v="publishing/children's books"/>
    <x v="2086"/>
    <x v="2035"/>
    <x v="3"/>
    <s v="children's books"/>
    <x v="2745"/>
    <x v="2741"/>
  </r>
  <r>
    <n v="2746"/>
    <s v="How many marbles do YOU have?"/>
    <x v="2744"/>
    <n v="3000"/>
    <n v="801"/>
    <x v="2"/>
    <x v="0"/>
    <s v="USD"/>
    <n v="1409337911"/>
    <x v="2746"/>
    <b v="0"/>
    <x v="10"/>
    <b v="0"/>
    <s v="publishing/children's books"/>
    <x v="2087"/>
    <x v="2036"/>
    <x v="3"/>
    <s v="children's books"/>
    <x v="2746"/>
    <x v="2742"/>
  </r>
  <r>
    <n v="2747"/>
    <s v="Magic, Giggles and Love  A collection of children's poetry"/>
    <x v="2745"/>
    <n v="500"/>
    <n v="140"/>
    <x v="2"/>
    <x v="0"/>
    <s v="USD"/>
    <n v="1339816200"/>
    <x v="2747"/>
    <b v="0"/>
    <x v="80"/>
    <b v="0"/>
    <s v="publishing/children's books"/>
    <x v="2088"/>
    <x v="436"/>
    <x v="3"/>
    <s v="children's books"/>
    <x v="2747"/>
    <x v="2743"/>
  </r>
  <r>
    <n v="2748"/>
    <s v="Native American Language Book for Children"/>
    <x v="2746"/>
    <n v="5000"/>
    <n v="53"/>
    <x v="2"/>
    <x v="0"/>
    <s v="USD"/>
    <n v="1472835802"/>
    <x v="2748"/>
    <b v="0"/>
    <x v="80"/>
    <b v="0"/>
    <s v="publishing/children's books"/>
    <x v="550"/>
    <x v="514"/>
    <x v="3"/>
    <s v="children's books"/>
    <x v="2748"/>
    <x v="2744"/>
  </r>
  <r>
    <n v="2749"/>
    <s v="A Tree is a Tree, no matter what you see.  CHILDREN'S BOOK"/>
    <x v="2747"/>
    <n v="10000"/>
    <n v="110"/>
    <x v="2"/>
    <x v="0"/>
    <s v="USD"/>
    <n v="1428171037"/>
    <x v="2749"/>
    <b v="0"/>
    <x v="84"/>
    <b v="0"/>
    <s v="publishing/children's books"/>
    <x v="2089"/>
    <x v="698"/>
    <x v="3"/>
    <s v="children's books"/>
    <x v="2749"/>
    <x v="2745"/>
  </r>
  <r>
    <n v="2750"/>
    <s v="My Child, My Blessing"/>
    <x v="2748"/>
    <n v="1999"/>
    <n v="0"/>
    <x v="2"/>
    <x v="0"/>
    <s v="USD"/>
    <n v="1341086400"/>
    <x v="2750"/>
    <b v="0"/>
    <x v="78"/>
    <b v="0"/>
    <s v="publishing/children's books"/>
    <x v="109"/>
    <x v="121"/>
    <x v="3"/>
    <s v="children's books"/>
    <x v="2750"/>
    <x v="2746"/>
  </r>
  <r>
    <n v="2751"/>
    <s v="&quot;DADDY WHAT'S A DIVORCE?&quot; CHILDREN&quot;S BOOK"/>
    <x v="2749"/>
    <n v="3274"/>
    <n v="0"/>
    <x v="2"/>
    <x v="0"/>
    <s v="USD"/>
    <n v="1403039842"/>
    <x v="2751"/>
    <b v="0"/>
    <x v="78"/>
    <b v="0"/>
    <s v="publishing/children's books"/>
    <x v="109"/>
    <x v="121"/>
    <x v="3"/>
    <s v="children's books"/>
    <x v="2751"/>
    <x v="2747"/>
  </r>
  <r>
    <n v="2752"/>
    <s v="An Ordinary Toad's Extraordinary Night!"/>
    <x v="2750"/>
    <n v="4800"/>
    <n v="550"/>
    <x v="2"/>
    <x v="0"/>
    <s v="USD"/>
    <n v="1324232504"/>
    <x v="2752"/>
    <b v="0"/>
    <x v="25"/>
    <b v="0"/>
    <s v="publishing/children's books"/>
    <x v="2090"/>
    <x v="2037"/>
    <x v="3"/>
    <s v="children's books"/>
    <x v="2752"/>
    <x v="2748"/>
  </r>
  <r>
    <n v="2753"/>
    <s v="Dust Bunnies &amp; the Carpet Rat publishing push"/>
    <x v="2751"/>
    <n v="2000"/>
    <n v="380"/>
    <x v="2"/>
    <x v="0"/>
    <s v="USD"/>
    <n v="1346017023"/>
    <x v="2753"/>
    <b v="0"/>
    <x v="22"/>
    <b v="0"/>
    <s v="publishing/children's books"/>
    <x v="2091"/>
    <x v="125"/>
    <x v="3"/>
    <s v="children's books"/>
    <x v="2753"/>
    <x v="2749"/>
  </r>
  <r>
    <n v="2754"/>
    <s v="From here...to there!"/>
    <x v="2752"/>
    <n v="10000"/>
    <n v="0"/>
    <x v="2"/>
    <x v="0"/>
    <s v="USD"/>
    <n v="1410448551"/>
    <x v="2754"/>
    <b v="0"/>
    <x v="78"/>
    <b v="0"/>
    <s v="publishing/children's books"/>
    <x v="109"/>
    <x v="121"/>
    <x v="3"/>
    <s v="children's books"/>
    <x v="2754"/>
    <x v="2750"/>
  </r>
  <r>
    <n v="2755"/>
    <s v="Children's book app: &quot;The story of Setanta&quot;"/>
    <x v="2753"/>
    <n v="500"/>
    <n v="260"/>
    <x v="2"/>
    <x v="17"/>
    <s v="EUR"/>
    <n v="1428519527"/>
    <x v="2755"/>
    <b v="0"/>
    <x v="41"/>
    <b v="0"/>
    <s v="publishing/children's books"/>
    <x v="2092"/>
    <x v="2038"/>
    <x v="3"/>
    <s v="children's books"/>
    <x v="2755"/>
    <x v="2751"/>
  </r>
  <r>
    <n v="2756"/>
    <s v="The Most Basic of Truths"/>
    <x v="2754"/>
    <n v="10000"/>
    <n v="1048"/>
    <x v="2"/>
    <x v="0"/>
    <s v="USD"/>
    <n v="1389476201"/>
    <x v="2756"/>
    <b v="0"/>
    <x v="51"/>
    <b v="0"/>
    <s v="publishing/children's books"/>
    <x v="156"/>
    <x v="2039"/>
    <x v="3"/>
    <s v="children's books"/>
    <x v="2756"/>
    <x v="2752"/>
  </r>
  <r>
    <n v="2757"/>
    <s v="C is for Crooked"/>
    <x v="2755"/>
    <n v="1500"/>
    <n v="10"/>
    <x v="2"/>
    <x v="0"/>
    <s v="USD"/>
    <n v="1470498332"/>
    <x v="2757"/>
    <b v="0"/>
    <x v="84"/>
    <b v="0"/>
    <s v="publishing/children's books"/>
    <x v="886"/>
    <x v="144"/>
    <x v="3"/>
    <s v="children's books"/>
    <x v="2757"/>
    <x v="2753"/>
  </r>
  <r>
    <n v="2758"/>
    <s v="Printing Soraya Yvette's Children's books"/>
    <x v="2756"/>
    <n v="2000"/>
    <n v="234"/>
    <x v="2"/>
    <x v="2"/>
    <s v="AUD"/>
    <n v="1476095783"/>
    <x v="2758"/>
    <b v="0"/>
    <x v="79"/>
    <b v="0"/>
    <s v="publishing/children's books"/>
    <x v="2093"/>
    <x v="498"/>
    <x v="3"/>
    <s v="children's books"/>
    <x v="2758"/>
    <x v="2754"/>
  </r>
  <r>
    <n v="2759"/>
    <s v="Bunyip Magic - Epic kids Adventures of the Mythical Bunyip!"/>
    <x v="2757"/>
    <n v="1000"/>
    <n v="105"/>
    <x v="2"/>
    <x v="2"/>
    <s v="AUD"/>
    <n v="1468658866"/>
    <x v="2759"/>
    <b v="0"/>
    <x v="84"/>
    <b v="0"/>
    <s v="publishing/children's books"/>
    <x v="1131"/>
    <x v="1859"/>
    <x v="3"/>
    <s v="children's books"/>
    <x v="2759"/>
    <x v="2755"/>
  </r>
  <r>
    <n v="2760"/>
    <s v="BOSLEY BEATS THE BURGLARS - A Lovable Children's Adventure"/>
    <x v="2758"/>
    <n v="5000"/>
    <n v="0"/>
    <x v="2"/>
    <x v="1"/>
    <s v="GBP"/>
    <n v="1371726258"/>
    <x v="2760"/>
    <b v="0"/>
    <x v="78"/>
    <b v="0"/>
    <s v="publishing/children's books"/>
    <x v="109"/>
    <x v="121"/>
    <x v="3"/>
    <s v="children's books"/>
    <x v="2760"/>
    <x v="2756"/>
  </r>
  <r>
    <n v="2761"/>
    <s v="Learn U.S. Geography: Dreaming my way across The U.S."/>
    <x v="2759"/>
    <n v="5000"/>
    <n v="36"/>
    <x v="2"/>
    <x v="0"/>
    <s v="USD"/>
    <n v="1357176693"/>
    <x v="2761"/>
    <b v="0"/>
    <x v="80"/>
    <b v="0"/>
    <s v="publishing/children's books"/>
    <x v="174"/>
    <x v="377"/>
    <x v="3"/>
    <s v="children's books"/>
    <x v="2761"/>
    <x v="2757"/>
  </r>
  <r>
    <n v="2762"/>
    <s v="How to Create Your Own Magic World. Toy-making guide."/>
    <x v="2760"/>
    <n v="3250"/>
    <n v="25"/>
    <x v="2"/>
    <x v="0"/>
    <s v="USD"/>
    <n v="1332114795"/>
    <x v="2762"/>
    <b v="0"/>
    <x v="29"/>
    <b v="0"/>
    <s v="publishing/children's books"/>
    <x v="2094"/>
    <x v="384"/>
    <x v="3"/>
    <s v="children's books"/>
    <x v="2762"/>
    <x v="2758"/>
  </r>
  <r>
    <n v="2763"/>
    <s v="My Christmas Star"/>
    <x v="2761"/>
    <n v="39400"/>
    <n v="90"/>
    <x v="2"/>
    <x v="0"/>
    <s v="USD"/>
    <n v="1369403684"/>
    <x v="2763"/>
    <b v="0"/>
    <x v="83"/>
    <b v="0"/>
    <s v="publishing/children's books"/>
    <x v="2095"/>
    <x v="180"/>
    <x v="3"/>
    <s v="children's books"/>
    <x v="2763"/>
    <x v="2759"/>
  </r>
  <r>
    <n v="2764"/>
    <s v="A Growing Adventure"/>
    <x v="2762"/>
    <n v="4000"/>
    <n v="45"/>
    <x v="2"/>
    <x v="0"/>
    <s v="USD"/>
    <n v="1338404400"/>
    <x v="2764"/>
    <b v="0"/>
    <x v="80"/>
    <b v="0"/>
    <s v="publishing/children's books"/>
    <x v="2096"/>
    <x v="798"/>
    <x v="3"/>
    <s v="children's books"/>
    <x v="2764"/>
    <x v="2760"/>
  </r>
  <r>
    <n v="2765"/>
    <s v="A Story Book For Kids: Technology and Everyday Life"/>
    <x v="2763"/>
    <n v="4000"/>
    <n v="0"/>
    <x v="2"/>
    <x v="0"/>
    <s v="USD"/>
    <n v="1351432428"/>
    <x v="2765"/>
    <b v="0"/>
    <x v="78"/>
    <b v="0"/>
    <s v="publishing/children's books"/>
    <x v="109"/>
    <x v="121"/>
    <x v="3"/>
    <s v="children's books"/>
    <x v="2765"/>
    <x v="2761"/>
  </r>
  <r>
    <n v="2766"/>
    <s v="Jambie"/>
    <x v="2764"/>
    <n v="5000"/>
    <n v="100"/>
    <x v="2"/>
    <x v="0"/>
    <s v="USD"/>
    <n v="1313078518"/>
    <x v="2766"/>
    <b v="0"/>
    <x v="80"/>
    <b v="0"/>
    <s v="publishing/children's books"/>
    <x v="172"/>
    <x v="384"/>
    <x v="3"/>
    <s v="children's books"/>
    <x v="2766"/>
    <x v="2762"/>
  </r>
  <r>
    <n v="2767"/>
    <s v="the Giant Turnip"/>
    <x v="2765"/>
    <n v="4000"/>
    <n v="34"/>
    <x v="2"/>
    <x v="5"/>
    <s v="CAD"/>
    <n v="1439766050"/>
    <x v="2767"/>
    <b v="0"/>
    <x v="83"/>
    <b v="0"/>
    <s v="publishing/children's books"/>
    <x v="1671"/>
    <x v="2040"/>
    <x v="3"/>
    <s v="children's books"/>
    <x v="2767"/>
    <x v="2763"/>
  </r>
  <r>
    <n v="2768"/>
    <s v="It's Okay To Wait"/>
    <x v="2766"/>
    <n v="7000"/>
    <n v="1002"/>
    <x v="2"/>
    <x v="0"/>
    <s v="USD"/>
    <n v="1333028723"/>
    <x v="2768"/>
    <b v="0"/>
    <x v="69"/>
    <b v="0"/>
    <s v="publishing/children's books"/>
    <x v="2097"/>
    <x v="2041"/>
    <x v="3"/>
    <s v="children's books"/>
    <x v="2768"/>
    <x v="2764"/>
  </r>
  <r>
    <n v="2769"/>
    <s v="Raph the Ninja Giraffe"/>
    <x v="2767"/>
    <n v="800"/>
    <n v="2"/>
    <x v="2"/>
    <x v="1"/>
    <s v="GBP"/>
    <n v="1401997790"/>
    <x v="2769"/>
    <b v="0"/>
    <x v="84"/>
    <b v="0"/>
    <s v="publishing/children's books"/>
    <x v="1161"/>
    <x v="120"/>
    <x v="3"/>
    <s v="children's books"/>
    <x v="2769"/>
    <x v="2765"/>
  </r>
  <r>
    <n v="2770"/>
    <s v="The Story Of Circle And Square"/>
    <x v="2768"/>
    <n v="20000"/>
    <n v="2082.25"/>
    <x v="2"/>
    <x v="0"/>
    <s v="USD"/>
    <n v="1395158130"/>
    <x v="2770"/>
    <b v="0"/>
    <x v="51"/>
    <b v="0"/>
    <s v="publishing/children's books"/>
    <x v="2098"/>
    <x v="2042"/>
    <x v="3"/>
    <s v="children's books"/>
    <x v="2770"/>
    <x v="2766"/>
  </r>
  <r>
    <n v="2771"/>
    <s v="Hello Vermont (4 Seasons Children's Books)"/>
    <x v="2769"/>
    <n v="19980"/>
    <n v="0"/>
    <x v="2"/>
    <x v="0"/>
    <s v="USD"/>
    <n v="1359738000"/>
    <x v="2771"/>
    <b v="0"/>
    <x v="78"/>
    <b v="0"/>
    <s v="publishing/children's books"/>
    <x v="109"/>
    <x v="121"/>
    <x v="3"/>
    <s v="children's books"/>
    <x v="2771"/>
    <x v="2767"/>
  </r>
  <r>
    <n v="2772"/>
    <s v="Why Won't This Kid Go To Sleep?!? Goodnight, Kaiden!"/>
    <x v="2770"/>
    <n v="8000"/>
    <n v="0"/>
    <x v="2"/>
    <x v="0"/>
    <s v="USD"/>
    <n v="1381006294"/>
    <x v="2772"/>
    <b v="0"/>
    <x v="78"/>
    <b v="0"/>
    <s v="publishing/children's books"/>
    <x v="109"/>
    <x v="121"/>
    <x v="3"/>
    <s v="children's books"/>
    <x v="2772"/>
    <x v="2768"/>
  </r>
  <r>
    <n v="2773"/>
    <s v="The Boat That Couldn't Float"/>
    <x v="2771"/>
    <n v="530"/>
    <n v="1"/>
    <x v="2"/>
    <x v="5"/>
    <s v="CAD"/>
    <n v="1461530721"/>
    <x v="2773"/>
    <b v="0"/>
    <x v="29"/>
    <b v="0"/>
    <s v="publishing/children's books"/>
    <x v="2099"/>
    <x v="120"/>
    <x v="3"/>
    <s v="children's books"/>
    <x v="2773"/>
    <x v="2769"/>
  </r>
  <r>
    <n v="2774"/>
    <s v="Welcome to Jangala Tribal Warriors: Book One"/>
    <x v="2772"/>
    <n v="4000"/>
    <n v="570"/>
    <x v="2"/>
    <x v="0"/>
    <s v="USD"/>
    <n v="1362711728"/>
    <x v="2774"/>
    <b v="0"/>
    <x v="62"/>
    <b v="0"/>
    <s v="publishing/children's books"/>
    <x v="2100"/>
    <x v="2043"/>
    <x v="3"/>
    <s v="children's books"/>
    <x v="2774"/>
    <x v="2770"/>
  </r>
  <r>
    <n v="2775"/>
    <s v="Kids Radio Klassics and Kids Radio Theatre"/>
    <x v="2773"/>
    <n v="5000"/>
    <n v="150"/>
    <x v="2"/>
    <x v="0"/>
    <s v="USD"/>
    <n v="1323994754"/>
    <x v="2775"/>
    <b v="0"/>
    <x v="84"/>
    <b v="0"/>
    <s v="publishing/children's books"/>
    <x v="419"/>
    <x v="766"/>
    <x v="3"/>
    <s v="children's books"/>
    <x v="2775"/>
    <x v="2771"/>
  </r>
  <r>
    <n v="2776"/>
    <s v="Superheroes That Make Differences"/>
    <x v="2774"/>
    <n v="21000"/>
    <n v="1655"/>
    <x v="2"/>
    <x v="0"/>
    <s v="USD"/>
    <n v="1434092876"/>
    <x v="2776"/>
    <b v="0"/>
    <x v="17"/>
    <b v="0"/>
    <s v="publishing/children's books"/>
    <x v="2101"/>
    <x v="2044"/>
    <x v="3"/>
    <s v="children's books"/>
    <x v="2776"/>
    <x v="2772"/>
  </r>
  <r>
    <n v="2777"/>
    <s v="Mystical Woods    Micheal learns a lesson.     (Thank-you)"/>
    <x v="2775"/>
    <n v="3000"/>
    <n v="10"/>
    <x v="2"/>
    <x v="0"/>
    <s v="USD"/>
    <n v="1437149004"/>
    <x v="2777"/>
    <b v="0"/>
    <x v="29"/>
    <b v="0"/>
    <s v="publishing/children's books"/>
    <x v="119"/>
    <x v="119"/>
    <x v="3"/>
    <s v="children's books"/>
    <x v="2777"/>
    <x v="2773"/>
  </r>
  <r>
    <n v="2778"/>
    <s v="Mariah - A Children's Book with Included Doll Patterns"/>
    <x v="2776"/>
    <n v="5500"/>
    <n v="1405"/>
    <x v="2"/>
    <x v="0"/>
    <s v="USD"/>
    <n v="1409009306"/>
    <x v="2778"/>
    <b v="0"/>
    <x v="41"/>
    <b v="0"/>
    <s v="publishing/children's books"/>
    <x v="2102"/>
    <x v="2045"/>
    <x v="3"/>
    <s v="children's books"/>
    <x v="2778"/>
    <x v="2774"/>
  </r>
  <r>
    <n v="2779"/>
    <s v="Our Moon... A book on life for both parents and children."/>
    <x v="2777"/>
    <n v="2500"/>
    <n v="53"/>
    <x v="2"/>
    <x v="0"/>
    <s v="USD"/>
    <n v="1448204621"/>
    <x v="2779"/>
    <b v="0"/>
    <x v="29"/>
    <b v="0"/>
    <s v="publishing/children's books"/>
    <x v="2103"/>
    <x v="450"/>
    <x v="3"/>
    <s v="children's books"/>
    <x v="2779"/>
    <x v="2775"/>
  </r>
  <r>
    <n v="2780"/>
    <s v="Travel with baby"/>
    <x v="2778"/>
    <n v="100000"/>
    <n v="0"/>
    <x v="2"/>
    <x v="13"/>
    <s v="EUR"/>
    <n v="1489142688"/>
    <x v="2780"/>
    <b v="0"/>
    <x v="78"/>
    <b v="0"/>
    <s v="publishing/children's books"/>
    <x v="109"/>
    <x v="121"/>
    <x v="3"/>
    <s v="children's books"/>
    <x v="2780"/>
    <x v="2776"/>
  </r>
  <r>
    <n v="2781"/>
    <s v="University of Utah presents V-Day 2015-The Vagina Monologues"/>
    <x v="2779"/>
    <n v="1250"/>
    <n v="1316"/>
    <x v="0"/>
    <x v="0"/>
    <s v="USD"/>
    <n v="1423724400"/>
    <x v="2781"/>
    <b v="0"/>
    <x v="33"/>
    <b v="1"/>
    <s v="theater/plays"/>
    <x v="2104"/>
    <x v="1224"/>
    <x v="1"/>
    <s v="plays"/>
    <x v="2781"/>
    <x v="2777"/>
  </r>
  <r>
    <n v="2782"/>
    <s v="Better Than Ever Productions presents Geezer Game"/>
    <x v="2780"/>
    <n v="1000"/>
    <n v="1200"/>
    <x v="0"/>
    <x v="0"/>
    <s v="USD"/>
    <n v="1424149140"/>
    <x v="2782"/>
    <b v="0"/>
    <x v="59"/>
    <b v="1"/>
    <s v="theater/plays"/>
    <x v="43"/>
    <x v="590"/>
    <x v="1"/>
    <s v="plays"/>
    <x v="2782"/>
    <x v="2778"/>
  </r>
  <r>
    <n v="2783"/>
    <s v="As You Like It? by Purple Ostrich Productions"/>
    <x v="2781"/>
    <n v="1000"/>
    <n v="1145"/>
    <x v="0"/>
    <x v="1"/>
    <s v="GBP"/>
    <n v="1429793446"/>
    <x v="2783"/>
    <b v="0"/>
    <x v="42"/>
    <b v="1"/>
    <s v="theater/plays"/>
    <x v="1444"/>
    <x v="2046"/>
    <x v="1"/>
    <s v="plays"/>
    <x v="2783"/>
    <x v="2779"/>
  </r>
  <r>
    <n v="2784"/>
    <s v="&quot;The Santaland Diaries&quot; by David Sedaris in Los Angeles 2014"/>
    <x v="2782"/>
    <n v="6000"/>
    <n v="7140"/>
    <x v="0"/>
    <x v="0"/>
    <s v="USD"/>
    <n v="1414608843"/>
    <x v="2784"/>
    <b v="0"/>
    <x v="52"/>
    <b v="1"/>
    <s v="theater/plays"/>
    <x v="984"/>
    <x v="2047"/>
    <x v="1"/>
    <s v="plays"/>
    <x v="2784"/>
    <x v="2780"/>
  </r>
  <r>
    <n v="2785"/>
    <s v="Henry VI: The War of the Roses"/>
    <x v="2783"/>
    <n v="5000"/>
    <n v="5234"/>
    <x v="0"/>
    <x v="0"/>
    <s v="USD"/>
    <n v="1470430800"/>
    <x v="2785"/>
    <b v="0"/>
    <x v="136"/>
    <b v="1"/>
    <s v="theater/plays"/>
    <x v="212"/>
    <x v="2048"/>
    <x v="1"/>
    <s v="plays"/>
    <x v="2785"/>
    <x v="2781"/>
  </r>
  <r>
    <n v="2786"/>
    <s v="Fierce"/>
    <x v="2784"/>
    <n v="2500"/>
    <n v="2946"/>
    <x v="0"/>
    <x v="1"/>
    <s v="GBP"/>
    <n v="1404913180"/>
    <x v="2786"/>
    <b v="0"/>
    <x v="142"/>
    <b v="1"/>
    <s v="theater/plays"/>
    <x v="2105"/>
    <x v="2049"/>
    <x v="1"/>
    <s v="plays"/>
    <x v="2786"/>
    <x v="2782"/>
  </r>
  <r>
    <n v="2787"/>
    <s v="Oracle b*sides and Hawkeye Plainview present SUPER-WELLESIAN"/>
    <x v="2785"/>
    <n v="1000"/>
    <n v="1197"/>
    <x v="0"/>
    <x v="0"/>
    <s v="USD"/>
    <n v="1405658752"/>
    <x v="2787"/>
    <b v="0"/>
    <x v="44"/>
    <b v="1"/>
    <s v="theater/plays"/>
    <x v="2106"/>
    <x v="2050"/>
    <x v="1"/>
    <s v="plays"/>
    <x v="2787"/>
    <x v="2783"/>
  </r>
  <r>
    <n v="2788"/>
    <s v="ACT Underground Theatre, TLDC"/>
    <x v="2786"/>
    <n v="2000"/>
    <n v="2050"/>
    <x v="0"/>
    <x v="0"/>
    <s v="USD"/>
    <n v="1469811043"/>
    <x v="2788"/>
    <b v="0"/>
    <x v="9"/>
    <b v="1"/>
    <s v="theater/plays"/>
    <x v="78"/>
    <x v="594"/>
    <x v="1"/>
    <s v="plays"/>
    <x v="2788"/>
    <x v="2784"/>
  </r>
  <r>
    <n v="2789"/>
    <s v="The Adventurers Club"/>
    <x v="2787"/>
    <n v="3000"/>
    <n v="3035"/>
    <x v="0"/>
    <x v="0"/>
    <s v="USD"/>
    <n v="1426132800"/>
    <x v="2789"/>
    <b v="0"/>
    <x v="54"/>
    <b v="1"/>
    <s v="theater/plays"/>
    <x v="2107"/>
    <x v="2051"/>
    <x v="1"/>
    <s v="plays"/>
    <x v="2789"/>
    <x v="2785"/>
  </r>
  <r>
    <n v="2790"/>
    <s v="Help us get &quot;Old Friends&quot; to the El Portal!!!"/>
    <x v="2788"/>
    <n v="3000"/>
    <n v="3160"/>
    <x v="0"/>
    <x v="0"/>
    <s v="USD"/>
    <n v="1423693903"/>
    <x v="2790"/>
    <b v="0"/>
    <x v="36"/>
    <b v="1"/>
    <s v="theater/plays"/>
    <x v="2108"/>
    <x v="2052"/>
    <x v="1"/>
    <s v="plays"/>
    <x v="2790"/>
    <x v="2786"/>
  </r>
  <r>
    <n v="2791"/>
    <s v="A Philosophical Protest! One Act Play, One Act Cabaret."/>
    <x v="2789"/>
    <n v="2000"/>
    <n v="2050"/>
    <x v="0"/>
    <x v="0"/>
    <s v="USD"/>
    <n v="1473393600"/>
    <x v="2791"/>
    <b v="0"/>
    <x v="33"/>
    <b v="1"/>
    <s v="theater/plays"/>
    <x v="78"/>
    <x v="2053"/>
    <x v="1"/>
    <s v="plays"/>
    <x v="2791"/>
    <x v="2787"/>
  </r>
  <r>
    <n v="2792"/>
    <s v="That Still Small Voice Stage Play"/>
    <x v="2790"/>
    <n v="2000"/>
    <n v="2152"/>
    <x v="0"/>
    <x v="0"/>
    <s v="USD"/>
    <n v="1439357559"/>
    <x v="2792"/>
    <b v="0"/>
    <x v="54"/>
    <b v="1"/>
    <s v="theater/plays"/>
    <x v="2109"/>
    <x v="2054"/>
    <x v="1"/>
    <s v="plays"/>
    <x v="2792"/>
    <x v="2788"/>
  </r>
  <r>
    <n v="2793"/>
    <s v="THE GOODS Theatre Company Premiere DROPPED @ Old Fitz"/>
    <x v="2791"/>
    <n v="10000"/>
    <n v="11056.75"/>
    <x v="0"/>
    <x v="2"/>
    <s v="AUD"/>
    <n v="1437473005"/>
    <x v="2793"/>
    <b v="0"/>
    <x v="196"/>
    <b v="1"/>
    <s v="theater/plays"/>
    <x v="2110"/>
    <x v="2055"/>
    <x v="1"/>
    <s v="plays"/>
    <x v="2793"/>
    <x v="2789"/>
  </r>
  <r>
    <n v="2794"/>
    <s v="Dusk Theatre Company presents... Macbeth Rebothered"/>
    <x v="2792"/>
    <n v="50"/>
    <n v="75"/>
    <x v="0"/>
    <x v="1"/>
    <s v="GBP"/>
    <n v="1457031600"/>
    <x v="2794"/>
    <b v="0"/>
    <x v="83"/>
    <b v="1"/>
    <s v="theater/plays"/>
    <x v="2111"/>
    <x v="384"/>
    <x v="1"/>
    <s v="plays"/>
    <x v="2794"/>
    <x v="2790"/>
  </r>
  <r>
    <n v="2795"/>
    <s v="Good Men Wanted at ANT Fest"/>
    <x v="2793"/>
    <n v="700"/>
    <n v="730"/>
    <x v="0"/>
    <x v="0"/>
    <s v="USD"/>
    <n v="1402095600"/>
    <x v="2795"/>
    <b v="0"/>
    <x v="9"/>
    <b v="1"/>
    <s v="theater/plays"/>
    <x v="2112"/>
    <x v="2056"/>
    <x v="1"/>
    <s v="plays"/>
    <x v="2795"/>
    <x v="2791"/>
  </r>
  <r>
    <n v="2796"/>
    <s v="Fishcakes"/>
    <x v="2794"/>
    <n v="800"/>
    <n v="924"/>
    <x v="0"/>
    <x v="1"/>
    <s v="GBP"/>
    <n v="1404564028"/>
    <x v="2796"/>
    <b v="0"/>
    <x v="64"/>
    <b v="1"/>
    <s v="theater/plays"/>
    <x v="2113"/>
    <x v="895"/>
    <x v="1"/>
    <s v="plays"/>
    <x v="2796"/>
    <x v="2792"/>
  </r>
  <r>
    <n v="2797"/>
    <s v="Once Upon A Nightmare"/>
    <x v="2795"/>
    <n v="8000"/>
    <n v="8211.61"/>
    <x v="0"/>
    <x v="1"/>
    <s v="GBP"/>
    <n v="1404858840"/>
    <x v="2797"/>
    <b v="0"/>
    <x v="225"/>
    <b v="1"/>
    <s v="theater/plays"/>
    <x v="2114"/>
    <x v="2057"/>
    <x v="1"/>
    <s v="plays"/>
    <x v="2797"/>
    <x v="2793"/>
  </r>
  <r>
    <n v="2798"/>
    <s v="Happy to Help: A New Play About the Supermarket Industry"/>
    <x v="2796"/>
    <n v="5000"/>
    <n v="5070"/>
    <x v="0"/>
    <x v="1"/>
    <s v="GBP"/>
    <n v="1438358400"/>
    <x v="2798"/>
    <b v="0"/>
    <x v="237"/>
    <b v="1"/>
    <s v="theater/plays"/>
    <x v="578"/>
    <x v="2058"/>
    <x v="1"/>
    <s v="plays"/>
    <x v="2798"/>
    <x v="2794"/>
  </r>
  <r>
    <n v="2799"/>
    <s v="Yuri in Edinburgh"/>
    <x v="2797"/>
    <n v="5000"/>
    <n v="5831.74"/>
    <x v="0"/>
    <x v="1"/>
    <s v="GBP"/>
    <n v="1466179200"/>
    <x v="2799"/>
    <b v="0"/>
    <x v="208"/>
    <b v="1"/>
    <s v="theater/plays"/>
    <x v="2115"/>
    <x v="2059"/>
    <x v="1"/>
    <s v="plays"/>
    <x v="2799"/>
    <x v="2795"/>
  </r>
  <r>
    <n v="2800"/>
    <s v="EUTCo presents 'One Flew Over the Cuckoo's Nest'"/>
    <x v="2798"/>
    <n v="1000"/>
    <n v="1330"/>
    <x v="0"/>
    <x v="1"/>
    <s v="GBP"/>
    <n v="1420377366"/>
    <x v="2800"/>
    <b v="0"/>
    <x v="162"/>
    <b v="1"/>
    <s v="theater/plays"/>
    <x v="2116"/>
    <x v="2060"/>
    <x v="1"/>
    <s v="plays"/>
    <x v="2800"/>
    <x v="2796"/>
  </r>
  <r>
    <n v="2801"/>
    <s v="A Dream Play"/>
    <x v="2799"/>
    <n v="500"/>
    <n v="666"/>
    <x v="0"/>
    <x v="2"/>
    <s v="AUD"/>
    <n v="1412938800"/>
    <x v="2801"/>
    <b v="0"/>
    <x v="62"/>
    <b v="1"/>
    <s v="theater/plays"/>
    <x v="2117"/>
    <x v="2061"/>
    <x v="1"/>
    <s v="plays"/>
    <x v="2801"/>
    <x v="2797"/>
  </r>
  <r>
    <n v="2802"/>
    <s v="The Eulogy of Toby Peach - Edinburgh Festival 2015"/>
    <x v="2800"/>
    <n v="3000"/>
    <n v="3055"/>
    <x v="0"/>
    <x v="1"/>
    <s v="GBP"/>
    <n v="1438875107"/>
    <x v="2802"/>
    <b v="0"/>
    <x v="240"/>
    <b v="1"/>
    <s v="theater/plays"/>
    <x v="2118"/>
    <x v="2062"/>
    <x v="1"/>
    <s v="plays"/>
    <x v="2802"/>
    <x v="2798"/>
  </r>
  <r>
    <n v="2803"/>
    <s v="Princess Cut: A young girl's reality inside a TN sex ring"/>
    <x v="2801"/>
    <n v="10000"/>
    <n v="12795"/>
    <x v="0"/>
    <x v="0"/>
    <s v="USD"/>
    <n v="1437004800"/>
    <x v="2803"/>
    <b v="0"/>
    <x v="261"/>
    <b v="1"/>
    <s v="theater/plays"/>
    <x v="2119"/>
    <x v="2063"/>
    <x v="1"/>
    <s v="plays"/>
    <x v="2803"/>
    <x v="2799"/>
  </r>
  <r>
    <n v="2804"/>
    <s v="The Piano Man"/>
    <x v="2802"/>
    <n v="1000"/>
    <n v="1150"/>
    <x v="0"/>
    <x v="1"/>
    <s v="GBP"/>
    <n v="1411987990"/>
    <x v="2804"/>
    <b v="0"/>
    <x v="23"/>
    <b v="1"/>
    <s v="theater/plays"/>
    <x v="935"/>
    <x v="73"/>
    <x v="1"/>
    <s v="plays"/>
    <x v="2804"/>
    <x v="2800"/>
  </r>
  <r>
    <n v="2805"/>
    <s v="ACOrN: A Crunch Or None --&gt; Edinburgh Fringe!"/>
    <x v="2803"/>
    <n v="400"/>
    <n v="440"/>
    <x v="0"/>
    <x v="1"/>
    <s v="GBP"/>
    <n v="1440245273"/>
    <x v="2805"/>
    <b v="0"/>
    <x v="59"/>
    <b v="1"/>
    <s v="theater/plays"/>
    <x v="1007"/>
    <x v="2064"/>
    <x v="1"/>
    <s v="plays"/>
    <x v="2805"/>
    <x v="2801"/>
  </r>
  <r>
    <n v="2806"/>
    <s v="And Now: The World!"/>
    <x v="2804"/>
    <n v="3000"/>
    <n v="3363"/>
    <x v="0"/>
    <x v="1"/>
    <s v="GBP"/>
    <n v="1438772400"/>
    <x v="2806"/>
    <b v="0"/>
    <x v="88"/>
    <b v="1"/>
    <s v="theater/plays"/>
    <x v="2120"/>
    <x v="2065"/>
    <x v="1"/>
    <s v="plays"/>
    <x v="2806"/>
    <x v="2802"/>
  </r>
  <r>
    <n v="2807"/>
    <s v="The Commission Theatre Co."/>
    <x v="2805"/>
    <n v="5000"/>
    <n v="6300"/>
    <x v="0"/>
    <x v="0"/>
    <s v="USD"/>
    <n v="1435611438"/>
    <x v="2807"/>
    <b v="0"/>
    <x v="251"/>
    <b v="1"/>
    <s v="theater/plays"/>
    <x v="582"/>
    <x v="2066"/>
    <x v="1"/>
    <s v="plays"/>
    <x v="2807"/>
    <x v="2803"/>
  </r>
  <r>
    <n v="2808"/>
    <s v="PICNIC, by William Inge: An Inaugural Production"/>
    <x v="2806"/>
    <n v="4500"/>
    <n v="4511"/>
    <x v="0"/>
    <x v="0"/>
    <s v="USD"/>
    <n v="1440274735"/>
    <x v="2808"/>
    <b v="0"/>
    <x v="50"/>
    <b v="1"/>
    <s v="theater/plays"/>
    <x v="2121"/>
    <x v="2067"/>
    <x v="1"/>
    <s v="plays"/>
    <x v="2808"/>
    <x v="2804"/>
  </r>
  <r>
    <n v="2809"/>
    <s v="Sugarglass Theatre"/>
    <x v="2807"/>
    <n v="2500"/>
    <n v="2560"/>
    <x v="0"/>
    <x v="0"/>
    <s v="USD"/>
    <n v="1459348740"/>
    <x v="2809"/>
    <b v="0"/>
    <x v="64"/>
    <b v="1"/>
    <s v="theater/plays"/>
    <x v="2122"/>
    <x v="2068"/>
    <x v="1"/>
    <s v="plays"/>
    <x v="2809"/>
    <x v="2805"/>
  </r>
  <r>
    <n v="2810"/>
    <s v="Bring Bigger, Badder BRIEF HISTORY Back To The Stage!"/>
    <x v="2808"/>
    <n v="2500"/>
    <n v="2705"/>
    <x v="0"/>
    <x v="0"/>
    <s v="USD"/>
    <n v="1401595140"/>
    <x v="2810"/>
    <b v="0"/>
    <x v="7"/>
    <b v="1"/>
    <s v="theater/plays"/>
    <x v="2123"/>
    <x v="2069"/>
    <x v="1"/>
    <s v="plays"/>
    <x v="2810"/>
    <x v="2806"/>
  </r>
  <r>
    <n v="2811"/>
    <s v="Ray Gunn and Starburst"/>
    <x v="2809"/>
    <n v="10000"/>
    <n v="10027"/>
    <x v="0"/>
    <x v="1"/>
    <s v="GBP"/>
    <n v="1424692503"/>
    <x v="2811"/>
    <b v="0"/>
    <x v="52"/>
    <b v="1"/>
    <s v="theater/plays"/>
    <x v="2124"/>
    <x v="2070"/>
    <x v="1"/>
    <s v="plays"/>
    <x v="2811"/>
    <x v="2807"/>
  </r>
  <r>
    <n v="2812"/>
    <s v="BULL by Mike Bartlett at the Coal Mine Theatre"/>
    <x v="2810"/>
    <n v="5000"/>
    <n v="5665"/>
    <x v="0"/>
    <x v="5"/>
    <s v="CAD"/>
    <n v="1428292800"/>
    <x v="2812"/>
    <b v="0"/>
    <x v="183"/>
    <b v="1"/>
    <s v="theater/plays"/>
    <x v="2125"/>
    <x v="2071"/>
    <x v="1"/>
    <s v="plays"/>
    <x v="2812"/>
    <x v="2808"/>
  </r>
  <r>
    <n v="2813"/>
    <s v="Hi, Are You Single? by Ryan J. Haddad"/>
    <x v="2811"/>
    <n v="2800"/>
    <n v="3572.12"/>
    <x v="0"/>
    <x v="0"/>
    <s v="USD"/>
    <n v="1481737761"/>
    <x v="2813"/>
    <b v="0"/>
    <x v="93"/>
    <b v="1"/>
    <s v="theater/plays"/>
    <x v="2126"/>
    <x v="2072"/>
    <x v="1"/>
    <s v="plays"/>
    <x v="2813"/>
    <x v="2809"/>
  </r>
  <r>
    <n v="2814"/>
    <s v="Stitching by Anthony Neilson"/>
    <x v="2812"/>
    <n v="1500"/>
    <n v="1616"/>
    <x v="0"/>
    <x v="1"/>
    <s v="GBP"/>
    <n v="1431164115"/>
    <x v="2814"/>
    <b v="0"/>
    <x v="31"/>
    <b v="1"/>
    <s v="theater/plays"/>
    <x v="2127"/>
    <x v="2073"/>
    <x v="1"/>
    <s v="plays"/>
    <x v="2814"/>
    <x v="2810"/>
  </r>
  <r>
    <n v="2815"/>
    <s v="Widow's Wedding Dress"/>
    <x v="2813"/>
    <n v="250"/>
    <n v="605"/>
    <x v="0"/>
    <x v="5"/>
    <s v="CAD"/>
    <n v="1470595109"/>
    <x v="2815"/>
    <b v="0"/>
    <x v="25"/>
    <b v="1"/>
    <s v="theater/plays"/>
    <x v="1003"/>
    <x v="2074"/>
    <x v="1"/>
    <s v="plays"/>
    <x v="2815"/>
    <x v="2811"/>
  </r>
  <r>
    <n v="2816"/>
    <s v="In My Head - A new mental health theatre project"/>
    <x v="2814"/>
    <n v="3000"/>
    <n v="4247"/>
    <x v="0"/>
    <x v="1"/>
    <s v="GBP"/>
    <n v="1438531200"/>
    <x v="2816"/>
    <b v="0"/>
    <x v="39"/>
    <b v="1"/>
    <s v="theater/plays"/>
    <x v="2128"/>
    <x v="2075"/>
    <x v="1"/>
    <s v="plays"/>
    <x v="2816"/>
    <x v="2812"/>
  </r>
  <r>
    <n v="2817"/>
    <s v="After The End"/>
    <x v="2815"/>
    <n v="600"/>
    <n v="780"/>
    <x v="0"/>
    <x v="1"/>
    <s v="GBP"/>
    <n v="1425136462"/>
    <x v="2817"/>
    <b v="0"/>
    <x v="51"/>
    <b v="1"/>
    <s v="theater/plays"/>
    <x v="2129"/>
    <x v="2076"/>
    <x v="1"/>
    <s v="plays"/>
    <x v="2817"/>
    <x v="2813"/>
  </r>
  <r>
    <n v="2818"/>
    <s v="Joe West's THEATER OF DEATH"/>
    <x v="2816"/>
    <n v="10000"/>
    <n v="10603"/>
    <x v="0"/>
    <x v="0"/>
    <s v="USD"/>
    <n v="1443018086"/>
    <x v="2818"/>
    <b v="0"/>
    <x v="332"/>
    <b v="1"/>
    <s v="theater/plays"/>
    <x v="2130"/>
    <x v="2077"/>
    <x v="1"/>
    <s v="plays"/>
    <x v="2818"/>
    <x v="2814"/>
  </r>
  <r>
    <n v="2819"/>
    <s v="Make TES a success at The Edinburgh Fringe Fest"/>
    <x v="2817"/>
    <n v="5000"/>
    <n v="5240"/>
    <x v="0"/>
    <x v="1"/>
    <s v="GBP"/>
    <n v="1434285409"/>
    <x v="2819"/>
    <b v="0"/>
    <x v="201"/>
    <b v="1"/>
    <s v="theater/plays"/>
    <x v="2131"/>
    <x v="2078"/>
    <x v="1"/>
    <s v="plays"/>
    <x v="2819"/>
    <x v="2815"/>
  </r>
  <r>
    <n v="2820"/>
    <s v="MTA's National Theatre Connections Show!"/>
    <x v="2818"/>
    <n v="200"/>
    <n v="272"/>
    <x v="0"/>
    <x v="1"/>
    <s v="GBP"/>
    <n v="1456444800"/>
    <x v="2820"/>
    <b v="0"/>
    <x v="9"/>
    <b v="1"/>
    <s v="theater/plays"/>
    <x v="1627"/>
    <x v="2079"/>
    <x v="1"/>
    <s v="plays"/>
    <x v="2820"/>
    <x v="2816"/>
  </r>
  <r>
    <n v="2821"/>
    <s v="Muscovado: BurntOut's new play about slavery in Barbados"/>
    <x v="2819"/>
    <n v="1000"/>
    <n v="1000"/>
    <x v="0"/>
    <x v="1"/>
    <s v="GBP"/>
    <n v="1411510135"/>
    <x v="2821"/>
    <b v="0"/>
    <x v="2"/>
    <b v="1"/>
    <s v="theater/plays"/>
    <x v="31"/>
    <x v="1383"/>
    <x v="1"/>
    <s v="plays"/>
    <x v="2821"/>
    <x v="2817"/>
  </r>
  <r>
    <n v="2822"/>
    <s v="Theatre Forever's The Nature Crown"/>
    <x v="2820"/>
    <n v="6000"/>
    <n v="6000"/>
    <x v="0"/>
    <x v="0"/>
    <s v="USD"/>
    <n v="1427469892"/>
    <x v="2822"/>
    <b v="0"/>
    <x v="225"/>
    <b v="1"/>
    <s v="theater/plays"/>
    <x v="31"/>
    <x v="2080"/>
    <x v="1"/>
    <s v="plays"/>
    <x v="2822"/>
    <x v="2818"/>
  </r>
  <r>
    <n v="2823"/>
    <s v="Seliges Theater presents &quot;The God of Carnage&quot;"/>
    <x v="2821"/>
    <n v="100"/>
    <n v="124"/>
    <x v="0"/>
    <x v="1"/>
    <s v="GBP"/>
    <n v="1427842740"/>
    <x v="2823"/>
    <b v="0"/>
    <x v="25"/>
    <b v="1"/>
    <s v="theater/plays"/>
    <x v="1014"/>
    <x v="2081"/>
    <x v="1"/>
    <s v="plays"/>
    <x v="2823"/>
    <x v="2819"/>
  </r>
  <r>
    <n v="2824"/>
    <s v="The Rooftop"/>
    <x v="2822"/>
    <n v="650"/>
    <n v="760"/>
    <x v="0"/>
    <x v="0"/>
    <s v="USD"/>
    <n v="1434159780"/>
    <x v="2824"/>
    <b v="0"/>
    <x v="41"/>
    <b v="1"/>
    <s v="theater/plays"/>
    <x v="2132"/>
    <x v="704"/>
    <x v="1"/>
    <s v="plays"/>
    <x v="2824"/>
    <x v="2820"/>
  </r>
  <r>
    <n v="2825"/>
    <s v="The Night Before Christmas"/>
    <x v="2823"/>
    <n v="3000"/>
    <n v="3100"/>
    <x v="0"/>
    <x v="1"/>
    <s v="GBP"/>
    <n v="1449255686"/>
    <x v="2825"/>
    <b v="0"/>
    <x v="13"/>
    <b v="1"/>
    <s v="theater/plays"/>
    <x v="101"/>
    <x v="2082"/>
    <x v="1"/>
    <s v="plays"/>
    <x v="2825"/>
    <x v="2821"/>
  </r>
  <r>
    <n v="2826"/>
    <s v="Mickey &amp; Worm: The Tour"/>
    <x v="2824"/>
    <n v="2000"/>
    <n v="2155"/>
    <x v="0"/>
    <x v="0"/>
    <s v="USD"/>
    <n v="1436511600"/>
    <x v="2826"/>
    <b v="0"/>
    <x v="10"/>
    <b v="1"/>
    <s v="theater/plays"/>
    <x v="2133"/>
    <x v="2083"/>
    <x v="1"/>
    <s v="plays"/>
    <x v="2826"/>
    <x v="2822"/>
  </r>
  <r>
    <n v="2827"/>
    <s v="The Pennington School Alumni Theater Series: Charlie &amp; Bruno"/>
    <x v="2825"/>
    <n v="2000"/>
    <n v="2405"/>
    <x v="0"/>
    <x v="0"/>
    <s v="USD"/>
    <n v="1464971400"/>
    <x v="2827"/>
    <b v="0"/>
    <x v="23"/>
    <b v="1"/>
    <s v="theater/plays"/>
    <x v="966"/>
    <x v="2084"/>
    <x v="1"/>
    <s v="plays"/>
    <x v="2827"/>
    <x v="2823"/>
  </r>
  <r>
    <n v="2828"/>
    <s v="Peace In Our Time"/>
    <x v="2826"/>
    <n v="9500"/>
    <n v="9536"/>
    <x v="0"/>
    <x v="1"/>
    <s v="GBP"/>
    <n v="1443826800"/>
    <x v="2828"/>
    <b v="0"/>
    <x v="174"/>
    <b v="1"/>
    <s v="theater/plays"/>
    <x v="2134"/>
    <x v="2085"/>
    <x v="1"/>
    <s v="plays"/>
    <x v="2828"/>
    <x v="2824"/>
  </r>
  <r>
    <n v="2829"/>
    <s v="MUMBURGER by Sarah Kosar"/>
    <x v="2827"/>
    <n v="2500"/>
    <n v="2663"/>
    <x v="0"/>
    <x v="1"/>
    <s v="GBP"/>
    <n v="1464863118"/>
    <x v="2829"/>
    <b v="0"/>
    <x v="88"/>
    <b v="1"/>
    <s v="theater/plays"/>
    <x v="2135"/>
    <x v="2086"/>
    <x v="1"/>
    <s v="plays"/>
    <x v="2829"/>
    <x v="2825"/>
  </r>
  <r>
    <n v="2830"/>
    <s v="Nakhtik and Avalon"/>
    <x v="2828"/>
    <n v="3000"/>
    <n v="3000"/>
    <x v="0"/>
    <x v="0"/>
    <s v="USD"/>
    <n v="1399867140"/>
    <x v="2830"/>
    <b v="0"/>
    <x v="202"/>
    <b v="1"/>
    <s v="theater/plays"/>
    <x v="31"/>
    <x v="2087"/>
    <x v="1"/>
    <s v="plays"/>
    <x v="2830"/>
    <x v="2826"/>
  </r>
  <r>
    <n v="2831"/>
    <s v="Tackett &amp; Pyke put on a Play"/>
    <x v="2829"/>
    <n v="3000"/>
    <n v="3320"/>
    <x v="0"/>
    <x v="0"/>
    <s v="USD"/>
    <n v="1437076070"/>
    <x v="2831"/>
    <b v="0"/>
    <x v="47"/>
    <b v="1"/>
    <s v="theater/plays"/>
    <x v="1934"/>
    <x v="2088"/>
    <x v="1"/>
    <s v="plays"/>
    <x v="2831"/>
    <x v="2827"/>
  </r>
  <r>
    <n v="2832"/>
    <s v="Secret Diaries"/>
    <x v="2830"/>
    <n v="2500"/>
    <n v="2867.99"/>
    <x v="0"/>
    <x v="1"/>
    <s v="GBP"/>
    <n v="1416780000"/>
    <x v="2832"/>
    <b v="0"/>
    <x v="195"/>
    <b v="1"/>
    <s v="theater/plays"/>
    <x v="2136"/>
    <x v="2089"/>
    <x v="1"/>
    <s v="plays"/>
    <x v="2832"/>
    <x v="2828"/>
  </r>
  <r>
    <n v="2833"/>
    <s v="Star Man Rocket Man"/>
    <x v="2831"/>
    <n v="2700"/>
    <n v="2923"/>
    <x v="0"/>
    <x v="0"/>
    <s v="USD"/>
    <n v="1444528800"/>
    <x v="2833"/>
    <b v="0"/>
    <x v="2"/>
    <b v="1"/>
    <s v="theater/plays"/>
    <x v="2137"/>
    <x v="2090"/>
    <x v="1"/>
    <s v="plays"/>
    <x v="2833"/>
    <x v="2829"/>
  </r>
  <r>
    <n v="2834"/>
    <s v="Thank You For Smoking"/>
    <x v="2832"/>
    <n v="800"/>
    <n v="1360"/>
    <x v="0"/>
    <x v="1"/>
    <s v="GBP"/>
    <n v="1422658930"/>
    <x v="2834"/>
    <b v="0"/>
    <x v="64"/>
    <b v="1"/>
    <s v="theater/plays"/>
    <x v="2138"/>
    <x v="2091"/>
    <x v="1"/>
    <s v="plays"/>
    <x v="2834"/>
    <x v="2830"/>
  </r>
  <r>
    <n v="2835"/>
    <s v="Land of the Three Towers"/>
    <x v="2833"/>
    <n v="1000"/>
    <n v="1870.99"/>
    <x v="0"/>
    <x v="1"/>
    <s v="GBP"/>
    <n v="1449273600"/>
    <x v="2835"/>
    <b v="0"/>
    <x v="251"/>
    <b v="1"/>
    <s v="theater/plays"/>
    <x v="2139"/>
    <x v="2092"/>
    <x v="1"/>
    <s v="plays"/>
    <x v="2835"/>
    <x v="2831"/>
  </r>
  <r>
    <n v="2836"/>
    <s v="&quot;The Colored Museum&quot; by George C. Wolfe"/>
    <x v="2834"/>
    <n v="450"/>
    <n v="485"/>
    <x v="0"/>
    <x v="0"/>
    <s v="USD"/>
    <n v="1487393940"/>
    <x v="2836"/>
    <b v="0"/>
    <x v="202"/>
    <b v="1"/>
    <s v="theater/plays"/>
    <x v="919"/>
    <x v="2093"/>
    <x v="1"/>
    <s v="plays"/>
    <x v="2836"/>
    <x v="2832"/>
  </r>
  <r>
    <n v="2837"/>
    <s v="Stop the tempo - ThÃ©Ã¢tre Prospero- salle intime"/>
    <x v="2835"/>
    <n v="850"/>
    <n v="850"/>
    <x v="0"/>
    <x v="5"/>
    <s v="CAD"/>
    <n v="1449701284"/>
    <x v="2837"/>
    <b v="0"/>
    <x v="64"/>
    <b v="1"/>
    <s v="theater/plays"/>
    <x v="31"/>
    <x v="799"/>
    <x v="1"/>
    <s v="plays"/>
    <x v="2837"/>
    <x v="2833"/>
  </r>
  <r>
    <n v="2838"/>
    <s v="Pickles &amp; Hargraves Murder Mystery Comedy at the FringeNYC"/>
    <x v="2836"/>
    <n v="2000"/>
    <n v="2405"/>
    <x v="0"/>
    <x v="0"/>
    <s v="USD"/>
    <n v="1407967200"/>
    <x v="2838"/>
    <b v="0"/>
    <x v="241"/>
    <b v="1"/>
    <s v="theater/plays"/>
    <x v="966"/>
    <x v="2094"/>
    <x v="1"/>
    <s v="plays"/>
    <x v="2838"/>
    <x v="2834"/>
  </r>
  <r>
    <n v="2839"/>
    <s v="&quot;The Annual Neighborhood Garage Tour&quot;"/>
    <x v="2837"/>
    <n v="3500"/>
    <n v="3900"/>
    <x v="0"/>
    <x v="0"/>
    <s v="USD"/>
    <n v="1408942740"/>
    <x v="2839"/>
    <b v="0"/>
    <x v="162"/>
    <b v="1"/>
    <s v="theater/plays"/>
    <x v="2140"/>
    <x v="2095"/>
    <x v="1"/>
    <s v="plays"/>
    <x v="2839"/>
    <x v="2835"/>
  </r>
  <r>
    <n v="2840"/>
    <s v="Scarlet at Southwark Playhouse - Theatre Renegade"/>
    <x v="2838"/>
    <n v="2500"/>
    <n v="2600"/>
    <x v="0"/>
    <x v="1"/>
    <s v="GBP"/>
    <n v="1426698000"/>
    <x v="2840"/>
    <b v="0"/>
    <x v="462"/>
    <b v="1"/>
    <s v="theater/plays"/>
    <x v="87"/>
    <x v="2096"/>
    <x v="1"/>
    <s v="plays"/>
    <x v="2840"/>
    <x v="2836"/>
  </r>
  <r>
    <n v="2841"/>
    <s v="The Dead Loss"/>
    <x v="2839"/>
    <n v="1000"/>
    <n v="10"/>
    <x v="2"/>
    <x v="1"/>
    <s v="GBP"/>
    <n v="1450032297"/>
    <x v="2841"/>
    <b v="0"/>
    <x v="29"/>
    <b v="0"/>
    <s v="theater/plays"/>
    <x v="460"/>
    <x v="119"/>
    <x v="1"/>
    <s v="plays"/>
    <x v="2841"/>
    <x v="2837"/>
  </r>
  <r>
    <n v="2842"/>
    <s v="HIDDEN: The FCO Plays"/>
    <x v="2840"/>
    <n v="1500"/>
    <n v="0"/>
    <x v="2"/>
    <x v="1"/>
    <s v="GBP"/>
    <n v="1403348400"/>
    <x v="2842"/>
    <b v="0"/>
    <x v="78"/>
    <b v="0"/>
    <s v="theater/plays"/>
    <x v="109"/>
    <x v="121"/>
    <x v="1"/>
    <s v="plays"/>
    <x v="2842"/>
    <x v="2838"/>
  </r>
  <r>
    <n v="2843"/>
    <s v="Summer Adaptation of Fallen Angels"/>
    <x v="2841"/>
    <n v="1200"/>
    <n v="0"/>
    <x v="2"/>
    <x v="0"/>
    <s v="USD"/>
    <n v="1465790400"/>
    <x v="2843"/>
    <b v="0"/>
    <x v="78"/>
    <b v="0"/>
    <s v="theater/plays"/>
    <x v="109"/>
    <x v="121"/>
    <x v="1"/>
    <s v="plays"/>
    <x v="2843"/>
    <x v="2839"/>
  </r>
  <r>
    <n v="2844"/>
    <s v="KabarettstÃ¼ck &quot;Dicht in da Nochtschicht&quot;"/>
    <x v="2842"/>
    <n v="550"/>
    <n v="30"/>
    <x v="2"/>
    <x v="15"/>
    <s v="EUR"/>
    <n v="1483535180"/>
    <x v="2844"/>
    <b v="0"/>
    <x v="29"/>
    <b v="0"/>
    <s v="theater/plays"/>
    <x v="2141"/>
    <x v="180"/>
    <x v="1"/>
    <s v="plays"/>
    <x v="2844"/>
    <x v="2840"/>
  </r>
  <r>
    <n v="2845"/>
    <s v="Haberdasher Theatre Inc. : Richard Greenbergâ€™s, The Maderati"/>
    <x v="2843"/>
    <n v="7500"/>
    <n v="2366"/>
    <x v="2"/>
    <x v="0"/>
    <s v="USD"/>
    <n v="1433723033"/>
    <x v="2845"/>
    <b v="0"/>
    <x v="70"/>
    <b v="0"/>
    <s v="theater/plays"/>
    <x v="2142"/>
    <x v="2097"/>
    <x v="1"/>
    <s v="plays"/>
    <x v="2845"/>
    <x v="2841"/>
  </r>
  <r>
    <n v="2846"/>
    <s v="SIN, The Stage Play-Spreading Awareness One City At A Time"/>
    <x v="2844"/>
    <n v="8000"/>
    <n v="0"/>
    <x v="2"/>
    <x v="0"/>
    <s v="USD"/>
    <n v="1432917394"/>
    <x v="2846"/>
    <b v="0"/>
    <x v="78"/>
    <b v="0"/>
    <s v="theater/plays"/>
    <x v="109"/>
    <x v="121"/>
    <x v="1"/>
    <s v="plays"/>
    <x v="2846"/>
    <x v="2842"/>
  </r>
  <r>
    <n v="2847"/>
    <s v="COLOR ME"/>
    <x v="2845"/>
    <n v="2000"/>
    <n v="0"/>
    <x v="2"/>
    <x v="0"/>
    <s v="USD"/>
    <n v="1464031265"/>
    <x v="2847"/>
    <b v="0"/>
    <x v="78"/>
    <b v="0"/>
    <s v="theater/plays"/>
    <x v="109"/>
    <x v="121"/>
    <x v="1"/>
    <s v="plays"/>
    <x v="2847"/>
    <x v="2843"/>
  </r>
  <r>
    <n v="2848"/>
    <s v="Hurricane Katrina 10th Anniversary: Brothers from the Bottom"/>
    <x v="2846"/>
    <n v="35000"/>
    <n v="70"/>
    <x v="2"/>
    <x v="0"/>
    <s v="USD"/>
    <n v="1432913659"/>
    <x v="2848"/>
    <b v="0"/>
    <x v="83"/>
    <b v="0"/>
    <s v="theater/plays"/>
    <x v="418"/>
    <x v="463"/>
    <x v="1"/>
    <s v="plays"/>
    <x v="2848"/>
    <x v="2844"/>
  </r>
  <r>
    <n v="2849"/>
    <s v="100, Acre Wood"/>
    <x v="2847"/>
    <n v="500"/>
    <n v="5"/>
    <x v="2"/>
    <x v="1"/>
    <s v="GBP"/>
    <n v="1461406600"/>
    <x v="2849"/>
    <b v="0"/>
    <x v="29"/>
    <b v="0"/>
    <s v="theater/plays"/>
    <x v="460"/>
    <x v="144"/>
    <x v="1"/>
    <s v="plays"/>
    <x v="2849"/>
    <x v="2845"/>
  </r>
  <r>
    <n v="2850"/>
    <s v="Romeo and Juliet...Choose Your Own Ending"/>
    <x v="2848"/>
    <n v="8000"/>
    <n v="311"/>
    <x v="2"/>
    <x v="0"/>
    <s v="USD"/>
    <n v="1409962211"/>
    <x v="2850"/>
    <b v="0"/>
    <x v="62"/>
    <b v="0"/>
    <s v="theater/plays"/>
    <x v="2143"/>
    <x v="2098"/>
    <x v="1"/>
    <s v="plays"/>
    <x v="2850"/>
    <x v="2846"/>
  </r>
  <r>
    <n v="2851"/>
    <s v="The Divideâ€ A Great New Controversial Play."/>
    <x v="2849"/>
    <n v="4500"/>
    <n v="0"/>
    <x v="2"/>
    <x v="17"/>
    <s v="EUR"/>
    <n v="1454109420"/>
    <x v="2851"/>
    <b v="0"/>
    <x v="78"/>
    <b v="0"/>
    <s v="theater/plays"/>
    <x v="109"/>
    <x v="121"/>
    <x v="1"/>
    <s v="plays"/>
    <x v="2851"/>
    <x v="2847"/>
  </r>
  <r>
    <n v="2852"/>
    <s v="Freedom Train"/>
    <x v="2850"/>
    <n v="5000"/>
    <n v="95"/>
    <x v="2"/>
    <x v="0"/>
    <s v="USD"/>
    <n v="1403312703"/>
    <x v="2852"/>
    <b v="0"/>
    <x v="79"/>
    <b v="0"/>
    <s v="theater/plays"/>
    <x v="1160"/>
    <x v="2099"/>
    <x v="1"/>
    <s v="plays"/>
    <x v="2852"/>
    <x v="2848"/>
  </r>
  <r>
    <n v="2853"/>
    <s v="Eighteen Months- A Love Story Interrupted"/>
    <x v="2851"/>
    <n v="9500"/>
    <n v="0"/>
    <x v="2"/>
    <x v="5"/>
    <s v="CAD"/>
    <n v="1410669297"/>
    <x v="2853"/>
    <b v="0"/>
    <x v="78"/>
    <b v="0"/>
    <s v="theater/plays"/>
    <x v="109"/>
    <x v="121"/>
    <x v="1"/>
    <s v="plays"/>
    <x v="2853"/>
    <x v="2849"/>
  </r>
  <r>
    <n v="2854"/>
    <s v="Ultimate Political Selfie!"/>
    <x v="2852"/>
    <n v="1000"/>
    <n v="417"/>
    <x v="2"/>
    <x v="1"/>
    <s v="GBP"/>
    <n v="1431018719"/>
    <x v="2854"/>
    <b v="0"/>
    <x v="25"/>
    <b v="0"/>
    <s v="theater/plays"/>
    <x v="2144"/>
    <x v="2100"/>
    <x v="1"/>
    <s v="plays"/>
    <x v="2854"/>
    <x v="2850"/>
  </r>
  <r>
    <n v="2855"/>
    <s v="STAGE READING for TETCNY"/>
    <x v="2853"/>
    <n v="600"/>
    <n v="300"/>
    <x v="2"/>
    <x v="0"/>
    <s v="USD"/>
    <n v="1454110440"/>
    <x v="2855"/>
    <b v="0"/>
    <x v="81"/>
    <b v="0"/>
    <s v="theater/plays"/>
    <x v="2145"/>
    <x v="88"/>
    <x v="1"/>
    <s v="plays"/>
    <x v="2855"/>
    <x v="2851"/>
  </r>
  <r>
    <n v="2856"/>
    <s v="The JOkeress Going Live"/>
    <x v="2854"/>
    <n v="3000"/>
    <n v="146"/>
    <x v="2"/>
    <x v="0"/>
    <s v="USD"/>
    <n v="1439069640"/>
    <x v="2856"/>
    <b v="0"/>
    <x v="79"/>
    <b v="0"/>
    <s v="theater/plays"/>
    <x v="2146"/>
    <x v="838"/>
    <x v="1"/>
    <s v="plays"/>
    <x v="2856"/>
    <x v="2852"/>
  </r>
  <r>
    <n v="2857"/>
    <s v="Los Tradicionales"/>
    <x v="2855"/>
    <n v="38000"/>
    <n v="7500"/>
    <x v="2"/>
    <x v="14"/>
    <s v="MXN"/>
    <n v="1487613600"/>
    <x v="2857"/>
    <b v="0"/>
    <x v="41"/>
    <b v="0"/>
    <s v="theater/plays"/>
    <x v="2147"/>
    <x v="130"/>
    <x v="1"/>
    <s v="plays"/>
    <x v="2857"/>
    <x v="2853"/>
  </r>
  <r>
    <n v="2858"/>
    <s v="Gay Party Superposh 'Winter Wonderland'"/>
    <x v="2856"/>
    <n v="1000"/>
    <n v="0"/>
    <x v="2"/>
    <x v="9"/>
    <s v="EUR"/>
    <n v="1417778880"/>
    <x v="2858"/>
    <b v="0"/>
    <x v="78"/>
    <b v="0"/>
    <s v="theater/plays"/>
    <x v="109"/>
    <x v="121"/>
    <x v="1"/>
    <s v="plays"/>
    <x v="2858"/>
    <x v="2854"/>
  </r>
  <r>
    <n v="2859"/>
    <s v="Grover Theatre Company (GTC)"/>
    <x v="2857"/>
    <n v="2000"/>
    <n v="35"/>
    <x v="2"/>
    <x v="2"/>
    <s v="AUD"/>
    <n v="1444984904"/>
    <x v="2859"/>
    <b v="0"/>
    <x v="29"/>
    <b v="0"/>
    <s v="theater/plays"/>
    <x v="1922"/>
    <x v="436"/>
    <x v="1"/>
    <s v="plays"/>
    <x v="2859"/>
    <x v="2855"/>
  </r>
  <r>
    <n v="2860"/>
    <s v="Macbeth For President 2016"/>
    <x v="2858"/>
    <n v="4000"/>
    <n v="266"/>
    <x v="2"/>
    <x v="0"/>
    <s v="USD"/>
    <n v="1466363576"/>
    <x v="2860"/>
    <b v="0"/>
    <x v="82"/>
    <b v="0"/>
    <s v="theater/plays"/>
    <x v="2148"/>
    <x v="2101"/>
    <x v="1"/>
    <s v="plays"/>
    <x v="2860"/>
    <x v="2856"/>
  </r>
  <r>
    <n v="2861"/>
    <s v="Julius Caesar"/>
    <x v="2859"/>
    <n v="250"/>
    <n v="80"/>
    <x v="2"/>
    <x v="2"/>
    <s v="AUD"/>
    <n v="1443103848"/>
    <x v="2861"/>
    <b v="0"/>
    <x v="83"/>
    <b v="0"/>
    <s v="theater/plays"/>
    <x v="2149"/>
    <x v="2102"/>
    <x v="1"/>
    <s v="plays"/>
    <x v="2861"/>
    <x v="2857"/>
  </r>
  <r>
    <n v="2862"/>
    <s v="Get Your Life Back"/>
    <x v="2860"/>
    <n v="12700"/>
    <n v="55"/>
    <x v="2"/>
    <x v="0"/>
    <s v="USD"/>
    <n v="1403636229"/>
    <x v="2862"/>
    <b v="0"/>
    <x v="83"/>
    <b v="0"/>
    <s v="theater/plays"/>
    <x v="2150"/>
    <x v="1782"/>
    <x v="1"/>
    <s v="plays"/>
    <x v="2862"/>
    <x v="2858"/>
  </r>
  <r>
    <n v="2863"/>
    <s v="Equality Theatre"/>
    <x v="2861"/>
    <n v="50000"/>
    <n v="20"/>
    <x v="2"/>
    <x v="0"/>
    <s v="USD"/>
    <n v="1410279123"/>
    <x v="2863"/>
    <b v="0"/>
    <x v="29"/>
    <b v="0"/>
    <s v="theater/plays"/>
    <x v="167"/>
    <x v="135"/>
    <x v="1"/>
    <s v="plays"/>
    <x v="2863"/>
    <x v="2859"/>
  </r>
  <r>
    <n v="2864"/>
    <s v="'Haunting Julia' by Alan Ayckbourn"/>
    <x v="2862"/>
    <n v="2500"/>
    <n v="40"/>
    <x v="2"/>
    <x v="1"/>
    <s v="GBP"/>
    <n v="1437139080"/>
    <x v="2864"/>
    <b v="0"/>
    <x v="83"/>
    <b v="0"/>
    <s v="theater/plays"/>
    <x v="1462"/>
    <x v="140"/>
    <x v="1"/>
    <s v="plays"/>
    <x v="2864"/>
    <x v="2860"/>
  </r>
  <r>
    <n v="2865"/>
    <s v="FRINGE 2015 by YER Productions"/>
    <x v="2863"/>
    <n v="2888"/>
    <n v="0"/>
    <x v="2"/>
    <x v="0"/>
    <s v="USD"/>
    <n v="1420512259"/>
    <x v="2865"/>
    <b v="0"/>
    <x v="78"/>
    <b v="0"/>
    <s v="theater/plays"/>
    <x v="109"/>
    <x v="121"/>
    <x v="1"/>
    <s v="plays"/>
    <x v="2865"/>
    <x v="2861"/>
  </r>
  <r>
    <n v="2866"/>
    <s v="Church Folk Can Be Dangerous People"/>
    <x v="2864"/>
    <n v="5000"/>
    <n v="45"/>
    <x v="2"/>
    <x v="0"/>
    <s v="USD"/>
    <n v="1476482400"/>
    <x v="2866"/>
    <b v="0"/>
    <x v="84"/>
    <b v="0"/>
    <s v="theater/plays"/>
    <x v="2151"/>
    <x v="381"/>
    <x v="1"/>
    <s v="plays"/>
    <x v="2866"/>
    <x v="2862"/>
  </r>
  <r>
    <n v="2867"/>
    <s v="A Midsummer Night's Dream"/>
    <x v="2865"/>
    <n v="2500"/>
    <n v="504"/>
    <x v="2"/>
    <x v="0"/>
    <s v="USD"/>
    <n v="1467604800"/>
    <x v="2867"/>
    <b v="0"/>
    <x v="73"/>
    <b v="0"/>
    <s v="theater/plays"/>
    <x v="2152"/>
    <x v="2103"/>
    <x v="1"/>
    <s v="plays"/>
    <x v="2867"/>
    <x v="2863"/>
  </r>
  <r>
    <n v="2868"/>
    <s v="Becoming UNZIPPED"/>
    <x v="2866"/>
    <n v="15000"/>
    <n v="6301.76"/>
    <x v="2"/>
    <x v="0"/>
    <s v="USD"/>
    <n v="1475697054"/>
    <x v="2868"/>
    <b v="0"/>
    <x v="65"/>
    <b v="0"/>
    <s v="theater/plays"/>
    <x v="2153"/>
    <x v="2104"/>
    <x v="1"/>
    <s v="plays"/>
    <x v="2868"/>
    <x v="2864"/>
  </r>
  <r>
    <n v="2869"/>
    <s v="Theatre West97 - not-for-profit run Youth Theatre Program"/>
    <x v="2867"/>
    <n v="20000"/>
    <n v="177"/>
    <x v="2"/>
    <x v="0"/>
    <s v="USD"/>
    <n v="1468937681"/>
    <x v="2869"/>
    <b v="0"/>
    <x v="81"/>
    <b v="0"/>
    <s v="theater/plays"/>
    <x v="2011"/>
    <x v="1271"/>
    <x v="1"/>
    <s v="plays"/>
    <x v="2869"/>
    <x v="2865"/>
  </r>
  <r>
    <n v="2870"/>
    <s v="America is at the Mall: A Post 9/11 Happily  Never After"/>
    <x v="2868"/>
    <n v="5000"/>
    <n v="750"/>
    <x v="2"/>
    <x v="0"/>
    <s v="USD"/>
    <n v="1400301165"/>
    <x v="2870"/>
    <b v="0"/>
    <x v="82"/>
    <b v="0"/>
    <s v="theater/plays"/>
    <x v="2154"/>
    <x v="161"/>
    <x v="1"/>
    <s v="plays"/>
    <x v="2870"/>
    <x v="2866"/>
  </r>
  <r>
    <n v="2871"/>
    <s v="The Bill Cosby Assault, a play"/>
    <x v="2869"/>
    <n v="10000"/>
    <n v="467"/>
    <x v="2"/>
    <x v="0"/>
    <s v="USD"/>
    <n v="1419183813"/>
    <x v="2871"/>
    <b v="0"/>
    <x v="62"/>
    <b v="0"/>
    <s v="theater/plays"/>
    <x v="2155"/>
    <x v="2105"/>
    <x v="1"/>
    <s v="plays"/>
    <x v="2871"/>
    <x v="2867"/>
  </r>
  <r>
    <n v="2872"/>
    <s v="Loud Arts"/>
    <x v="2870"/>
    <n v="3000"/>
    <n v="0"/>
    <x v="2"/>
    <x v="0"/>
    <s v="USD"/>
    <n v="1434768438"/>
    <x v="2872"/>
    <b v="0"/>
    <x v="78"/>
    <b v="0"/>
    <s v="theater/plays"/>
    <x v="109"/>
    <x v="121"/>
    <x v="1"/>
    <s v="plays"/>
    <x v="2872"/>
    <x v="2868"/>
  </r>
  <r>
    <n v="2873"/>
    <s v="&quot;Fortune's Child&quot; by Mark Scharf"/>
    <x v="2871"/>
    <n v="2500"/>
    <n v="953"/>
    <x v="2"/>
    <x v="0"/>
    <s v="USD"/>
    <n v="1422473831"/>
    <x v="2873"/>
    <b v="0"/>
    <x v="22"/>
    <b v="0"/>
    <s v="theater/plays"/>
    <x v="2156"/>
    <x v="2106"/>
    <x v="1"/>
    <s v="plays"/>
    <x v="2873"/>
    <x v="2869"/>
  </r>
  <r>
    <n v="2874"/>
    <s v="Lead Players Theatre Company"/>
    <x v="2872"/>
    <n v="5000"/>
    <n v="271"/>
    <x v="2"/>
    <x v="0"/>
    <s v="USD"/>
    <n v="1484684186"/>
    <x v="2874"/>
    <b v="0"/>
    <x v="83"/>
    <b v="0"/>
    <s v="theater/plays"/>
    <x v="1656"/>
    <x v="2107"/>
    <x v="1"/>
    <s v="plays"/>
    <x v="2874"/>
    <x v="2870"/>
  </r>
  <r>
    <n v="2875"/>
    <s v="Right Tracey!"/>
    <x v="2873"/>
    <n v="20000"/>
    <n v="7"/>
    <x v="2"/>
    <x v="0"/>
    <s v="USD"/>
    <n v="1462417493"/>
    <x v="2875"/>
    <b v="0"/>
    <x v="83"/>
    <b v="0"/>
    <s v="theater/plays"/>
    <x v="2157"/>
    <x v="1054"/>
    <x v="1"/>
    <s v="plays"/>
    <x v="2875"/>
    <x v="2871"/>
  </r>
  <r>
    <n v="2876"/>
    <s v="The Sins of Bad People  Urban Stage Play"/>
    <x v="2874"/>
    <n v="150000"/>
    <n v="0"/>
    <x v="2"/>
    <x v="0"/>
    <s v="USD"/>
    <n v="1437069079"/>
    <x v="2876"/>
    <b v="0"/>
    <x v="78"/>
    <b v="0"/>
    <s v="theater/plays"/>
    <x v="109"/>
    <x v="121"/>
    <x v="1"/>
    <s v="plays"/>
    <x v="2876"/>
    <x v="2872"/>
  </r>
  <r>
    <n v="2877"/>
    <s v="COLLABORATION: WARHOL &amp; BASQUIAT"/>
    <x v="2875"/>
    <n v="6000"/>
    <n v="650"/>
    <x v="2"/>
    <x v="0"/>
    <s v="USD"/>
    <n v="1480525200"/>
    <x v="2877"/>
    <b v="0"/>
    <x v="79"/>
    <b v="0"/>
    <s v="theater/plays"/>
    <x v="2158"/>
    <x v="149"/>
    <x v="1"/>
    <s v="plays"/>
    <x v="2877"/>
    <x v="2873"/>
  </r>
  <r>
    <n v="2878"/>
    <s v="(TBC) I'M JUST HERE TO BUY SOY SAUCE by Jingan Young"/>
    <x v="2876"/>
    <n v="3000"/>
    <n v="63"/>
    <x v="2"/>
    <x v="1"/>
    <s v="GBP"/>
    <n v="1435934795"/>
    <x v="2878"/>
    <b v="0"/>
    <x v="80"/>
    <b v="0"/>
    <s v="theater/plays"/>
    <x v="1153"/>
    <x v="2108"/>
    <x v="1"/>
    <s v="plays"/>
    <x v="2878"/>
    <x v="2874"/>
  </r>
  <r>
    <n v="2879"/>
    <s v="Girls, Ladies and Women - A Gospel Drama"/>
    <x v="2877"/>
    <n v="11200"/>
    <n v="29"/>
    <x v="2"/>
    <x v="0"/>
    <s v="USD"/>
    <n v="1453310661"/>
    <x v="2879"/>
    <b v="0"/>
    <x v="29"/>
    <b v="0"/>
    <s v="theater/plays"/>
    <x v="2159"/>
    <x v="2109"/>
    <x v="1"/>
    <s v="plays"/>
    <x v="2879"/>
    <x v="2875"/>
  </r>
  <r>
    <n v="2880"/>
    <s v="BELIEF on the Isle of Skye"/>
    <x v="2878"/>
    <n v="12000"/>
    <n v="2800"/>
    <x v="2"/>
    <x v="0"/>
    <s v="USD"/>
    <n v="1440090300"/>
    <x v="2880"/>
    <b v="0"/>
    <x v="60"/>
    <b v="0"/>
    <s v="theater/plays"/>
    <x v="2160"/>
    <x v="2110"/>
    <x v="1"/>
    <s v="plays"/>
    <x v="2880"/>
    <x v="2876"/>
  </r>
  <r>
    <n v="2881"/>
    <s v="&quot;God's Pinatas&quot; A Drama for the stage, with comic relief."/>
    <x v="2879"/>
    <n v="5500"/>
    <n v="0"/>
    <x v="2"/>
    <x v="0"/>
    <s v="USD"/>
    <n v="1417620036"/>
    <x v="2881"/>
    <b v="0"/>
    <x v="78"/>
    <b v="0"/>
    <s v="theater/plays"/>
    <x v="109"/>
    <x v="121"/>
    <x v="1"/>
    <s v="plays"/>
    <x v="2881"/>
    <x v="2877"/>
  </r>
  <r>
    <n v="2882"/>
    <s v="Images: Remembrances of the Holocaust-The Eva Schloss Story"/>
    <x v="2880"/>
    <n v="750"/>
    <n v="252"/>
    <x v="2"/>
    <x v="0"/>
    <s v="USD"/>
    <n v="1462112318"/>
    <x v="2882"/>
    <b v="0"/>
    <x v="80"/>
    <b v="0"/>
    <s v="theater/plays"/>
    <x v="2161"/>
    <x v="2111"/>
    <x v="1"/>
    <s v="plays"/>
    <x v="2882"/>
    <x v="2878"/>
  </r>
  <r>
    <n v="2883"/>
    <s v="&quot;Skip To My Lou,&quot; a NEW play by Steve Romagnoli"/>
    <x v="2881"/>
    <n v="10000"/>
    <n v="1908"/>
    <x v="2"/>
    <x v="0"/>
    <s v="USD"/>
    <n v="1454734740"/>
    <x v="2883"/>
    <b v="0"/>
    <x v="81"/>
    <b v="0"/>
    <s v="theater/plays"/>
    <x v="2162"/>
    <x v="2112"/>
    <x v="1"/>
    <s v="plays"/>
    <x v="2883"/>
    <x v="2879"/>
  </r>
  <r>
    <n v="2884"/>
    <s v="The Lizard King, a play by Jay Jeff Jones"/>
    <x v="2882"/>
    <n v="45000"/>
    <n v="185"/>
    <x v="2"/>
    <x v="0"/>
    <s v="USD"/>
    <n v="1417800435"/>
    <x v="2884"/>
    <b v="0"/>
    <x v="80"/>
    <b v="0"/>
    <s v="theater/plays"/>
    <x v="2163"/>
    <x v="2113"/>
    <x v="1"/>
    <s v="plays"/>
    <x v="2884"/>
    <x v="2880"/>
  </r>
  <r>
    <n v="2885"/>
    <s v="The Wedding"/>
    <x v="2883"/>
    <n v="400"/>
    <n v="130"/>
    <x v="2"/>
    <x v="0"/>
    <s v="USD"/>
    <n v="1426294201"/>
    <x v="2885"/>
    <b v="0"/>
    <x v="81"/>
    <b v="0"/>
    <s v="theater/plays"/>
    <x v="2164"/>
    <x v="438"/>
    <x v="1"/>
    <s v="plays"/>
    <x v="2885"/>
    <x v="2881"/>
  </r>
  <r>
    <n v="2886"/>
    <s v="Artists' tickets to VARIATIONS ON FAMILY"/>
    <x v="2884"/>
    <n v="200"/>
    <n v="10"/>
    <x v="2"/>
    <x v="0"/>
    <s v="USD"/>
    <n v="1442635140"/>
    <x v="2886"/>
    <b v="0"/>
    <x v="29"/>
    <b v="0"/>
    <s v="theater/plays"/>
    <x v="152"/>
    <x v="119"/>
    <x v="1"/>
    <s v="plays"/>
    <x v="2886"/>
    <x v="2882"/>
  </r>
  <r>
    <n v="2887"/>
    <s v="An Original Theater Play Entitled &quot;The Art of Love&quot;"/>
    <x v="2885"/>
    <n v="3000"/>
    <n v="5"/>
    <x v="2"/>
    <x v="0"/>
    <s v="USD"/>
    <n v="1420971324"/>
    <x v="2887"/>
    <b v="0"/>
    <x v="29"/>
    <b v="0"/>
    <s v="theater/plays"/>
    <x v="874"/>
    <x v="144"/>
    <x v="1"/>
    <s v="plays"/>
    <x v="2887"/>
    <x v="2883"/>
  </r>
  <r>
    <n v="2888"/>
    <s v="ARTS to HEARTS - The Holidate (An Original Stage Play)"/>
    <x v="2886"/>
    <n v="30000"/>
    <n v="0"/>
    <x v="2"/>
    <x v="0"/>
    <s v="USD"/>
    <n v="1413608340"/>
    <x v="2888"/>
    <b v="0"/>
    <x v="78"/>
    <b v="0"/>
    <s v="theater/plays"/>
    <x v="109"/>
    <x v="121"/>
    <x v="1"/>
    <s v="plays"/>
    <x v="2888"/>
    <x v="2884"/>
  </r>
  <r>
    <n v="2889"/>
    <s v="Halfway, Nebraska"/>
    <x v="2887"/>
    <n v="3000"/>
    <n v="1142"/>
    <x v="2"/>
    <x v="0"/>
    <s v="USD"/>
    <n v="1409344985"/>
    <x v="2889"/>
    <b v="0"/>
    <x v="25"/>
    <b v="0"/>
    <s v="theater/plays"/>
    <x v="2165"/>
    <x v="2114"/>
    <x v="1"/>
    <s v="plays"/>
    <x v="2889"/>
    <x v="2885"/>
  </r>
  <r>
    <n v="2890"/>
    <s v="the Savannah Disputation"/>
    <x v="2888"/>
    <n v="2000"/>
    <n v="21"/>
    <x v="2"/>
    <x v="0"/>
    <s v="USD"/>
    <n v="1407553200"/>
    <x v="2890"/>
    <b v="0"/>
    <x v="83"/>
    <b v="0"/>
    <s v="theater/plays"/>
    <x v="857"/>
    <x v="589"/>
    <x v="1"/>
    <s v="plays"/>
    <x v="2890"/>
    <x v="2886"/>
  </r>
  <r>
    <n v="2891"/>
    <s v="Literacy for Brooklyn Kids"/>
    <x v="2889"/>
    <n v="10000"/>
    <n v="273"/>
    <x v="2"/>
    <x v="0"/>
    <s v="USD"/>
    <n v="1460751128"/>
    <x v="2891"/>
    <b v="0"/>
    <x v="73"/>
    <b v="0"/>
    <s v="theater/plays"/>
    <x v="2166"/>
    <x v="2115"/>
    <x v="1"/>
    <s v="plays"/>
    <x v="2891"/>
    <x v="2887"/>
  </r>
  <r>
    <n v="2892"/>
    <s v="Something Precious"/>
    <x v="2890"/>
    <n v="5500"/>
    <n v="500"/>
    <x v="2"/>
    <x v="0"/>
    <s v="USD"/>
    <n v="1409000400"/>
    <x v="2892"/>
    <b v="0"/>
    <x v="57"/>
    <b v="0"/>
    <s v="theater/plays"/>
    <x v="2167"/>
    <x v="2116"/>
    <x v="1"/>
    <s v="plays"/>
    <x v="2892"/>
    <x v="2888"/>
  </r>
  <r>
    <n v="2893"/>
    <s v="REDISCOVERING KIA THE PLAY"/>
    <x v="2891"/>
    <n v="5000"/>
    <n v="25"/>
    <x v="2"/>
    <x v="0"/>
    <s v="USD"/>
    <n v="1420768800"/>
    <x v="2893"/>
    <b v="0"/>
    <x v="84"/>
    <b v="0"/>
    <s v="theater/plays"/>
    <x v="724"/>
    <x v="385"/>
    <x v="1"/>
    <s v="plays"/>
    <x v="2893"/>
    <x v="2889"/>
  </r>
  <r>
    <n v="2894"/>
    <s v="How Could You Do This To Me (The Stage Play)"/>
    <x v="2892"/>
    <n v="50000"/>
    <n v="0"/>
    <x v="2"/>
    <x v="0"/>
    <s v="USD"/>
    <n v="1428100815"/>
    <x v="2894"/>
    <b v="0"/>
    <x v="78"/>
    <b v="0"/>
    <s v="theater/plays"/>
    <x v="109"/>
    <x v="121"/>
    <x v="1"/>
    <s v="plays"/>
    <x v="2894"/>
    <x v="2890"/>
  </r>
  <r>
    <n v="2895"/>
    <s v="Alice In Wonderland (Polish) ALICJA W KRAINIE CZARÃ“W"/>
    <x v="2893"/>
    <n v="500"/>
    <n v="23"/>
    <x v="2"/>
    <x v="0"/>
    <s v="USD"/>
    <n v="1403470800"/>
    <x v="2895"/>
    <b v="0"/>
    <x v="80"/>
    <b v="0"/>
    <s v="theater/plays"/>
    <x v="2168"/>
    <x v="2117"/>
    <x v="1"/>
    <s v="plays"/>
    <x v="2895"/>
    <x v="2891"/>
  </r>
  <r>
    <n v="2896"/>
    <s v="&quot;Miracle on 34th Street&quot; - We believe. Do you believe in us?"/>
    <x v="2894"/>
    <n v="3000"/>
    <n v="625"/>
    <x v="2"/>
    <x v="0"/>
    <s v="USD"/>
    <n v="1481522400"/>
    <x v="2896"/>
    <b v="0"/>
    <x v="8"/>
    <b v="0"/>
    <s v="theater/plays"/>
    <x v="2169"/>
    <x v="2118"/>
    <x v="1"/>
    <s v="plays"/>
    <x v="2896"/>
    <x v="2892"/>
  </r>
  <r>
    <n v="2897"/>
    <s v="CAYCE"/>
    <x v="2895"/>
    <n v="12000"/>
    <n v="550"/>
    <x v="2"/>
    <x v="0"/>
    <s v="USD"/>
    <n v="1444577345"/>
    <x v="2897"/>
    <b v="0"/>
    <x v="83"/>
    <b v="0"/>
    <s v="theater/plays"/>
    <x v="2170"/>
    <x v="2119"/>
    <x v="1"/>
    <s v="plays"/>
    <x v="2897"/>
    <x v="2893"/>
  </r>
  <r>
    <n v="2898"/>
    <s v="Galaxy Express - The Play"/>
    <x v="2896"/>
    <n v="7500"/>
    <n v="316"/>
    <x v="2"/>
    <x v="0"/>
    <s v="USD"/>
    <n v="1446307053"/>
    <x v="2898"/>
    <b v="0"/>
    <x v="8"/>
    <b v="0"/>
    <s v="theater/plays"/>
    <x v="2171"/>
    <x v="2120"/>
    <x v="1"/>
    <s v="plays"/>
    <x v="2898"/>
    <x v="2894"/>
  </r>
  <r>
    <n v="2899"/>
    <s v="The Esoteric Camgirl"/>
    <x v="2897"/>
    <n v="10000"/>
    <n v="0"/>
    <x v="2"/>
    <x v="0"/>
    <s v="USD"/>
    <n v="1469325158"/>
    <x v="2899"/>
    <b v="0"/>
    <x v="78"/>
    <b v="0"/>
    <s v="theater/plays"/>
    <x v="109"/>
    <x v="121"/>
    <x v="1"/>
    <s v="plays"/>
    <x v="2899"/>
    <x v="2895"/>
  </r>
  <r>
    <n v="2900"/>
    <s v="Bring Oedipus Revenant to Life!"/>
    <x v="2898"/>
    <n v="5500"/>
    <n v="3405"/>
    <x v="2"/>
    <x v="0"/>
    <s v="USD"/>
    <n v="1407562632"/>
    <x v="2900"/>
    <b v="0"/>
    <x v="63"/>
    <b v="0"/>
    <s v="theater/plays"/>
    <x v="2172"/>
    <x v="2121"/>
    <x v="1"/>
    <s v="plays"/>
    <x v="2900"/>
    <x v="2896"/>
  </r>
  <r>
    <n v="2901"/>
    <s v="Avarimor Series (Audio Plays)"/>
    <x v="2899"/>
    <n v="750"/>
    <n v="6"/>
    <x v="2"/>
    <x v="0"/>
    <s v="USD"/>
    <n v="1423345339"/>
    <x v="2901"/>
    <b v="0"/>
    <x v="84"/>
    <b v="0"/>
    <s v="theater/plays"/>
    <x v="417"/>
    <x v="366"/>
    <x v="1"/>
    <s v="plays"/>
    <x v="2901"/>
    <x v="2897"/>
  </r>
  <r>
    <n v="2902"/>
    <s v="Bring the iconic story of Leontyne Price to the stage."/>
    <x v="2900"/>
    <n v="150000"/>
    <n v="25"/>
    <x v="2"/>
    <x v="0"/>
    <s v="USD"/>
    <n v="1440412396"/>
    <x v="2902"/>
    <b v="0"/>
    <x v="29"/>
    <b v="0"/>
    <s v="theater/plays"/>
    <x v="374"/>
    <x v="384"/>
    <x v="1"/>
    <s v="plays"/>
    <x v="2902"/>
    <x v="2898"/>
  </r>
  <r>
    <n v="2903"/>
    <s v="GettingTeensSaved.org Play in Richmond, California 2016"/>
    <x v="2901"/>
    <n v="5000"/>
    <n v="39"/>
    <x v="2"/>
    <x v="0"/>
    <s v="USD"/>
    <n v="1441771218"/>
    <x v="2903"/>
    <b v="0"/>
    <x v="80"/>
    <b v="0"/>
    <s v="theater/plays"/>
    <x v="2173"/>
    <x v="2122"/>
    <x v="1"/>
    <s v="plays"/>
    <x v="2903"/>
    <x v="2899"/>
  </r>
  <r>
    <n v="2904"/>
    <s v="The Love Shack"/>
    <x v="2902"/>
    <n v="1500"/>
    <n v="75"/>
    <x v="2"/>
    <x v="1"/>
    <s v="GBP"/>
    <n v="1415534400"/>
    <x v="2904"/>
    <b v="0"/>
    <x v="80"/>
    <b v="0"/>
    <s v="theater/plays"/>
    <x v="152"/>
    <x v="654"/>
    <x v="1"/>
    <s v="plays"/>
    <x v="2904"/>
    <x v="2900"/>
  </r>
  <r>
    <n v="2905"/>
    <s v="DIANA's &quot;Late: A Cowboy Song&quot; by Sarah Ruhl"/>
    <x v="2903"/>
    <n v="3500"/>
    <n v="622"/>
    <x v="2"/>
    <x v="0"/>
    <s v="USD"/>
    <n v="1473211313"/>
    <x v="2905"/>
    <b v="0"/>
    <x v="57"/>
    <b v="0"/>
    <s v="theater/plays"/>
    <x v="2174"/>
    <x v="2123"/>
    <x v="1"/>
    <s v="plays"/>
    <x v="2905"/>
    <x v="2901"/>
  </r>
  <r>
    <n v="2906"/>
    <s v="NO HOMO at Atwater Village Theatre"/>
    <x v="2904"/>
    <n v="6000"/>
    <n v="565"/>
    <x v="2"/>
    <x v="0"/>
    <s v="USD"/>
    <n v="1438390800"/>
    <x v="2906"/>
    <b v="0"/>
    <x v="63"/>
    <b v="0"/>
    <s v="theater/plays"/>
    <x v="2175"/>
    <x v="2124"/>
    <x v="1"/>
    <s v="plays"/>
    <x v="2906"/>
    <x v="2902"/>
  </r>
  <r>
    <n v="2907"/>
    <s v="Little Nell's - a play"/>
    <x v="2905"/>
    <n v="2500"/>
    <n v="2"/>
    <x v="2"/>
    <x v="0"/>
    <s v="USD"/>
    <n v="1463259837"/>
    <x v="2907"/>
    <b v="0"/>
    <x v="84"/>
    <b v="0"/>
    <s v="theater/plays"/>
    <x v="123"/>
    <x v="120"/>
    <x v="1"/>
    <s v="plays"/>
    <x v="2907"/>
    <x v="2903"/>
  </r>
  <r>
    <n v="2908"/>
    <s v="&quot;THIS THING OF OURS&quot;"/>
    <x v="2906"/>
    <n v="9600"/>
    <n v="264"/>
    <x v="2"/>
    <x v="0"/>
    <s v="USD"/>
    <n v="1465407219"/>
    <x v="2908"/>
    <b v="0"/>
    <x v="81"/>
    <b v="0"/>
    <s v="theater/plays"/>
    <x v="178"/>
    <x v="1854"/>
    <x v="1"/>
    <s v="plays"/>
    <x v="2908"/>
    <x v="2904"/>
  </r>
  <r>
    <n v="2909"/>
    <s v="CONVERSATIONS WITH AN AVERAGE JOE"/>
    <x v="2907"/>
    <n v="180000"/>
    <n v="20"/>
    <x v="2"/>
    <x v="0"/>
    <s v="USD"/>
    <n v="1416944760"/>
    <x v="2909"/>
    <b v="0"/>
    <x v="29"/>
    <b v="0"/>
    <s v="theater/plays"/>
    <x v="469"/>
    <x v="135"/>
    <x v="1"/>
    <s v="plays"/>
    <x v="2909"/>
    <x v="2905"/>
  </r>
  <r>
    <n v="2910"/>
    <s v="Strive"/>
    <x v="2908"/>
    <n v="30000"/>
    <n v="1"/>
    <x v="2"/>
    <x v="1"/>
    <s v="GBP"/>
    <n v="1434139887"/>
    <x v="2910"/>
    <b v="0"/>
    <x v="29"/>
    <b v="0"/>
    <s v="theater/plays"/>
    <x v="372"/>
    <x v="120"/>
    <x v="1"/>
    <s v="plays"/>
    <x v="2910"/>
    <x v="2906"/>
  </r>
  <r>
    <n v="2911"/>
    <s v="The Drama Factory presents &quot; The Moon Princess &quot;"/>
    <x v="2909"/>
    <n v="1800"/>
    <n v="657"/>
    <x v="2"/>
    <x v="0"/>
    <s v="USD"/>
    <n v="1435429626"/>
    <x v="2911"/>
    <b v="0"/>
    <x v="25"/>
    <b v="0"/>
    <s v="theater/plays"/>
    <x v="2176"/>
    <x v="2125"/>
    <x v="1"/>
    <s v="plays"/>
    <x v="2911"/>
    <x v="2907"/>
  </r>
  <r>
    <n v="2912"/>
    <s v="Fair Play"/>
    <x v="2910"/>
    <n v="14440"/>
    <n v="2030"/>
    <x v="2"/>
    <x v="0"/>
    <s v="USD"/>
    <n v="1452827374"/>
    <x v="2912"/>
    <b v="0"/>
    <x v="55"/>
    <b v="0"/>
    <s v="theater/plays"/>
    <x v="2177"/>
    <x v="2126"/>
    <x v="1"/>
    <s v="plays"/>
    <x v="2912"/>
    <x v="2908"/>
  </r>
  <r>
    <n v="2913"/>
    <s v="The Salem Haunted Magic Show"/>
    <x v="2911"/>
    <n v="10000"/>
    <n v="2"/>
    <x v="2"/>
    <x v="0"/>
    <s v="USD"/>
    <n v="1410041339"/>
    <x v="2913"/>
    <b v="0"/>
    <x v="84"/>
    <b v="0"/>
    <s v="theater/plays"/>
    <x v="459"/>
    <x v="120"/>
    <x v="1"/>
    <s v="plays"/>
    <x v="2913"/>
    <x v="2909"/>
  </r>
  <r>
    <n v="2914"/>
    <s v="Hercules the Panto"/>
    <x v="2912"/>
    <n v="25000"/>
    <n v="1"/>
    <x v="2"/>
    <x v="1"/>
    <s v="GBP"/>
    <n v="1426365994"/>
    <x v="2914"/>
    <b v="0"/>
    <x v="29"/>
    <b v="0"/>
    <s v="theater/plays"/>
    <x v="524"/>
    <x v="120"/>
    <x v="1"/>
    <s v="plays"/>
    <x v="2914"/>
    <x v="2910"/>
  </r>
  <r>
    <n v="2915"/>
    <s v="A Grimm Night for Hans Christian Anderson"/>
    <x v="2913"/>
    <n v="1000"/>
    <n v="611"/>
    <x v="2"/>
    <x v="1"/>
    <s v="GBP"/>
    <n v="1458117190"/>
    <x v="2915"/>
    <b v="0"/>
    <x v="83"/>
    <b v="0"/>
    <s v="theater/plays"/>
    <x v="2178"/>
    <x v="2127"/>
    <x v="1"/>
    <s v="plays"/>
    <x v="2915"/>
    <x v="2911"/>
  </r>
  <r>
    <n v="2916"/>
    <s v="An Interview With Gaddafi - The Stage Play"/>
    <x v="2914"/>
    <n v="1850"/>
    <n v="145"/>
    <x v="2"/>
    <x v="1"/>
    <s v="GBP"/>
    <n v="1400498789"/>
    <x v="2916"/>
    <b v="0"/>
    <x v="63"/>
    <b v="0"/>
    <s v="theater/plays"/>
    <x v="2179"/>
    <x v="2128"/>
    <x v="1"/>
    <s v="plays"/>
    <x v="2916"/>
    <x v="2912"/>
  </r>
  <r>
    <n v="2917"/>
    <s v="Elevation Twelfth Night"/>
    <x v="2915"/>
    <n v="2000"/>
    <n v="437"/>
    <x v="2"/>
    <x v="0"/>
    <s v="USD"/>
    <n v="1442381847"/>
    <x v="2917"/>
    <b v="0"/>
    <x v="82"/>
    <b v="0"/>
    <s v="theater/plays"/>
    <x v="2180"/>
    <x v="2129"/>
    <x v="1"/>
    <s v="plays"/>
    <x v="2917"/>
    <x v="2913"/>
  </r>
  <r>
    <n v="2918"/>
    <s v="When Johnny Comes Marching Home"/>
    <x v="2916"/>
    <n v="5000"/>
    <n v="1362"/>
    <x v="2"/>
    <x v="0"/>
    <s v="USD"/>
    <n v="1446131207"/>
    <x v="2918"/>
    <b v="0"/>
    <x v="9"/>
    <b v="0"/>
    <s v="theater/plays"/>
    <x v="2181"/>
    <x v="2130"/>
    <x v="1"/>
    <s v="plays"/>
    <x v="2918"/>
    <x v="2914"/>
  </r>
  <r>
    <n v="2919"/>
    <s v="While the Stars Fall"/>
    <x v="2917"/>
    <n v="600"/>
    <n v="51"/>
    <x v="2"/>
    <x v="0"/>
    <s v="USD"/>
    <n v="1407250329"/>
    <x v="2919"/>
    <b v="0"/>
    <x v="79"/>
    <b v="0"/>
    <s v="theater/plays"/>
    <x v="2182"/>
    <x v="439"/>
    <x v="1"/>
    <s v="plays"/>
    <x v="2919"/>
    <x v="2915"/>
  </r>
  <r>
    <n v="2920"/>
    <s v="Save 'The Stage Door'."/>
    <x v="2918"/>
    <n v="2500"/>
    <n v="671"/>
    <x v="2"/>
    <x v="5"/>
    <s v="CAD"/>
    <n v="1427306470"/>
    <x v="2920"/>
    <b v="0"/>
    <x v="62"/>
    <b v="0"/>
    <s v="theater/plays"/>
    <x v="2183"/>
    <x v="2131"/>
    <x v="1"/>
    <s v="plays"/>
    <x v="2920"/>
    <x v="2916"/>
  </r>
  <r>
    <n v="2921"/>
    <s v="Fools Rush In: A Cabaret Benefiting BC/EFA Kickstarter"/>
    <x v="2919"/>
    <n v="100"/>
    <n v="129"/>
    <x v="0"/>
    <x v="0"/>
    <s v="USD"/>
    <n v="1411679804"/>
    <x v="2921"/>
    <b v="0"/>
    <x v="83"/>
    <b v="1"/>
    <s v="theater/musical"/>
    <x v="2184"/>
    <x v="1380"/>
    <x v="1"/>
    <s v="musical"/>
    <x v="2921"/>
    <x v="2917"/>
  </r>
  <r>
    <n v="2922"/>
    <s v="Les Miserables - Backing fund"/>
    <x v="2920"/>
    <n v="500"/>
    <n v="500"/>
    <x v="0"/>
    <x v="1"/>
    <s v="GBP"/>
    <n v="1431982727"/>
    <x v="2922"/>
    <b v="0"/>
    <x v="79"/>
    <b v="1"/>
    <s v="theater/musical"/>
    <x v="31"/>
    <x v="161"/>
    <x v="1"/>
    <s v="musical"/>
    <x v="2922"/>
    <x v="2918"/>
  </r>
  <r>
    <n v="2923"/>
    <s v="Kaylee's Senior Project"/>
    <x v="2921"/>
    <n v="300"/>
    <n v="300"/>
    <x v="0"/>
    <x v="0"/>
    <s v="USD"/>
    <n v="1422068400"/>
    <x v="2923"/>
    <b v="0"/>
    <x v="73"/>
    <b v="1"/>
    <s v="theater/musical"/>
    <x v="31"/>
    <x v="180"/>
    <x v="1"/>
    <s v="musical"/>
    <x v="2923"/>
    <x v="2919"/>
  </r>
  <r>
    <n v="2924"/>
    <s v="There's No Place Like Home!"/>
    <x v="2922"/>
    <n v="25000"/>
    <n v="25800"/>
    <x v="0"/>
    <x v="0"/>
    <s v="USD"/>
    <n v="1431143940"/>
    <x v="2924"/>
    <b v="0"/>
    <x v="206"/>
    <b v="1"/>
    <s v="theater/musical"/>
    <x v="1912"/>
    <x v="2132"/>
    <x v="1"/>
    <s v="musical"/>
    <x v="2924"/>
    <x v="2920"/>
  </r>
  <r>
    <n v="2925"/>
    <s v="Bring &quot;Snow White and the Seven Bottoms&quot; to NYC!"/>
    <x v="2923"/>
    <n v="45000"/>
    <n v="46100.69"/>
    <x v="0"/>
    <x v="0"/>
    <s v="USD"/>
    <n v="1410444068"/>
    <x v="2925"/>
    <b v="0"/>
    <x v="473"/>
    <b v="1"/>
    <s v="theater/musical"/>
    <x v="2185"/>
    <x v="2133"/>
    <x v="1"/>
    <s v="musical"/>
    <x v="2925"/>
    <x v="2921"/>
  </r>
  <r>
    <n v="2926"/>
    <s v="Mirror Image - An Original Musical"/>
    <x v="2924"/>
    <n v="3000"/>
    <n v="3750"/>
    <x v="0"/>
    <x v="0"/>
    <s v="USD"/>
    <n v="1424715779"/>
    <x v="2926"/>
    <b v="0"/>
    <x v="133"/>
    <b v="1"/>
    <s v="theater/musical"/>
    <x v="1054"/>
    <x v="766"/>
    <x v="1"/>
    <s v="musical"/>
    <x v="2926"/>
    <x v="2922"/>
  </r>
  <r>
    <n v="2927"/>
    <s v="The Addams Family Comes To Tuscaloosa"/>
    <x v="2925"/>
    <n v="1800"/>
    <n v="2355"/>
    <x v="0"/>
    <x v="0"/>
    <s v="USD"/>
    <n v="1405400400"/>
    <x v="2927"/>
    <b v="0"/>
    <x v="64"/>
    <b v="1"/>
    <s v="theater/musical"/>
    <x v="2186"/>
    <x v="2134"/>
    <x v="1"/>
    <s v="musical"/>
    <x v="2927"/>
    <x v="2923"/>
  </r>
  <r>
    <n v="2928"/>
    <s v="Music Theatre of Idaho Presents &quot;A Year with Frog and Toad"/>
    <x v="2926"/>
    <n v="1000"/>
    <n v="1000"/>
    <x v="0"/>
    <x v="0"/>
    <s v="USD"/>
    <n v="1457135846"/>
    <x v="2928"/>
    <b v="0"/>
    <x v="54"/>
    <b v="1"/>
    <s v="theater/musical"/>
    <x v="31"/>
    <x v="694"/>
    <x v="1"/>
    <s v="musical"/>
    <x v="2928"/>
    <x v="2924"/>
  </r>
  <r>
    <n v="2929"/>
    <s v="Right On Cue Kids Theater (ROCKT) First Show"/>
    <x v="2927"/>
    <n v="8000"/>
    <n v="8165.55"/>
    <x v="0"/>
    <x v="0"/>
    <s v="USD"/>
    <n v="1401024758"/>
    <x v="2929"/>
    <b v="0"/>
    <x v="58"/>
    <b v="1"/>
    <s v="theater/musical"/>
    <x v="2187"/>
    <x v="2135"/>
    <x v="1"/>
    <s v="musical"/>
    <x v="2929"/>
    <x v="2925"/>
  </r>
  <r>
    <n v="2930"/>
    <s v="Forbear! Theatre"/>
    <x v="2928"/>
    <n v="10000"/>
    <n v="10092"/>
    <x v="0"/>
    <x v="1"/>
    <s v="GBP"/>
    <n v="1431007264"/>
    <x v="2930"/>
    <b v="0"/>
    <x v="95"/>
    <b v="1"/>
    <s v="theater/musical"/>
    <x v="2188"/>
    <x v="2136"/>
    <x v="1"/>
    <s v="musical"/>
    <x v="2930"/>
    <x v="2926"/>
  </r>
  <r>
    <n v="2931"/>
    <s v="And More Shenanigans Theatre Company"/>
    <x v="2929"/>
    <n v="750"/>
    <n v="795"/>
    <x v="0"/>
    <x v="5"/>
    <s v="CAD"/>
    <n v="1410761280"/>
    <x v="2931"/>
    <b v="0"/>
    <x v="82"/>
    <b v="1"/>
    <s v="theater/musical"/>
    <x v="938"/>
    <x v="2137"/>
    <x v="1"/>
    <s v="musical"/>
    <x v="2931"/>
    <x v="2927"/>
  </r>
  <r>
    <n v="2932"/>
    <s v="Magpie- A Melbourne Written Dramatic Musical"/>
    <x v="2930"/>
    <n v="3100"/>
    <n v="3258"/>
    <x v="0"/>
    <x v="2"/>
    <s v="AUD"/>
    <n v="1424516400"/>
    <x v="2932"/>
    <b v="0"/>
    <x v="44"/>
    <b v="1"/>
    <s v="theater/musical"/>
    <x v="2189"/>
    <x v="2138"/>
    <x v="1"/>
    <s v="musical"/>
    <x v="2932"/>
    <x v="2928"/>
  </r>
  <r>
    <n v="2933"/>
    <s v="Three Postcards: Pre-Production Costs"/>
    <x v="2931"/>
    <n v="2500"/>
    <n v="2569"/>
    <x v="0"/>
    <x v="0"/>
    <s v="USD"/>
    <n v="1465081053"/>
    <x v="2933"/>
    <b v="0"/>
    <x v="241"/>
    <b v="1"/>
    <s v="theater/musical"/>
    <x v="2190"/>
    <x v="2139"/>
    <x v="1"/>
    <s v="musical"/>
    <x v="2933"/>
    <x v="2929"/>
  </r>
  <r>
    <n v="2934"/>
    <s v="Songs for a New World"/>
    <x v="2932"/>
    <n v="2500"/>
    <n v="2700"/>
    <x v="0"/>
    <x v="5"/>
    <s v="CAD"/>
    <n v="1402845364"/>
    <x v="2934"/>
    <b v="0"/>
    <x v="77"/>
    <b v="1"/>
    <s v="theater/musical"/>
    <x v="1277"/>
    <x v="2140"/>
    <x v="1"/>
    <s v="musical"/>
    <x v="2934"/>
    <x v="2930"/>
  </r>
  <r>
    <n v="2935"/>
    <s v="Fresco presents SNOW WHITE - GARAGE OPERA!"/>
    <x v="2933"/>
    <n v="3500"/>
    <n v="3531"/>
    <x v="0"/>
    <x v="0"/>
    <s v="USD"/>
    <n v="1472490000"/>
    <x v="2935"/>
    <b v="0"/>
    <x v="70"/>
    <b v="1"/>
    <s v="theater/musical"/>
    <x v="2191"/>
    <x v="2141"/>
    <x v="1"/>
    <s v="musical"/>
    <x v="2935"/>
    <x v="2931"/>
  </r>
  <r>
    <n v="2936"/>
    <s v="Put Music in our Musical: Rosetown Playhouse"/>
    <x v="2934"/>
    <n v="1000"/>
    <n v="1280"/>
    <x v="0"/>
    <x v="0"/>
    <s v="USD"/>
    <n v="1413176340"/>
    <x v="2936"/>
    <b v="0"/>
    <x v="69"/>
    <b v="1"/>
    <s v="theater/musical"/>
    <x v="602"/>
    <x v="1829"/>
    <x v="1"/>
    <s v="musical"/>
    <x v="2936"/>
    <x v="2932"/>
  </r>
  <r>
    <n v="2937"/>
    <s v="UCAS"/>
    <x v="2935"/>
    <n v="1500"/>
    <n v="2000"/>
    <x v="0"/>
    <x v="1"/>
    <s v="GBP"/>
    <n v="1405249113"/>
    <x v="2937"/>
    <b v="0"/>
    <x v="165"/>
    <b v="1"/>
    <s v="theater/musical"/>
    <x v="25"/>
    <x v="2142"/>
    <x v="1"/>
    <s v="musical"/>
    <x v="2937"/>
    <x v="2933"/>
  </r>
  <r>
    <n v="2938"/>
    <s v="Keep It Spinning."/>
    <x v="2936"/>
    <n v="4000"/>
    <n v="4055"/>
    <x v="0"/>
    <x v="0"/>
    <s v="USD"/>
    <n v="1422636814"/>
    <x v="2938"/>
    <b v="0"/>
    <x v="58"/>
    <b v="1"/>
    <s v="theater/musical"/>
    <x v="300"/>
    <x v="2143"/>
    <x v="1"/>
    <s v="musical"/>
    <x v="2938"/>
    <x v="2934"/>
  </r>
  <r>
    <n v="2939"/>
    <s v="Dreamgirls - Skyline got a Matching Grant!"/>
    <x v="2937"/>
    <n v="8000"/>
    <n v="8230"/>
    <x v="0"/>
    <x v="0"/>
    <s v="USD"/>
    <n v="1409187600"/>
    <x v="2939"/>
    <b v="0"/>
    <x v="20"/>
    <b v="1"/>
    <s v="theater/musical"/>
    <x v="2192"/>
    <x v="2144"/>
    <x v="1"/>
    <s v="musical"/>
    <x v="2939"/>
    <x v="2935"/>
  </r>
  <r>
    <n v="2940"/>
    <s v="ITAVA Players &quot;Little Shop of Horrors&quot;"/>
    <x v="2938"/>
    <n v="2500"/>
    <n v="2681"/>
    <x v="0"/>
    <x v="0"/>
    <s v="USD"/>
    <n v="1421606018"/>
    <x v="2940"/>
    <b v="0"/>
    <x v="51"/>
    <b v="1"/>
    <s v="theater/musical"/>
    <x v="2193"/>
    <x v="2145"/>
    <x v="1"/>
    <s v="musical"/>
    <x v="2940"/>
    <x v="2936"/>
  </r>
  <r>
    <n v="2941"/>
    <s v="Help Us Help Artists"/>
    <x v="2939"/>
    <n v="25000"/>
    <n v="1"/>
    <x v="2"/>
    <x v="0"/>
    <s v="USD"/>
    <n v="1425250955"/>
    <x v="2941"/>
    <b v="0"/>
    <x v="29"/>
    <b v="0"/>
    <s v="theater/spaces"/>
    <x v="524"/>
    <x v="120"/>
    <x v="1"/>
    <s v="spaces"/>
    <x v="2941"/>
    <x v="2937"/>
  </r>
  <r>
    <n v="2942"/>
    <s v="Penmar Community Arts Society"/>
    <x v="2940"/>
    <n v="200000"/>
    <n v="40850"/>
    <x v="2"/>
    <x v="5"/>
    <s v="CAD"/>
    <n v="1450297080"/>
    <x v="2942"/>
    <b v="0"/>
    <x v="91"/>
    <b v="0"/>
    <s v="theater/spaces"/>
    <x v="2194"/>
    <x v="2146"/>
    <x v="1"/>
    <s v="spaces"/>
    <x v="2942"/>
    <x v="2938"/>
  </r>
  <r>
    <n v="2943"/>
    <s v="BlackSpace: Urban Performance Arts Collective"/>
    <x v="2941"/>
    <n v="3000"/>
    <n v="0"/>
    <x v="2"/>
    <x v="0"/>
    <s v="USD"/>
    <n v="1428894380"/>
    <x v="2943"/>
    <b v="0"/>
    <x v="78"/>
    <b v="0"/>
    <s v="theater/spaces"/>
    <x v="109"/>
    <x v="121"/>
    <x v="1"/>
    <s v="spaces"/>
    <x v="2943"/>
    <x v="2939"/>
  </r>
  <r>
    <n v="2944"/>
    <s v="Guardian Theatre, Arts in Education Theatre"/>
    <x v="2942"/>
    <n v="10000"/>
    <n v="100"/>
    <x v="2"/>
    <x v="0"/>
    <s v="USD"/>
    <n v="1433714198"/>
    <x v="2944"/>
    <b v="0"/>
    <x v="29"/>
    <b v="0"/>
    <s v="theater/spaces"/>
    <x v="460"/>
    <x v="101"/>
    <x v="1"/>
    <s v="spaces"/>
    <x v="2944"/>
    <x v="2940"/>
  </r>
  <r>
    <n v="2945"/>
    <s v="A Midsummer Night's Pub"/>
    <x v="2943"/>
    <n v="50000"/>
    <n v="0"/>
    <x v="2"/>
    <x v="0"/>
    <s v="USD"/>
    <n v="1432437660"/>
    <x v="2945"/>
    <b v="0"/>
    <x v="78"/>
    <b v="0"/>
    <s v="theater/spaces"/>
    <x v="109"/>
    <x v="121"/>
    <x v="1"/>
    <s v="spaces"/>
    <x v="2945"/>
    <x v="2941"/>
  </r>
  <r>
    <n v="2946"/>
    <s v="Create The Twisted Tree Theatre"/>
    <x v="2944"/>
    <n v="2000"/>
    <n v="2"/>
    <x v="2"/>
    <x v="1"/>
    <s v="GBP"/>
    <n v="1471265092"/>
    <x v="2946"/>
    <b v="0"/>
    <x v="84"/>
    <b v="0"/>
    <s v="theater/spaces"/>
    <x v="370"/>
    <x v="120"/>
    <x v="1"/>
    <s v="spaces"/>
    <x v="2946"/>
    <x v="2942"/>
  </r>
  <r>
    <n v="2947"/>
    <s v="'The Float Lodge' - Duluth's First Premiere Float Center"/>
    <x v="2945"/>
    <n v="25000"/>
    <n v="1072"/>
    <x v="2"/>
    <x v="0"/>
    <s v="USD"/>
    <n v="1480007460"/>
    <x v="2947"/>
    <b v="0"/>
    <x v="62"/>
    <b v="0"/>
    <s v="theater/spaces"/>
    <x v="2195"/>
    <x v="2147"/>
    <x v="1"/>
    <s v="spaces"/>
    <x v="2947"/>
    <x v="2943"/>
  </r>
  <r>
    <n v="2948"/>
    <s v="Xenu's Space Opera"/>
    <x v="2946"/>
    <n v="500000"/>
    <n v="24"/>
    <x v="2"/>
    <x v="0"/>
    <s v="USD"/>
    <n v="1433259293"/>
    <x v="2948"/>
    <b v="0"/>
    <x v="82"/>
    <b v="0"/>
    <s v="theater/spaces"/>
    <x v="2196"/>
    <x v="2148"/>
    <x v="1"/>
    <s v="spaces"/>
    <x v="2948"/>
    <x v="2944"/>
  </r>
  <r>
    <n v="2949"/>
    <s v="Spiritual Enlightenment Center - Help raise our vibrations!"/>
    <x v="2947"/>
    <n v="1000"/>
    <n v="25"/>
    <x v="2"/>
    <x v="0"/>
    <s v="USD"/>
    <n v="1447965917"/>
    <x v="2949"/>
    <b v="0"/>
    <x v="84"/>
    <b v="0"/>
    <s v="theater/spaces"/>
    <x v="453"/>
    <x v="385"/>
    <x v="1"/>
    <s v="spaces"/>
    <x v="2949"/>
    <x v="2945"/>
  </r>
  <r>
    <n v="2950"/>
    <s v="Tahoe Children's Museum with Exploratorium Inside"/>
    <x v="2948"/>
    <n v="5000000"/>
    <n v="0"/>
    <x v="2"/>
    <x v="0"/>
    <s v="USD"/>
    <n v="1453538752"/>
    <x v="2950"/>
    <b v="0"/>
    <x v="78"/>
    <b v="0"/>
    <s v="theater/spaces"/>
    <x v="109"/>
    <x v="121"/>
    <x v="1"/>
    <s v="spaces"/>
    <x v="2950"/>
    <x v="2946"/>
  </r>
  <r>
    <n v="2951"/>
    <s v="Brentwood Theater Company needs a Rehearsal Space."/>
    <x v="2949"/>
    <n v="50000"/>
    <n v="1096"/>
    <x v="1"/>
    <x v="0"/>
    <s v="USD"/>
    <n v="1412536573"/>
    <x v="2951"/>
    <b v="0"/>
    <x v="6"/>
    <b v="0"/>
    <s v="theater/spaces"/>
    <x v="2197"/>
    <x v="2149"/>
    <x v="1"/>
    <s v="spaces"/>
    <x v="2951"/>
    <x v="2947"/>
  </r>
  <r>
    <n v="2952"/>
    <s v="Let's Build MOUNTAIN HAVEN, a Community Events Campus (Canceled)"/>
    <x v="2950"/>
    <n v="20000"/>
    <n v="1605"/>
    <x v="1"/>
    <x v="0"/>
    <s v="USD"/>
    <n v="1476676800"/>
    <x v="2952"/>
    <b v="0"/>
    <x v="22"/>
    <b v="0"/>
    <s v="theater/spaces"/>
    <x v="2198"/>
    <x v="2150"/>
    <x v="1"/>
    <s v="spaces"/>
    <x v="2952"/>
    <x v="2948"/>
  </r>
  <r>
    <n v="2953"/>
    <s v="Pueblo Underground Theater (Canceled)"/>
    <x v="2951"/>
    <n v="400000"/>
    <n v="605"/>
    <x v="1"/>
    <x v="0"/>
    <s v="USD"/>
    <n v="1444330821"/>
    <x v="2953"/>
    <b v="0"/>
    <x v="83"/>
    <b v="0"/>
    <s v="theater/spaces"/>
    <x v="2199"/>
    <x v="2151"/>
    <x v="1"/>
    <s v="spaces"/>
    <x v="2953"/>
    <x v="2949"/>
  </r>
  <r>
    <n v="2954"/>
    <s v="ONGO CENTRE | An Incubator Creative Space to self-funds (Canceled)"/>
    <x v="2952"/>
    <n v="15000"/>
    <n v="0"/>
    <x v="1"/>
    <x v="0"/>
    <s v="USD"/>
    <n v="1489669203"/>
    <x v="2954"/>
    <b v="0"/>
    <x v="78"/>
    <b v="0"/>
    <s v="theater/spaces"/>
    <x v="109"/>
    <x v="121"/>
    <x v="1"/>
    <s v="spaces"/>
    <x v="2954"/>
    <x v="2950"/>
  </r>
  <r>
    <n v="2955"/>
    <s v="A Stage for Stage Door Theater Company (Canceled)"/>
    <x v="2953"/>
    <n v="1200"/>
    <n v="715"/>
    <x v="1"/>
    <x v="0"/>
    <s v="USD"/>
    <n v="1434476849"/>
    <x v="2955"/>
    <b v="0"/>
    <x v="202"/>
    <b v="0"/>
    <s v="theater/spaces"/>
    <x v="2200"/>
    <x v="178"/>
    <x v="1"/>
    <s v="spaces"/>
    <x v="2955"/>
    <x v="2951"/>
  </r>
  <r>
    <n v="2956"/>
    <s v="A Happy Home for Hagan's House of Horrors (Canceled)"/>
    <x v="2954"/>
    <n v="7900"/>
    <n v="1322"/>
    <x v="1"/>
    <x v="0"/>
    <s v="USD"/>
    <n v="1462402850"/>
    <x v="2956"/>
    <b v="0"/>
    <x v="9"/>
    <b v="0"/>
    <s v="theater/spaces"/>
    <x v="2201"/>
    <x v="2152"/>
    <x v="1"/>
    <s v="spaces"/>
    <x v="2956"/>
    <x v="2952"/>
  </r>
  <r>
    <n v="2957"/>
    <s v="BAMA Theatre Headset Campaign (Canceled)"/>
    <x v="2955"/>
    <n v="15000"/>
    <n v="280"/>
    <x v="1"/>
    <x v="0"/>
    <s v="USD"/>
    <n v="1427498172"/>
    <x v="2957"/>
    <b v="0"/>
    <x v="83"/>
    <b v="0"/>
    <s v="theater/spaces"/>
    <x v="2202"/>
    <x v="736"/>
    <x v="1"/>
    <s v="spaces"/>
    <x v="2957"/>
    <x v="2953"/>
  </r>
  <r>
    <n v="2958"/>
    <s v="Uprising Theater (Canceled)"/>
    <x v="2956"/>
    <n v="80000"/>
    <n v="0"/>
    <x v="1"/>
    <x v="0"/>
    <s v="USD"/>
    <n v="1462729317"/>
    <x v="2958"/>
    <b v="0"/>
    <x v="78"/>
    <b v="0"/>
    <s v="theater/spaces"/>
    <x v="109"/>
    <x v="121"/>
    <x v="1"/>
    <s v="spaces"/>
    <x v="2958"/>
    <x v="2954"/>
  </r>
  <r>
    <n v="2959"/>
    <s v="The Bath Theatre Bus (Canceled)"/>
    <x v="2957"/>
    <n v="10000"/>
    <n v="0"/>
    <x v="1"/>
    <x v="1"/>
    <s v="GBP"/>
    <n v="1465258325"/>
    <x v="2959"/>
    <b v="0"/>
    <x v="78"/>
    <b v="0"/>
    <s v="theater/spaces"/>
    <x v="109"/>
    <x v="121"/>
    <x v="1"/>
    <s v="spaces"/>
    <x v="2959"/>
    <x v="2955"/>
  </r>
  <r>
    <n v="2960"/>
    <s v="Lynnewood Hall Restoration (Canceled)"/>
    <x v="2958"/>
    <n v="30000000"/>
    <n v="0"/>
    <x v="1"/>
    <x v="0"/>
    <s v="USD"/>
    <n v="1410459023"/>
    <x v="2960"/>
    <b v="0"/>
    <x v="78"/>
    <b v="0"/>
    <s v="theater/spaces"/>
    <x v="109"/>
    <x v="121"/>
    <x v="1"/>
    <s v="spaces"/>
    <x v="2960"/>
    <x v="2956"/>
  </r>
  <r>
    <n v="2961"/>
    <s v="Shakespeare in the Park! A Comedy of Errors"/>
    <x v="2959"/>
    <n v="5000"/>
    <n v="5481"/>
    <x v="0"/>
    <x v="0"/>
    <s v="USD"/>
    <n v="1427342400"/>
    <x v="2961"/>
    <b v="0"/>
    <x v="52"/>
    <b v="1"/>
    <s v="theater/plays"/>
    <x v="2203"/>
    <x v="2153"/>
    <x v="1"/>
    <s v="plays"/>
    <x v="2961"/>
    <x v="2957"/>
  </r>
  <r>
    <n v="2962"/>
    <s v="Grassroots Shakespeare Company â€¢ Arizona"/>
    <x v="2960"/>
    <n v="1000"/>
    <n v="1218"/>
    <x v="0"/>
    <x v="0"/>
    <s v="USD"/>
    <n v="1425193140"/>
    <x v="2962"/>
    <b v="0"/>
    <x v="9"/>
    <b v="1"/>
    <s v="theater/plays"/>
    <x v="662"/>
    <x v="2154"/>
    <x v="1"/>
    <s v="plays"/>
    <x v="2962"/>
    <x v="2958"/>
  </r>
  <r>
    <n v="2963"/>
    <s v="One Funny Mother: I'm Not Crazy!!"/>
    <x v="2961"/>
    <n v="10000"/>
    <n v="10685"/>
    <x v="0"/>
    <x v="0"/>
    <s v="USD"/>
    <n v="1435835824"/>
    <x v="2963"/>
    <b v="0"/>
    <x v="15"/>
    <b v="1"/>
    <s v="theater/plays"/>
    <x v="2204"/>
    <x v="2155"/>
    <x v="1"/>
    <s v="plays"/>
    <x v="2963"/>
    <x v="2959"/>
  </r>
  <r>
    <n v="2964"/>
    <s v="Pug-let: The First Ever All-Pug Production of Hamlet"/>
    <x v="2962"/>
    <n v="5000"/>
    <n v="5035.6899999999996"/>
    <x v="0"/>
    <x v="0"/>
    <s v="USD"/>
    <n v="1407360720"/>
    <x v="2964"/>
    <b v="0"/>
    <x v="193"/>
    <b v="1"/>
    <s v="theater/plays"/>
    <x v="2205"/>
    <x v="2156"/>
    <x v="1"/>
    <s v="plays"/>
    <x v="2964"/>
    <x v="2960"/>
  </r>
  <r>
    <n v="2965"/>
    <s v="Imaginary Theater Company Presents the Premiere of The Boat"/>
    <x v="2963"/>
    <n v="1500"/>
    <n v="1635"/>
    <x v="0"/>
    <x v="0"/>
    <s v="USD"/>
    <n v="1436290233"/>
    <x v="2965"/>
    <b v="0"/>
    <x v="70"/>
    <b v="1"/>
    <s v="theater/plays"/>
    <x v="2206"/>
    <x v="2157"/>
    <x v="1"/>
    <s v="plays"/>
    <x v="2965"/>
    <x v="2961"/>
  </r>
  <r>
    <n v="2966"/>
    <s v="Fat Pig, The Play!"/>
    <x v="2964"/>
    <n v="10000"/>
    <n v="11363"/>
    <x v="0"/>
    <x v="0"/>
    <s v="USD"/>
    <n v="1442425412"/>
    <x v="2966"/>
    <b v="0"/>
    <x v="130"/>
    <b v="1"/>
    <s v="theater/plays"/>
    <x v="2207"/>
    <x v="2158"/>
    <x v="1"/>
    <s v="plays"/>
    <x v="2966"/>
    <x v="2962"/>
  </r>
  <r>
    <n v="2967"/>
    <s v="Scissortail: A play about the Oklahoma City Bombing"/>
    <x v="2965"/>
    <n v="5000"/>
    <n v="5696"/>
    <x v="0"/>
    <x v="0"/>
    <s v="USD"/>
    <n v="1425872692"/>
    <x v="2967"/>
    <b v="0"/>
    <x v="26"/>
    <b v="1"/>
    <s v="theater/plays"/>
    <x v="2208"/>
    <x v="2159"/>
    <x v="1"/>
    <s v="plays"/>
    <x v="2967"/>
    <x v="2963"/>
  </r>
  <r>
    <n v="2968"/>
    <s v="The Curse of the Babywoman @ FringeNYC"/>
    <x v="2966"/>
    <n v="3500"/>
    <n v="3710"/>
    <x v="0"/>
    <x v="0"/>
    <s v="USD"/>
    <n v="1471406340"/>
    <x v="2968"/>
    <b v="0"/>
    <x v="5"/>
    <b v="1"/>
    <s v="theater/plays"/>
    <x v="938"/>
    <x v="2160"/>
    <x v="1"/>
    <s v="plays"/>
    <x v="2968"/>
    <x v="2964"/>
  </r>
  <r>
    <n v="2969"/>
    <s v="Dog Sees God - Calgary Production"/>
    <x v="2967"/>
    <n v="1000"/>
    <n v="1625"/>
    <x v="0"/>
    <x v="5"/>
    <s v="CAD"/>
    <n v="1430693460"/>
    <x v="2969"/>
    <b v="0"/>
    <x v="57"/>
    <b v="1"/>
    <s v="theater/plays"/>
    <x v="2209"/>
    <x v="2161"/>
    <x v="1"/>
    <s v="plays"/>
    <x v="2969"/>
    <x v="2965"/>
  </r>
  <r>
    <n v="2970"/>
    <s v="Leah in Vegas at The New York International Fringe Festival"/>
    <x v="2968"/>
    <n v="6000"/>
    <n v="6360"/>
    <x v="0"/>
    <x v="0"/>
    <s v="USD"/>
    <n v="1405699451"/>
    <x v="2970"/>
    <b v="0"/>
    <x v="110"/>
    <b v="1"/>
    <s v="theater/plays"/>
    <x v="938"/>
    <x v="2162"/>
    <x v="1"/>
    <s v="plays"/>
    <x v="2970"/>
    <x v="2966"/>
  </r>
  <r>
    <n v="2971"/>
    <s v="World Premiere of &quot;The Piano&quot;"/>
    <x v="2969"/>
    <n v="3200"/>
    <n v="3205"/>
    <x v="0"/>
    <x v="0"/>
    <s v="USD"/>
    <n v="1409500078"/>
    <x v="2971"/>
    <b v="0"/>
    <x v="68"/>
    <b v="1"/>
    <s v="theater/plays"/>
    <x v="2210"/>
    <x v="2163"/>
    <x v="1"/>
    <s v="plays"/>
    <x v="2971"/>
    <x v="2967"/>
  </r>
  <r>
    <n v="2972"/>
    <s v="A Bad Plan"/>
    <x v="2970"/>
    <n v="2000"/>
    <n v="2107"/>
    <x v="0"/>
    <x v="0"/>
    <s v="USD"/>
    <n v="1480899600"/>
    <x v="2972"/>
    <b v="0"/>
    <x v="57"/>
    <b v="1"/>
    <s v="theater/plays"/>
    <x v="2211"/>
    <x v="2164"/>
    <x v="1"/>
    <s v="plays"/>
    <x v="2972"/>
    <x v="2968"/>
  </r>
  <r>
    <n v="2973"/>
    <s v="CST's As You Like It goes to Canada!"/>
    <x v="2971"/>
    <n v="5000"/>
    <n v="8740"/>
    <x v="0"/>
    <x v="0"/>
    <s v="USD"/>
    <n v="1451620800"/>
    <x v="2973"/>
    <b v="0"/>
    <x v="51"/>
    <b v="1"/>
    <s v="theater/plays"/>
    <x v="2212"/>
    <x v="2165"/>
    <x v="1"/>
    <s v="plays"/>
    <x v="2973"/>
    <x v="2969"/>
  </r>
  <r>
    <n v="2974"/>
    <s v="The World Premiere of Fire Work by Lauren Gunderson"/>
    <x v="2972"/>
    <n v="5000"/>
    <n v="5100"/>
    <x v="0"/>
    <x v="0"/>
    <s v="USD"/>
    <n v="1411695300"/>
    <x v="2974"/>
    <b v="0"/>
    <x v="45"/>
    <b v="1"/>
    <s v="theater/plays"/>
    <x v="607"/>
    <x v="2166"/>
    <x v="1"/>
    <s v="plays"/>
    <x v="2974"/>
    <x v="2970"/>
  </r>
  <r>
    <n v="2975"/>
    <s v="The Butterfingers Angel... [By The Mummers]"/>
    <x v="2973"/>
    <n v="8000"/>
    <n v="8010"/>
    <x v="0"/>
    <x v="0"/>
    <s v="USD"/>
    <n v="1417057200"/>
    <x v="2975"/>
    <b v="0"/>
    <x v="116"/>
    <b v="1"/>
    <s v="theater/plays"/>
    <x v="2213"/>
    <x v="2167"/>
    <x v="1"/>
    <s v="plays"/>
    <x v="2975"/>
    <x v="2971"/>
  </r>
  <r>
    <n v="2976"/>
    <s v="Pizza Delique"/>
    <x v="2974"/>
    <n v="70"/>
    <n v="120"/>
    <x v="0"/>
    <x v="1"/>
    <s v="GBP"/>
    <n v="1457870400"/>
    <x v="2976"/>
    <b v="0"/>
    <x v="25"/>
    <b v="1"/>
    <s v="theater/plays"/>
    <x v="2214"/>
    <x v="2168"/>
    <x v="1"/>
    <s v="plays"/>
    <x v="2976"/>
    <x v="2972"/>
  </r>
  <r>
    <n v="2977"/>
    <s v="Brava Theater and Cultural Odyssey present â€œBIRTHRIGHT?â€"/>
    <x v="2975"/>
    <n v="3000"/>
    <n v="3407"/>
    <x v="0"/>
    <x v="0"/>
    <s v="USD"/>
    <n v="1427076840"/>
    <x v="2977"/>
    <b v="0"/>
    <x v="209"/>
    <b v="1"/>
    <s v="theater/plays"/>
    <x v="2215"/>
    <x v="801"/>
    <x v="1"/>
    <s v="plays"/>
    <x v="2977"/>
    <x v="2973"/>
  </r>
  <r>
    <n v="2978"/>
    <s v="The Fall of Wallace Winter at the Plaza Theatre"/>
    <x v="2976"/>
    <n v="750"/>
    <n v="971"/>
    <x v="0"/>
    <x v="0"/>
    <s v="USD"/>
    <n v="1413784740"/>
    <x v="2978"/>
    <b v="0"/>
    <x v="38"/>
    <b v="1"/>
    <s v="theater/plays"/>
    <x v="2216"/>
    <x v="2169"/>
    <x v="1"/>
    <s v="plays"/>
    <x v="2978"/>
    <x v="2974"/>
  </r>
  <r>
    <n v="2979"/>
    <s v="'ART'"/>
    <x v="2977"/>
    <n v="5000"/>
    <n v="5070"/>
    <x v="0"/>
    <x v="0"/>
    <s v="USD"/>
    <n v="1420524000"/>
    <x v="2979"/>
    <b v="0"/>
    <x v="67"/>
    <b v="1"/>
    <s v="theater/plays"/>
    <x v="578"/>
    <x v="2170"/>
    <x v="1"/>
    <s v="plays"/>
    <x v="2979"/>
    <x v="2975"/>
  </r>
  <r>
    <n v="2980"/>
    <s v="INDEPENDENCE NYC"/>
    <x v="2978"/>
    <n v="3000"/>
    <n v="3275"/>
    <x v="0"/>
    <x v="0"/>
    <s v="USD"/>
    <n v="1440381600"/>
    <x v="2980"/>
    <b v="0"/>
    <x v="54"/>
    <b v="1"/>
    <s v="theater/plays"/>
    <x v="2217"/>
    <x v="2171"/>
    <x v="1"/>
    <s v="plays"/>
    <x v="2980"/>
    <x v="2976"/>
  </r>
  <r>
    <n v="2981"/>
    <s v="Creation of the Dublin Circus Centre"/>
    <x v="2979"/>
    <n v="4000"/>
    <n v="5157"/>
    <x v="0"/>
    <x v="17"/>
    <s v="EUR"/>
    <n v="1443014756"/>
    <x v="2981"/>
    <b v="1"/>
    <x v="174"/>
    <b v="1"/>
    <s v="theater/spaces"/>
    <x v="2218"/>
    <x v="2172"/>
    <x v="1"/>
    <s v="spaces"/>
    <x v="2981"/>
    <x v="2977"/>
  </r>
  <r>
    <n v="2982"/>
    <s v="Railway Playhouse: Setting up a community arts space"/>
    <x v="2980"/>
    <n v="5000"/>
    <n v="5103"/>
    <x v="0"/>
    <x v="1"/>
    <s v="GBP"/>
    <n v="1455208143"/>
    <x v="2982"/>
    <b v="1"/>
    <x v="211"/>
    <b v="1"/>
    <s v="theater/spaces"/>
    <x v="2219"/>
    <x v="2173"/>
    <x v="1"/>
    <s v="spaces"/>
    <x v="2982"/>
    <x v="2978"/>
  </r>
  <r>
    <n v="2983"/>
    <s v="Build the House of Dad's!"/>
    <x v="2981"/>
    <n v="116000"/>
    <n v="169985.91"/>
    <x v="0"/>
    <x v="0"/>
    <s v="USD"/>
    <n v="1415722236"/>
    <x v="2983"/>
    <b v="1"/>
    <x v="486"/>
    <b v="1"/>
    <s v="theater/spaces"/>
    <x v="2220"/>
    <x v="2174"/>
    <x v="1"/>
    <s v="spaces"/>
    <x v="2983"/>
    <x v="2979"/>
  </r>
  <r>
    <n v="2984"/>
    <s v="BABA YAGA: A Traveling Performing Arts Wagon"/>
    <x v="2982"/>
    <n v="25000"/>
    <n v="25088"/>
    <x v="0"/>
    <x v="0"/>
    <s v="USD"/>
    <n v="1472020881"/>
    <x v="2984"/>
    <b v="1"/>
    <x v="423"/>
    <b v="1"/>
    <s v="theater/spaces"/>
    <x v="2221"/>
    <x v="2175"/>
    <x v="1"/>
    <s v="spaces"/>
    <x v="2984"/>
    <x v="2980"/>
  </r>
  <r>
    <n v="2985"/>
    <s v="React Aerial Studio"/>
    <x v="2983"/>
    <n v="10000"/>
    <n v="12165"/>
    <x v="0"/>
    <x v="4"/>
    <s v="NZD"/>
    <n v="1477886400"/>
    <x v="2985"/>
    <b v="0"/>
    <x v="112"/>
    <b v="1"/>
    <s v="theater/spaces"/>
    <x v="2222"/>
    <x v="2176"/>
    <x v="1"/>
    <s v="spaces"/>
    <x v="2985"/>
    <x v="2981"/>
  </r>
  <r>
    <n v="2986"/>
    <s v="Higher Education"/>
    <x v="2984"/>
    <n v="2400"/>
    <n v="2532"/>
    <x v="0"/>
    <x v="1"/>
    <s v="GBP"/>
    <n v="1462100406"/>
    <x v="2986"/>
    <b v="0"/>
    <x v="66"/>
    <b v="1"/>
    <s v="theater/spaces"/>
    <x v="269"/>
    <x v="2177"/>
    <x v="1"/>
    <s v="spaces"/>
    <x v="2986"/>
    <x v="2982"/>
  </r>
  <r>
    <n v="2987"/>
    <s v="Curious Comedy's Remodel &amp; Technical Equipment Upgrade"/>
    <x v="2985"/>
    <n v="25000"/>
    <n v="27600.2"/>
    <x v="0"/>
    <x v="0"/>
    <s v="USD"/>
    <n v="1476316800"/>
    <x v="2987"/>
    <b v="0"/>
    <x v="236"/>
    <b v="1"/>
    <s v="theater/spaces"/>
    <x v="2223"/>
    <x v="2178"/>
    <x v="1"/>
    <s v="spaces"/>
    <x v="2987"/>
    <x v="2983"/>
  </r>
  <r>
    <n v="2988"/>
    <s v="Curtain up at the Shoebox Theatre!"/>
    <x v="2986"/>
    <n v="1000"/>
    <n v="1000"/>
    <x v="0"/>
    <x v="1"/>
    <s v="GBP"/>
    <n v="1466412081"/>
    <x v="2988"/>
    <b v="0"/>
    <x v="33"/>
    <b v="1"/>
    <s v="theater/spaces"/>
    <x v="31"/>
    <x v="680"/>
    <x v="1"/>
    <s v="spaces"/>
    <x v="2988"/>
    <x v="2984"/>
  </r>
  <r>
    <n v="2989"/>
    <s v="Let's Light Up The Gem!"/>
    <x v="2987"/>
    <n v="20000"/>
    <n v="35307"/>
    <x v="0"/>
    <x v="0"/>
    <s v="USD"/>
    <n v="1450673940"/>
    <x v="2989"/>
    <b v="0"/>
    <x v="487"/>
    <b v="1"/>
    <s v="theater/spaces"/>
    <x v="2224"/>
    <x v="2179"/>
    <x v="1"/>
    <s v="spaces"/>
    <x v="2989"/>
    <x v="2985"/>
  </r>
  <r>
    <n v="2990"/>
    <s v="The Gloria Theatre Project"/>
    <x v="2988"/>
    <n v="10000"/>
    <n v="10000"/>
    <x v="0"/>
    <x v="0"/>
    <s v="USD"/>
    <n v="1452174420"/>
    <x v="2990"/>
    <b v="0"/>
    <x v="74"/>
    <b v="1"/>
    <s v="theater/spaces"/>
    <x v="31"/>
    <x v="2180"/>
    <x v="1"/>
    <s v="spaces"/>
    <x v="2990"/>
    <x v="2986"/>
  </r>
  <r>
    <n v="2991"/>
    <s v="gimmeLIVE @ 9 Wallis"/>
    <x v="2989"/>
    <n v="8500"/>
    <n v="8780"/>
    <x v="0"/>
    <x v="0"/>
    <s v="USD"/>
    <n v="1485547530"/>
    <x v="2991"/>
    <b v="0"/>
    <x v="251"/>
    <b v="1"/>
    <s v="theater/spaces"/>
    <x v="2225"/>
    <x v="2181"/>
    <x v="1"/>
    <s v="spaces"/>
    <x v="2991"/>
    <x v="2987"/>
  </r>
  <r>
    <n v="2992"/>
    <s v="Th'underGrounds"/>
    <x v="2990"/>
    <n v="3000"/>
    <n v="3135"/>
    <x v="0"/>
    <x v="0"/>
    <s v="USD"/>
    <n v="1476037510"/>
    <x v="2992"/>
    <b v="0"/>
    <x v="31"/>
    <b v="1"/>
    <s v="theater/spaces"/>
    <x v="2226"/>
    <x v="2182"/>
    <x v="1"/>
    <s v="spaces"/>
    <x v="2992"/>
    <x v="2988"/>
  </r>
  <r>
    <n v="2993"/>
    <s v="TRUE WEST: Think, Dog! Productions"/>
    <x v="2991"/>
    <n v="1000"/>
    <n v="1003"/>
    <x v="0"/>
    <x v="0"/>
    <s v="USD"/>
    <n v="1455998867"/>
    <x v="2993"/>
    <b v="0"/>
    <x v="19"/>
    <b v="1"/>
    <s v="theater/spaces"/>
    <x v="2227"/>
    <x v="2183"/>
    <x v="1"/>
    <s v="spaces"/>
    <x v="2993"/>
    <x v="2989"/>
  </r>
  <r>
    <n v="2994"/>
    <s v="St. Michael Boat Parties - Halloween and Beyond!"/>
    <x v="2992"/>
    <n v="300"/>
    <n v="1373.24"/>
    <x v="0"/>
    <x v="1"/>
    <s v="GBP"/>
    <n v="1412335772"/>
    <x v="2994"/>
    <b v="0"/>
    <x v="211"/>
    <b v="1"/>
    <s v="theater/spaces"/>
    <x v="2228"/>
    <x v="2184"/>
    <x v="1"/>
    <s v="spaces"/>
    <x v="2994"/>
    <x v="2990"/>
  </r>
  <r>
    <n v="2995"/>
    <s v="Help Austin's Blue Starlite Drive-in MOVE + ADD 35MM"/>
    <x v="2993"/>
    <n v="15000"/>
    <n v="15744"/>
    <x v="0"/>
    <x v="0"/>
    <s v="USD"/>
    <n v="1484841471"/>
    <x v="2995"/>
    <b v="0"/>
    <x v="437"/>
    <b v="1"/>
    <s v="theater/spaces"/>
    <x v="2229"/>
    <x v="2185"/>
    <x v="1"/>
    <s v="spaces"/>
    <x v="2995"/>
    <x v="2991"/>
  </r>
  <r>
    <n v="2996"/>
    <s v="Sea Tea Improv's Comedy Theater in Hartford, CT"/>
    <x v="2994"/>
    <n v="35000"/>
    <n v="60180"/>
    <x v="0"/>
    <x v="0"/>
    <s v="USD"/>
    <n v="1432677240"/>
    <x v="2996"/>
    <b v="0"/>
    <x v="413"/>
    <b v="1"/>
    <s v="theater/spaces"/>
    <x v="2230"/>
    <x v="2186"/>
    <x v="1"/>
    <s v="spaces"/>
    <x v="2996"/>
    <x v="2992"/>
  </r>
  <r>
    <n v="2997"/>
    <s v="Sonorous Road is Expanding! Join Us!"/>
    <x v="2995"/>
    <n v="10000"/>
    <n v="10373"/>
    <x v="0"/>
    <x v="0"/>
    <s v="USD"/>
    <n v="1488171540"/>
    <x v="2997"/>
    <b v="0"/>
    <x v="248"/>
    <b v="1"/>
    <s v="theater/spaces"/>
    <x v="2231"/>
    <x v="2187"/>
    <x v="1"/>
    <s v="spaces"/>
    <x v="2997"/>
    <x v="2993"/>
  </r>
  <r>
    <n v="2998"/>
    <s v="A bigger, better home for the New Orleans comedy scene"/>
    <x v="2996"/>
    <n v="50000"/>
    <n v="51514.5"/>
    <x v="0"/>
    <x v="0"/>
    <s v="USD"/>
    <n v="1402892700"/>
    <x v="2998"/>
    <b v="0"/>
    <x v="488"/>
    <b v="1"/>
    <s v="theater/spaces"/>
    <x v="2232"/>
    <x v="2188"/>
    <x v="1"/>
    <s v="spaces"/>
    <x v="2998"/>
    <x v="2994"/>
  </r>
  <r>
    <n v="2999"/>
    <s v="RAT Fund-Riser"/>
    <x v="2997"/>
    <n v="1350"/>
    <n v="1605"/>
    <x v="0"/>
    <x v="0"/>
    <s v="USD"/>
    <n v="1488333600"/>
    <x v="2999"/>
    <b v="0"/>
    <x v="9"/>
    <b v="1"/>
    <s v="theater/spaces"/>
    <x v="2233"/>
    <x v="2189"/>
    <x v="1"/>
    <s v="spaces"/>
    <x v="2999"/>
    <x v="807"/>
  </r>
  <r>
    <n v="3000"/>
    <s v="Voices From The Future"/>
    <x v="2998"/>
    <n v="500"/>
    <n v="500"/>
    <x v="0"/>
    <x v="0"/>
    <s v="USD"/>
    <n v="1485885600"/>
    <x v="3000"/>
    <b v="0"/>
    <x v="22"/>
    <b v="1"/>
    <s v="theater/spaces"/>
    <x v="31"/>
    <x v="372"/>
    <x v="1"/>
    <s v="spaces"/>
    <x v="3000"/>
    <x v="2995"/>
  </r>
  <r>
    <n v="3001"/>
    <s v="New Comedy Venue and Training Facility"/>
    <x v="2999"/>
    <n v="7214"/>
    <n v="22991.01"/>
    <x v="0"/>
    <x v="0"/>
    <s v="USD"/>
    <n v="1468445382"/>
    <x v="3001"/>
    <b v="0"/>
    <x v="489"/>
    <b v="1"/>
    <s v="theater/spaces"/>
    <x v="2234"/>
    <x v="2190"/>
    <x v="1"/>
    <s v="spaces"/>
    <x v="3001"/>
    <x v="2996"/>
  </r>
  <r>
    <n v="3002"/>
    <s v="Help Fund the &quot;Back Room&quot; Arts Space at Jimmy's No 43!"/>
    <x v="3000"/>
    <n v="7000"/>
    <n v="7595.43"/>
    <x v="0"/>
    <x v="0"/>
    <s v="USD"/>
    <n v="1356552252"/>
    <x v="3002"/>
    <b v="0"/>
    <x v="201"/>
    <b v="1"/>
    <s v="theater/spaces"/>
    <x v="2235"/>
    <x v="2191"/>
    <x v="1"/>
    <s v="spaces"/>
    <x v="3002"/>
    <x v="2997"/>
  </r>
  <r>
    <n v="3003"/>
    <s v="Outskirts Theatre Co. Finds a Home!"/>
    <x v="3001"/>
    <n v="3000"/>
    <n v="3035"/>
    <x v="0"/>
    <x v="0"/>
    <s v="USD"/>
    <n v="1456811940"/>
    <x v="3003"/>
    <b v="0"/>
    <x v="57"/>
    <b v="1"/>
    <s v="theater/spaces"/>
    <x v="2107"/>
    <x v="2192"/>
    <x v="1"/>
    <s v="spaces"/>
    <x v="3003"/>
    <x v="2998"/>
  </r>
  <r>
    <n v="3004"/>
    <s v="Save the Agawam Cinemas"/>
    <x v="3002"/>
    <n v="40000"/>
    <n v="45126"/>
    <x v="0"/>
    <x v="0"/>
    <s v="USD"/>
    <n v="1416089324"/>
    <x v="3004"/>
    <b v="0"/>
    <x v="490"/>
    <b v="1"/>
    <s v="theater/spaces"/>
    <x v="2236"/>
    <x v="2193"/>
    <x v="1"/>
    <s v="spaces"/>
    <x v="3004"/>
    <x v="2999"/>
  </r>
  <r>
    <n v="3005"/>
    <s v="Pangea House Revitalization Project"/>
    <x v="3003"/>
    <n v="10600"/>
    <n v="12772.6"/>
    <x v="0"/>
    <x v="0"/>
    <s v="USD"/>
    <n v="1412611905"/>
    <x v="3005"/>
    <b v="0"/>
    <x v="115"/>
    <b v="1"/>
    <s v="theater/spaces"/>
    <x v="2237"/>
    <x v="2194"/>
    <x v="1"/>
    <s v="spaces"/>
    <x v="3005"/>
    <x v="3000"/>
  </r>
  <r>
    <n v="3006"/>
    <s v="ONTARIO STREET THEATRE in Port Hope."/>
    <x v="3004"/>
    <n v="8000"/>
    <n v="8620"/>
    <x v="0"/>
    <x v="5"/>
    <s v="CAD"/>
    <n v="1418580591"/>
    <x v="3006"/>
    <b v="0"/>
    <x v="174"/>
    <b v="1"/>
    <s v="theater/spaces"/>
    <x v="2133"/>
    <x v="2195"/>
    <x v="1"/>
    <s v="spaces"/>
    <x v="3006"/>
    <x v="3001"/>
  </r>
  <r>
    <n v="3007"/>
    <s v="Bethlem"/>
    <x v="3005"/>
    <n v="600"/>
    <n v="1080"/>
    <x v="0"/>
    <x v="0"/>
    <s v="USD"/>
    <n v="1429938683"/>
    <x v="3007"/>
    <b v="0"/>
    <x v="9"/>
    <b v="1"/>
    <s v="theater/spaces"/>
    <x v="2238"/>
    <x v="1237"/>
    <x v="1"/>
    <s v="spaces"/>
    <x v="3007"/>
    <x v="3002"/>
  </r>
  <r>
    <n v="3008"/>
    <s v="Baby It's Cold Outside: Silver Spring Stage HVAC Fund!"/>
    <x v="3006"/>
    <n v="3000"/>
    <n v="3035"/>
    <x v="0"/>
    <x v="0"/>
    <s v="USD"/>
    <n v="1453352719"/>
    <x v="3008"/>
    <b v="0"/>
    <x v="55"/>
    <b v="1"/>
    <s v="theater/spaces"/>
    <x v="2107"/>
    <x v="2196"/>
    <x v="1"/>
    <s v="spaces"/>
    <x v="3008"/>
    <x v="3003"/>
  </r>
  <r>
    <n v="3009"/>
    <s v="Montauk Surf Museum"/>
    <x v="3007"/>
    <n v="25000"/>
    <n v="29939"/>
    <x v="0"/>
    <x v="0"/>
    <s v="USD"/>
    <n v="1417012840"/>
    <x v="3009"/>
    <b v="0"/>
    <x v="130"/>
    <b v="1"/>
    <s v="theater/spaces"/>
    <x v="2239"/>
    <x v="2197"/>
    <x v="1"/>
    <s v="spaces"/>
    <x v="3009"/>
    <x v="3004"/>
  </r>
  <r>
    <n v="3010"/>
    <s v="Put Your Money Where Your Ear Is!"/>
    <x v="3008"/>
    <n v="1500"/>
    <n v="2370"/>
    <x v="0"/>
    <x v="0"/>
    <s v="USD"/>
    <n v="1424548719"/>
    <x v="3010"/>
    <b v="0"/>
    <x v="41"/>
    <b v="1"/>
    <s v="theater/spaces"/>
    <x v="2240"/>
    <x v="2198"/>
    <x v="1"/>
    <s v="spaces"/>
    <x v="3010"/>
    <x v="3005"/>
  </r>
  <r>
    <n v="3011"/>
    <s v="Katharsis Teatro en Navidad"/>
    <x v="3009"/>
    <n v="300"/>
    <n v="371"/>
    <x v="0"/>
    <x v="3"/>
    <s v="EUR"/>
    <n v="1450911540"/>
    <x v="3011"/>
    <b v="0"/>
    <x v="20"/>
    <b v="1"/>
    <s v="theater/spaces"/>
    <x v="2241"/>
    <x v="2199"/>
    <x v="1"/>
    <s v="spaces"/>
    <x v="3011"/>
    <x v="3006"/>
  </r>
  <r>
    <n v="3012"/>
    <s v="Up-lifting Up-Fit!"/>
    <x v="3010"/>
    <n v="4000"/>
    <n v="4685"/>
    <x v="0"/>
    <x v="0"/>
    <s v="USD"/>
    <n v="1423587130"/>
    <x v="3012"/>
    <b v="0"/>
    <x v="165"/>
    <b v="1"/>
    <s v="theater/spaces"/>
    <x v="2242"/>
    <x v="2200"/>
    <x v="1"/>
    <s v="spaces"/>
    <x v="3012"/>
    <x v="3007"/>
  </r>
  <r>
    <n v="3013"/>
    <s v="Barebones Black Box Theater in Braddock, PA"/>
    <x v="3011"/>
    <n v="10000"/>
    <n v="15696"/>
    <x v="0"/>
    <x v="0"/>
    <s v="USD"/>
    <n v="1434917049"/>
    <x v="3013"/>
    <b v="0"/>
    <x v="329"/>
    <b v="1"/>
    <s v="theater/spaces"/>
    <x v="2243"/>
    <x v="2201"/>
    <x v="1"/>
    <s v="spaces"/>
    <x v="3013"/>
    <x v="3008"/>
  </r>
  <r>
    <n v="3014"/>
    <s v="The North Pole at the Fair - A Christmas Paradise for kids."/>
    <x v="3012"/>
    <n v="25000"/>
    <n v="28276"/>
    <x v="0"/>
    <x v="0"/>
    <s v="USD"/>
    <n v="1415163600"/>
    <x v="3014"/>
    <b v="0"/>
    <x v="491"/>
    <b v="1"/>
    <s v="theater/spaces"/>
    <x v="2244"/>
    <x v="2202"/>
    <x v="1"/>
    <s v="spaces"/>
    <x v="3014"/>
    <x v="3009"/>
  </r>
  <r>
    <n v="3015"/>
    <s v="A Sign for 34 West"/>
    <x v="3013"/>
    <n v="3400"/>
    <n v="3508"/>
    <x v="0"/>
    <x v="0"/>
    <s v="USD"/>
    <n v="1402459200"/>
    <x v="3015"/>
    <b v="0"/>
    <x v="244"/>
    <b v="1"/>
    <s v="theater/spaces"/>
    <x v="2245"/>
    <x v="2203"/>
    <x v="1"/>
    <s v="spaces"/>
    <x v="3015"/>
    <x v="3010"/>
  </r>
  <r>
    <n v="3016"/>
    <s v="Let there be sound! A sound and hearing assistance system"/>
    <x v="3014"/>
    <n v="8500"/>
    <n v="8722"/>
    <x v="0"/>
    <x v="0"/>
    <s v="USD"/>
    <n v="1405688952"/>
    <x v="3016"/>
    <b v="0"/>
    <x v="17"/>
    <b v="1"/>
    <s v="theater/spaces"/>
    <x v="2246"/>
    <x v="2204"/>
    <x v="1"/>
    <s v="spaces"/>
    <x v="3016"/>
    <x v="3011"/>
  </r>
  <r>
    <n v="3017"/>
    <s v="ACT's Spotlight Initiative- Let's Build a Theater!"/>
    <x v="3015"/>
    <n v="22000"/>
    <n v="23285"/>
    <x v="0"/>
    <x v="0"/>
    <s v="USD"/>
    <n v="1408566243"/>
    <x v="3017"/>
    <b v="0"/>
    <x v="180"/>
    <b v="1"/>
    <s v="theater/spaces"/>
    <x v="2247"/>
    <x v="2205"/>
    <x v="1"/>
    <s v="spaces"/>
    <x v="3017"/>
    <x v="3012"/>
  </r>
  <r>
    <n v="3018"/>
    <s v="Why Theatre"/>
    <x v="3016"/>
    <n v="4200"/>
    <n v="4230"/>
    <x v="0"/>
    <x v="6"/>
    <s v="EUR"/>
    <n v="1437429600"/>
    <x v="3018"/>
    <b v="0"/>
    <x v="14"/>
    <b v="1"/>
    <s v="theater/spaces"/>
    <x v="2248"/>
    <x v="2206"/>
    <x v="1"/>
    <s v="spaces"/>
    <x v="3018"/>
    <x v="3013"/>
  </r>
  <r>
    <n v="3019"/>
    <s v="Small town theatre, the Gibson Theatre goes Digital"/>
    <x v="3017"/>
    <n v="15000"/>
    <n v="18185"/>
    <x v="0"/>
    <x v="0"/>
    <s v="USD"/>
    <n v="1401159600"/>
    <x v="3019"/>
    <b v="0"/>
    <x v="334"/>
    <b v="1"/>
    <s v="theater/spaces"/>
    <x v="2249"/>
    <x v="2207"/>
    <x v="1"/>
    <s v="spaces"/>
    <x v="3019"/>
    <x v="3014"/>
  </r>
  <r>
    <n v="3020"/>
    <s v="Prime Stage Theater Studio Upgrades!"/>
    <x v="3018"/>
    <n v="7000"/>
    <n v="7040"/>
    <x v="0"/>
    <x v="0"/>
    <s v="USD"/>
    <n v="1439583533"/>
    <x v="3020"/>
    <b v="0"/>
    <x v="209"/>
    <b v="1"/>
    <s v="theater/spaces"/>
    <x v="2250"/>
    <x v="2208"/>
    <x v="1"/>
    <s v="spaces"/>
    <x v="3020"/>
    <x v="3015"/>
  </r>
  <r>
    <n v="3021"/>
    <s v="BEEP! BEEP! 2ND STORY IS ON THE MOVE!"/>
    <x v="3019"/>
    <n v="4500"/>
    <n v="5221"/>
    <x v="0"/>
    <x v="0"/>
    <s v="USD"/>
    <n v="1479794340"/>
    <x v="3021"/>
    <b v="0"/>
    <x v="273"/>
    <b v="1"/>
    <s v="theater/spaces"/>
    <x v="2251"/>
    <x v="2209"/>
    <x v="1"/>
    <s v="spaces"/>
    <x v="3021"/>
    <x v="3016"/>
  </r>
  <r>
    <n v="3022"/>
    <s v="A Performing Arts Complex in Central Square, Cambridge"/>
    <x v="3020"/>
    <n v="10000"/>
    <n v="10088"/>
    <x v="0"/>
    <x v="0"/>
    <s v="USD"/>
    <n v="1472338409"/>
    <x v="3022"/>
    <b v="0"/>
    <x v="95"/>
    <b v="1"/>
    <s v="theater/spaces"/>
    <x v="2252"/>
    <x v="2210"/>
    <x v="1"/>
    <s v="spaces"/>
    <x v="3022"/>
    <x v="3017"/>
  </r>
  <r>
    <n v="3023"/>
    <s v="The Night Watch"/>
    <x v="3021"/>
    <n v="700"/>
    <n v="721"/>
    <x v="0"/>
    <x v="1"/>
    <s v="GBP"/>
    <n v="1434039186"/>
    <x v="3023"/>
    <b v="0"/>
    <x v="79"/>
    <b v="1"/>
    <s v="theater/spaces"/>
    <x v="288"/>
    <x v="2211"/>
    <x v="1"/>
    <s v="spaces"/>
    <x v="3023"/>
    <x v="3018"/>
  </r>
  <r>
    <n v="3024"/>
    <s v="Build a New Home for Improv Comedy in Pittsburgh"/>
    <x v="3022"/>
    <n v="5000"/>
    <n v="12321"/>
    <x v="0"/>
    <x v="0"/>
    <s v="USD"/>
    <n v="1349567475"/>
    <x v="3024"/>
    <b v="0"/>
    <x v="0"/>
    <b v="1"/>
    <s v="theater/spaces"/>
    <x v="2253"/>
    <x v="2212"/>
    <x v="1"/>
    <s v="spaces"/>
    <x v="3024"/>
    <x v="3019"/>
  </r>
  <r>
    <n v="3025"/>
    <s v="The Other Room â€“ Cardiffâ€™s First Pub Theatre"/>
    <x v="3023"/>
    <n v="2500"/>
    <n v="7555"/>
    <x v="0"/>
    <x v="1"/>
    <s v="GBP"/>
    <n v="1401465600"/>
    <x v="3025"/>
    <b v="0"/>
    <x v="108"/>
    <b v="1"/>
    <s v="theater/spaces"/>
    <x v="2254"/>
    <x v="2213"/>
    <x v="1"/>
    <s v="spaces"/>
    <x v="3025"/>
    <x v="3020"/>
  </r>
  <r>
    <n v="3026"/>
    <s v="The Bohemian Balcony - A Creative Space For All"/>
    <x v="3024"/>
    <n v="900"/>
    <n v="1290"/>
    <x v="0"/>
    <x v="1"/>
    <s v="GBP"/>
    <n v="1488538892"/>
    <x v="3026"/>
    <b v="0"/>
    <x v="20"/>
    <b v="1"/>
    <s v="theater/spaces"/>
    <x v="2255"/>
    <x v="1847"/>
    <x v="1"/>
    <s v="spaces"/>
    <x v="3026"/>
    <x v="3021"/>
  </r>
  <r>
    <n v="3027"/>
    <s v="Help ReNew the Rainbow Stage (&amp; office) for Future Stars"/>
    <x v="3025"/>
    <n v="40000"/>
    <n v="52576"/>
    <x v="0"/>
    <x v="0"/>
    <s v="USD"/>
    <n v="1426866851"/>
    <x v="3027"/>
    <b v="0"/>
    <x v="492"/>
    <b v="1"/>
    <s v="theater/spaces"/>
    <x v="2256"/>
    <x v="2214"/>
    <x v="1"/>
    <s v="spaces"/>
    <x v="3027"/>
    <x v="3022"/>
  </r>
  <r>
    <n v="3028"/>
    <s v="A Home for Vegas Theatre Hub"/>
    <x v="3026"/>
    <n v="5000"/>
    <n v="8401"/>
    <x v="0"/>
    <x v="0"/>
    <s v="USD"/>
    <n v="1471242025"/>
    <x v="3028"/>
    <b v="0"/>
    <x v="221"/>
    <b v="1"/>
    <s v="theater/spaces"/>
    <x v="2257"/>
    <x v="2215"/>
    <x v="1"/>
    <s v="spaces"/>
    <x v="3028"/>
    <x v="3023"/>
  </r>
  <r>
    <n v="3029"/>
    <s v="Ground Floor Theatre"/>
    <x v="3027"/>
    <n v="30000"/>
    <n v="32903"/>
    <x v="0"/>
    <x v="0"/>
    <s v="USD"/>
    <n v="1416285300"/>
    <x v="3029"/>
    <b v="0"/>
    <x v="493"/>
    <b v="1"/>
    <s v="theater/spaces"/>
    <x v="2258"/>
    <x v="2216"/>
    <x v="1"/>
    <s v="spaces"/>
    <x v="3029"/>
    <x v="3024"/>
  </r>
  <r>
    <n v="3030"/>
    <s v="Guilford Center Stage Lights Up"/>
    <x v="3028"/>
    <n v="1750"/>
    <n v="1867"/>
    <x v="0"/>
    <x v="0"/>
    <s v="USD"/>
    <n v="1442426171"/>
    <x v="3030"/>
    <b v="0"/>
    <x v="14"/>
    <b v="1"/>
    <s v="theater/spaces"/>
    <x v="2259"/>
    <x v="2217"/>
    <x v="1"/>
    <s v="spaces"/>
    <x v="3030"/>
    <x v="3025"/>
  </r>
  <r>
    <n v="3031"/>
    <s v="Blue Thyme Nights"/>
    <x v="3029"/>
    <n v="1500"/>
    <n v="1500"/>
    <x v="0"/>
    <x v="0"/>
    <s v="USD"/>
    <n v="1476479447"/>
    <x v="3031"/>
    <b v="0"/>
    <x v="60"/>
    <b v="1"/>
    <s v="theater/spaces"/>
    <x v="31"/>
    <x v="2218"/>
    <x v="1"/>
    <s v="spaces"/>
    <x v="3031"/>
    <x v="3026"/>
  </r>
  <r>
    <n v="3032"/>
    <s v="Silent Valley : A Haunting"/>
    <x v="3030"/>
    <n v="1000"/>
    <n v="1272"/>
    <x v="0"/>
    <x v="0"/>
    <s v="USD"/>
    <n v="1441933459"/>
    <x v="3032"/>
    <b v="0"/>
    <x v="20"/>
    <b v="1"/>
    <s v="theater/spaces"/>
    <x v="66"/>
    <x v="2219"/>
    <x v="1"/>
    <s v="spaces"/>
    <x v="3032"/>
    <x v="3027"/>
  </r>
  <r>
    <n v="3033"/>
    <s v="Stagelights Studio by Pam Kinter, Greensboro"/>
    <x v="3031"/>
    <n v="3000"/>
    <n v="4396"/>
    <x v="0"/>
    <x v="0"/>
    <s v="USD"/>
    <n v="1471487925"/>
    <x v="3033"/>
    <b v="0"/>
    <x v="23"/>
    <b v="1"/>
    <s v="theater/spaces"/>
    <x v="2260"/>
    <x v="2220"/>
    <x v="1"/>
    <s v="spaces"/>
    <x v="3033"/>
    <x v="3028"/>
  </r>
  <r>
    <n v="3034"/>
    <s v="Save Our Butts The Seat-quel"/>
    <x v="3032"/>
    <n v="100000"/>
    <n v="112536"/>
    <x v="0"/>
    <x v="0"/>
    <s v="USD"/>
    <n v="1477972740"/>
    <x v="3034"/>
    <b v="0"/>
    <x v="494"/>
    <b v="1"/>
    <s v="theater/spaces"/>
    <x v="2261"/>
    <x v="2221"/>
    <x v="1"/>
    <s v="spaces"/>
    <x v="3034"/>
    <x v="3029"/>
  </r>
  <r>
    <n v="3035"/>
    <s v="The Coalition Theater"/>
    <x v="3033"/>
    <n v="25000"/>
    <n v="27196.71"/>
    <x v="0"/>
    <x v="0"/>
    <s v="USD"/>
    <n v="1367674009"/>
    <x v="3035"/>
    <b v="0"/>
    <x v="495"/>
    <b v="1"/>
    <s v="theater/spaces"/>
    <x v="2262"/>
    <x v="2222"/>
    <x v="1"/>
    <s v="spaces"/>
    <x v="3035"/>
    <x v="3030"/>
  </r>
  <r>
    <n v="3036"/>
    <s v="Save the Studio!"/>
    <x v="3034"/>
    <n v="25000"/>
    <n v="31683"/>
    <x v="0"/>
    <x v="0"/>
    <s v="USD"/>
    <n v="1376654340"/>
    <x v="3036"/>
    <b v="0"/>
    <x v="313"/>
    <b v="1"/>
    <s v="theater/spaces"/>
    <x v="2263"/>
    <x v="2223"/>
    <x v="1"/>
    <s v="spaces"/>
    <x v="3036"/>
    <x v="3031"/>
  </r>
  <r>
    <n v="3037"/>
    <s v="Help SHE&amp;HER PRODUCTIONS raise money for our new space in the West Bottoms!!"/>
    <x v="3035"/>
    <n v="500"/>
    <n v="1066"/>
    <x v="0"/>
    <x v="0"/>
    <s v="USD"/>
    <n v="1285995540"/>
    <x v="3037"/>
    <b v="0"/>
    <x v="58"/>
    <b v="1"/>
    <s v="theater/spaces"/>
    <x v="2264"/>
    <x v="2224"/>
    <x v="1"/>
    <s v="spaces"/>
    <x v="3037"/>
    <x v="3032"/>
  </r>
  <r>
    <n v="3038"/>
    <s v="Overtime Theater Spruce Up"/>
    <x v="3036"/>
    <n v="1000"/>
    <n v="1005"/>
    <x v="0"/>
    <x v="0"/>
    <s v="USD"/>
    <n v="1457071397"/>
    <x v="3038"/>
    <b v="0"/>
    <x v="74"/>
    <b v="1"/>
    <s v="theater/spaces"/>
    <x v="10"/>
    <x v="2225"/>
    <x v="1"/>
    <s v="spaces"/>
    <x v="3038"/>
    <x v="3033"/>
  </r>
  <r>
    <n v="3039"/>
    <s v="Shelter the Schmee"/>
    <x v="3037"/>
    <n v="20000"/>
    <n v="21742.78"/>
    <x v="0"/>
    <x v="0"/>
    <s v="USD"/>
    <n v="1388303940"/>
    <x v="3039"/>
    <b v="0"/>
    <x v="163"/>
    <b v="1"/>
    <s v="theater/spaces"/>
    <x v="2265"/>
    <x v="2226"/>
    <x v="1"/>
    <s v="spaces"/>
    <x v="3039"/>
    <x v="3034"/>
  </r>
  <r>
    <n v="3040"/>
    <s v="Jayhawk Makeover"/>
    <x v="3038"/>
    <n v="3000"/>
    <n v="3225"/>
    <x v="0"/>
    <x v="0"/>
    <s v="USD"/>
    <n v="1435359600"/>
    <x v="3040"/>
    <b v="0"/>
    <x v="288"/>
    <b v="1"/>
    <s v="theater/spaces"/>
    <x v="1881"/>
    <x v="2227"/>
    <x v="1"/>
    <s v="spaces"/>
    <x v="3040"/>
    <x v="3035"/>
  </r>
  <r>
    <n v="3041"/>
    <s v="Lend a Hand in Our Home"/>
    <x v="3039"/>
    <n v="8300"/>
    <n v="9170"/>
    <x v="0"/>
    <x v="0"/>
    <s v="USD"/>
    <n v="1453323048"/>
    <x v="3041"/>
    <b v="0"/>
    <x v="195"/>
    <b v="1"/>
    <s v="theater/spaces"/>
    <x v="2266"/>
    <x v="2228"/>
    <x v="1"/>
    <s v="spaces"/>
    <x v="3041"/>
    <x v="3036"/>
  </r>
  <r>
    <n v="3042"/>
    <s v="HOPE MILL THEATRE - CHAIR FUND"/>
    <x v="3040"/>
    <n v="1500"/>
    <n v="1920"/>
    <x v="0"/>
    <x v="1"/>
    <s v="GBP"/>
    <n v="1444149047"/>
    <x v="3042"/>
    <b v="0"/>
    <x v="77"/>
    <b v="1"/>
    <s v="theater/spaces"/>
    <x v="602"/>
    <x v="2229"/>
    <x v="1"/>
    <s v="spaces"/>
    <x v="3042"/>
    <x v="3037"/>
  </r>
  <r>
    <n v="3043"/>
    <s v="Like This Post (The Post at 750)"/>
    <x v="3041"/>
    <n v="15000"/>
    <n v="16501"/>
    <x v="0"/>
    <x v="5"/>
    <s v="CAD"/>
    <n v="1429152600"/>
    <x v="3043"/>
    <b v="0"/>
    <x v="130"/>
    <b v="1"/>
    <s v="theater/spaces"/>
    <x v="2267"/>
    <x v="2230"/>
    <x v="1"/>
    <s v="spaces"/>
    <x v="3043"/>
    <x v="3038"/>
  </r>
  <r>
    <n v="3044"/>
    <s v="Minnsky's Theater- A Vaudeville Circus Experiment"/>
    <x v="3042"/>
    <n v="12000"/>
    <n v="13121"/>
    <x v="0"/>
    <x v="0"/>
    <s v="USD"/>
    <n v="1454433998"/>
    <x v="3044"/>
    <b v="0"/>
    <x v="239"/>
    <b v="1"/>
    <s v="theater/spaces"/>
    <x v="2268"/>
    <x v="2231"/>
    <x v="1"/>
    <s v="spaces"/>
    <x v="3044"/>
    <x v="3039"/>
  </r>
  <r>
    <n v="3045"/>
    <s v="Colorado ACTS Black Box Painting"/>
    <x v="3043"/>
    <n v="4000"/>
    <n v="5308.26"/>
    <x v="0"/>
    <x v="0"/>
    <s v="USD"/>
    <n v="1408679055"/>
    <x v="3045"/>
    <b v="0"/>
    <x v="31"/>
    <b v="1"/>
    <s v="theater/spaces"/>
    <x v="2269"/>
    <x v="2232"/>
    <x v="1"/>
    <s v="spaces"/>
    <x v="3045"/>
    <x v="3040"/>
  </r>
  <r>
    <n v="3046"/>
    <s v="improvMANIA Improv Comedy Theater - Chandler, Arizona"/>
    <x v="3044"/>
    <n v="7900"/>
    <n v="15077"/>
    <x v="0"/>
    <x v="0"/>
    <s v="USD"/>
    <n v="1410324720"/>
    <x v="3046"/>
    <b v="0"/>
    <x v="6"/>
    <b v="1"/>
    <s v="theater/spaces"/>
    <x v="2270"/>
    <x v="2233"/>
    <x v="1"/>
    <s v="spaces"/>
    <x v="3046"/>
    <x v="3041"/>
  </r>
  <r>
    <n v="3047"/>
    <s v="Acting V Senior Showcase"/>
    <x v="3045"/>
    <n v="500"/>
    <n v="745"/>
    <x v="0"/>
    <x v="0"/>
    <s v="USD"/>
    <n v="1461762960"/>
    <x v="3047"/>
    <b v="0"/>
    <x v="9"/>
    <b v="1"/>
    <s v="theater/spaces"/>
    <x v="2271"/>
    <x v="2234"/>
    <x v="1"/>
    <s v="spaces"/>
    <x v="3047"/>
    <x v="3042"/>
  </r>
  <r>
    <n v="3048"/>
    <s v="December Match Campaign"/>
    <x v="3046"/>
    <n v="5000"/>
    <n v="8320"/>
    <x v="0"/>
    <x v="0"/>
    <s v="USD"/>
    <n v="1420060920"/>
    <x v="3048"/>
    <b v="0"/>
    <x v="5"/>
    <b v="1"/>
    <s v="theater/spaces"/>
    <x v="2272"/>
    <x v="2235"/>
    <x v="1"/>
    <s v="spaces"/>
    <x v="3048"/>
    <x v="3043"/>
  </r>
  <r>
    <n v="3049"/>
    <s v="Pickerington Community Theatre's Set Capabilities Expansion"/>
    <x v="3047"/>
    <n v="3750"/>
    <n v="4000"/>
    <x v="0"/>
    <x v="0"/>
    <s v="USD"/>
    <n v="1434241255"/>
    <x v="3049"/>
    <b v="0"/>
    <x v="241"/>
    <b v="1"/>
    <s v="theater/spaces"/>
    <x v="313"/>
    <x v="2236"/>
    <x v="1"/>
    <s v="spaces"/>
    <x v="3049"/>
    <x v="3044"/>
  </r>
  <r>
    <n v="3050"/>
    <s v="The Black Pearl Consuite at CoreCon VIII: On Ancient Seas"/>
    <x v="3048"/>
    <n v="600"/>
    <n v="636"/>
    <x v="0"/>
    <x v="0"/>
    <s v="USD"/>
    <n v="1462420960"/>
    <x v="3050"/>
    <b v="0"/>
    <x v="82"/>
    <b v="1"/>
    <s v="theater/spaces"/>
    <x v="938"/>
    <x v="2237"/>
    <x v="1"/>
    <s v="spaces"/>
    <x v="3050"/>
    <x v="3045"/>
  </r>
  <r>
    <n v="3051"/>
    <s v="Jon Udry's ABC Tour"/>
    <x v="3049"/>
    <n v="3500"/>
    <n v="827"/>
    <x v="2"/>
    <x v="1"/>
    <s v="GBP"/>
    <n v="1486547945"/>
    <x v="3051"/>
    <b v="1"/>
    <x v="2"/>
    <b v="0"/>
    <s v="theater/spaces"/>
    <x v="2273"/>
    <x v="2238"/>
    <x v="1"/>
    <s v="spaces"/>
    <x v="3051"/>
    <x v="3046"/>
  </r>
  <r>
    <n v="3052"/>
    <s v="Funding for a new theater facility in Walker Minnesota"/>
    <x v="3050"/>
    <n v="50000"/>
    <n v="75"/>
    <x v="2"/>
    <x v="0"/>
    <s v="USD"/>
    <n v="1432828740"/>
    <x v="3052"/>
    <b v="0"/>
    <x v="84"/>
    <b v="0"/>
    <s v="theater/spaces"/>
    <x v="840"/>
    <x v="839"/>
    <x v="1"/>
    <s v="spaces"/>
    <x v="3052"/>
    <x v="3047"/>
  </r>
  <r>
    <n v="3053"/>
    <s v="Showroom"/>
    <x v="3051"/>
    <n v="10000"/>
    <n v="40"/>
    <x v="2"/>
    <x v="0"/>
    <s v="USD"/>
    <n v="1412222340"/>
    <x v="3053"/>
    <b v="0"/>
    <x v="83"/>
    <b v="0"/>
    <s v="theater/spaces"/>
    <x v="177"/>
    <x v="140"/>
    <x v="1"/>
    <s v="spaces"/>
    <x v="3053"/>
    <x v="3048"/>
  </r>
  <r>
    <n v="3054"/>
    <s v="Shady Slaughters Productions Haunted attraction"/>
    <x v="3052"/>
    <n v="300"/>
    <n v="0"/>
    <x v="2"/>
    <x v="0"/>
    <s v="USD"/>
    <n v="1425258240"/>
    <x v="3054"/>
    <b v="0"/>
    <x v="78"/>
    <b v="0"/>
    <s v="theater/spaces"/>
    <x v="109"/>
    <x v="121"/>
    <x v="1"/>
    <s v="spaces"/>
    <x v="3054"/>
    <x v="3049"/>
  </r>
  <r>
    <n v="3055"/>
    <s v="Bungers surfing Museum"/>
    <x v="3053"/>
    <n v="20000"/>
    <n v="1"/>
    <x v="2"/>
    <x v="0"/>
    <s v="USD"/>
    <n v="1420844390"/>
    <x v="3055"/>
    <b v="0"/>
    <x v="29"/>
    <b v="0"/>
    <s v="theater/spaces"/>
    <x v="2274"/>
    <x v="120"/>
    <x v="1"/>
    <s v="spaces"/>
    <x v="3055"/>
    <x v="3050"/>
  </r>
  <r>
    <n v="3056"/>
    <s v="Palace Flophouse Theater"/>
    <x v="3054"/>
    <n v="25000"/>
    <n v="0"/>
    <x v="2"/>
    <x v="0"/>
    <s v="USD"/>
    <n v="1412003784"/>
    <x v="3056"/>
    <b v="0"/>
    <x v="78"/>
    <b v="0"/>
    <s v="theater/spaces"/>
    <x v="109"/>
    <x v="121"/>
    <x v="1"/>
    <s v="spaces"/>
    <x v="3056"/>
    <x v="3051"/>
  </r>
  <r>
    <n v="3057"/>
    <s v="1 World Educational Theme Parks"/>
    <x v="3055"/>
    <n v="50000"/>
    <n v="0"/>
    <x v="2"/>
    <x v="1"/>
    <s v="GBP"/>
    <n v="1459694211"/>
    <x v="3057"/>
    <b v="0"/>
    <x v="78"/>
    <b v="0"/>
    <s v="theater/spaces"/>
    <x v="109"/>
    <x v="121"/>
    <x v="1"/>
    <s v="spaces"/>
    <x v="3057"/>
    <x v="3052"/>
  </r>
  <r>
    <n v="3058"/>
    <s v="OPEN THE OLD &quot;RIGON&quot; THEATER"/>
    <x v="3056"/>
    <n v="18000"/>
    <n v="3"/>
    <x v="2"/>
    <x v="13"/>
    <s v="EUR"/>
    <n v="1463734740"/>
    <x v="3058"/>
    <b v="0"/>
    <x v="83"/>
    <b v="0"/>
    <s v="theater/spaces"/>
    <x v="374"/>
    <x v="120"/>
    <x v="1"/>
    <s v="spaces"/>
    <x v="3058"/>
    <x v="3053"/>
  </r>
  <r>
    <n v="3059"/>
    <s v="Let There Be Light! (and you get to name a ghost too!)"/>
    <x v="3057"/>
    <n v="15000"/>
    <n v="451"/>
    <x v="2"/>
    <x v="0"/>
    <s v="USD"/>
    <n v="1407536846"/>
    <x v="3059"/>
    <b v="0"/>
    <x v="202"/>
    <b v="0"/>
    <s v="theater/spaces"/>
    <x v="2275"/>
    <x v="2239"/>
    <x v="1"/>
    <s v="spaces"/>
    <x v="3059"/>
    <x v="3054"/>
  </r>
  <r>
    <n v="3060"/>
    <s v="Save the Roxy Theatre in Bremerton WA"/>
    <x v="3058"/>
    <n v="220000"/>
    <n v="335"/>
    <x v="2"/>
    <x v="0"/>
    <s v="USD"/>
    <n v="1443422134"/>
    <x v="3060"/>
    <b v="0"/>
    <x v="79"/>
    <b v="0"/>
    <s v="theater/spaces"/>
    <x v="2276"/>
    <x v="1795"/>
    <x v="1"/>
    <s v="spaces"/>
    <x v="3060"/>
    <x v="3055"/>
  </r>
  <r>
    <n v="3061"/>
    <s v="Help Save Parkway Cinemas!"/>
    <x v="3059"/>
    <n v="1000000"/>
    <n v="0"/>
    <x v="2"/>
    <x v="0"/>
    <s v="USD"/>
    <n v="1407955748"/>
    <x v="3061"/>
    <b v="0"/>
    <x v="78"/>
    <b v="0"/>
    <s v="theater/spaces"/>
    <x v="109"/>
    <x v="121"/>
    <x v="1"/>
    <s v="spaces"/>
    <x v="3061"/>
    <x v="3056"/>
  </r>
  <r>
    <n v="3062"/>
    <s v="The Comedy Catch Relocation to the Choo Choo"/>
    <x v="3060"/>
    <n v="10000"/>
    <n v="6684"/>
    <x v="2"/>
    <x v="0"/>
    <s v="USD"/>
    <n v="1443636000"/>
    <x v="3062"/>
    <b v="0"/>
    <x v="85"/>
    <b v="0"/>
    <s v="theater/spaces"/>
    <x v="2277"/>
    <x v="2240"/>
    <x v="1"/>
    <s v="spaces"/>
    <x v="3062"/>
    <x v="3057"/>
  </r>
  <r>
    <n v="3063"/>
    <s v="Spec Haus"/>
    <x v="3061"/>
    <n v="3000"/>
    <n v="587"/>
    <x v="2"/>
    <x v="0"/>
    <s v="USD"/>
    <n v="1477174138"/>
    <x v="3063"/>
    <b v="0"/>
    <x v="23"/>
    <b v="0"/>
    <s v="theater/spaces"/>
    <x v="2278"/>
    <x v="2241"/>
    <x v="1"/>
    <s v="spaces"/>
    <x v="3063"/>
    <x v="3058"/>
  </r>
  <r>
    <n v="3064"/>
    <s v="Kickstart the Crossroads Community"/>
    <x v="3062"/>
    <n v="75000"/>
    <n v="8471"/>
    <x v="2"/>
    <x v="0"/>
    <s v="USD"/>
    <n v="1448175540"/>
    <x v="3064"/>
    <b v="0"/>
    <x v="250"/>
    <b v="0"/>
    <s v="theater/spaces"/>
    <x v="2279"/>
    <x v="2242"/>
    <x v="1"/>
    <s v="spaces"/>
    <x v="3064"/>
    <x v="3059"/>
  </r>
  <r>
    <n v="3065"/>
    <s v="The Castle Project"/>
    <x v="3063"/>
    <n v="25000"/>
    <n v="10"/>
    <x v="2"/>
    <x v="0"/>
    <s v="USD"/>
    <n v="1406683172"/>
    <x v="3065"/>
    <b v="0"/>
    <x v="84"/>
    <b v="0"/>
    <s v="theater/spaces"/>
    <x v="167"/>
    <x v="144"/>
    <x v="1"/>
    <s v="spaces"/>
    <x v="3065"/>
    <x v="3060"/>
  </r>
  <r>
    <n v="3066"/>
    <s v="Gold Coast Wake Park"/>
    <x v="3064"/>
    <n v="350000"/>
    <n v="41950"/>
    <x v="2"/>
    <x v="2"/>
    <s v="AUD"/>
    <n v="1468128537"/>
    <x v="3066"/>
    <b v="0"/>
    <x v="41"/>
    <b v="0"/>
    <s v="theater/spaces"/>
    <x v="2280"/>
    <x v="2243"/>
    <x v="1"/>
    <s v="spaces"/>
    <x v="3066"/>
    <x v="3061"/>
  </r>
  <r>
    <n v="3067"/>
    <s v="Fabulous Foyer - where? At the Court Theatre in Christchurch"/>
    <x v="3065"/>
    <n v="8000"/>
    <n v="200"/>
    <x v="2"/>
    <x v="4"/>
    <s v="NZD"/>
    <n v="1441837879"/>
    <x v="3067"/>
    <b v="0"/>
    <x v="29"/>
    <b v="0"/>
    <s v="theater/spaces"/>
    <x v="453"/>
    <x v="444"/>
    <x v="1"/>
    <s v="spaces"/>
    <x v="3067"/>
    <x v="3062"/>
  </r>
  <r>
    <n v="3068"/>
    <s v="Theaters in the Loop - Hearing Loop Installation Project"/>
    <x v="3066"/>
    <n v="250000"/>
    <n v="175"/>
    <x v="2"/>
    <x v="0"/>
    <s v="USD"/>
    <n v="1445013352"/>
    <x v="3068"/>
    <b v="0"/>
    <x v="84"/>
    <b v="0"/>
    <s v="theater/spaces"/>
    <x v="2281"/>
    <x v="2244"/>
    <x v="1"/>
    <s v="spaces"/>
    <x v="3068"/>
    <x v="3063"/>
  </r>
  <r>
    <n v="3069"/>
    <s v="&quot;Seven Zero Eight STL&quot; Burlesque, Restaurant, Pub and More!"/>
    <x v="3067"/>
    <n v="1000"/>
    <n v="141"/>
    <x v="2"/>
    <x v="0"/>
    <s v="USD"/>
    <n v="1418587234"/>
    <x v="3069"/>
    <b v="0"/>
    <x v="63"/>
    <b v="0"/>
    <s v="theater/spaces"/>
    <x v="2282"/>
    <x v="2245"/>
    <x v="1"/>
    <s v="spaces"/>
    <x v="3069"/>
    <x v="3064"/>
  </r>
  <r>
    <n v="3070"/>
    <s v="Purpose Built Liverpool Comedy Club, Restaurant &amp; Bar"/>
    <x v="3068"/>
    <n v="10000"/>
    <n v="334"/>
    <x v="2"/>
    <x v="1"/>
    <s v="GBP"/>
    <n v="1481132169"/>
    <x v="3070"/>
    <b v="0"/>
    <x v="38"/>
    <b v="0"/>
    <s v="theater/spaces"/>
    <x v="2283"/>
    <x v="2246"/>
    <x v="1"/>
    <s v="spaces"/>
    <x v="3070"/>
    <x v="3065"/>
  </r>
  <r>
    <n v="3071"/>
    <s v="The Echo Theatre 2015"/>
    <x v="3069"/>
    <n v="12000"/>
    <n v="7173"/>
    <x v="2"/>
    <x v="0"/>
    <s v="USD"/>
    <n v="1429595940"/>
    <x v="3071"/>
    <b v="0"/>
    <x v="27"/>
    <b v="0"/>
    <s v="theater/spaces"/>
    <x v="2284"/>
    <x v="2247"/>
    <x v="1"/>
    <s v="spaces"/>
    <x v="3071"/>
    <x v="3066"/>
  </r>
  <r>
    <n v="3072"/>
    <s v="Crosswalk Theatre - Starting Capital"/>
    <x v="3070"/>
    <n v="12000"/>
    <n v="2"/>
    <x v="2"/>
    <x v="0"/>
    <s v="USD"/>
    <n v="1477791960"/>
    <x v="3072"/>
    <b v="0"/>
    <x v="84"/>
    <b v="0"/>
    <s v="theater/spaces"/>
    <x v="374"/>
    <x v="120"/>
    <x v="1"/>
    <s v="spaces"/>
    <x v="3072"/>
    <x v="3067"/>
  </r>
  <r>
    <n v="3073"/>
    <s v="Performing and Visual Arts Center, Rochester, NY"/>
    <x v="3071"/>
    <n v="2800000"/>
    <n v="645"/>
    <x v="2"/>
    <x v="0"/>
    <s v="USD"/>
    <n v="1434309540"/>
    <x v="3073"/>
    <b v="0"/>
    <x v="63"/>
    <b v="0"/>
    <s v="theater/spaces"/>
    <x v="2285"/>
    <x v="2248"/>
    <x v="1"/>
    <s v="spaces"/>
    <x v="3073"/>
    <x v="3068"/>
  </r>
  <r>
    <n v="3074"/>
    <s v="ThÃ©Ã¢tre d'automates &quot;culture de vie&quot;"/>
    <x v="3072"/>
    <n v="25000"/>
    <n v="22"/>
    <x v="2"/>
    <x v="6"/>
    <s v="EUR"/>
    <n v="1457617359"/>
    <x v="3074"/>
    <b v="0"/>
    <x v="83"/>
    <b v="0"/>
    <s v="theater/spaces"/>
    <x v="2286"/>
    <x v="2249"/>
    <x v="1"/>
    <s v="spaces"/>
    <x v="3074"/>
    <x v="3069"/>
  </r>
  <r>
    <n v="3075"/>
    <s v="The Little MAGIC Theatre"/>
    <x v="3073"/>
    <n v="15000"/>
    <n v="1296"/>
    <x v="2"/>
    <x v="0"/>
    <s v="USD"/>
    <n v="1471573640"/>
    <x v="3075"/>
    <b v="0"/>
    <x v="9"/>
    <b v="0"/>
    <s v="theater/spaces"/>
    <x v="2287"/>
    <x v="2250"/>
    <x v="1"/>
    <s v="spaces"/>
    <x v="3075"/>
    <x v="3070"/>
  </r>
  <r>
    <n v="3076"/>
    <s v="10,000 Hours"/>
    <x v="3074"/>
    <n v="10000"/>
    <n v="1506"/>
    <x v="2"/>
    <x v="0"/>
    <s v="USD"/>
    <n v="1444405123"/>
    <x v="3076"/>
    <b v="0"/>
    <x v="133"/>
    <b v="0"/>
    <s v="theater/spaces"/>
    <x v="2288"/>
    <x v="2251"/>
    <x v="1"/>
    <s v="spaces"/>
    <x v="3076"/>
    <x v="3071"/>
  </r>
  <r>
    <n v="3077"/>
    <s v="Brothers in Arms Building Better Lives Workshop For Men"/>
    <x v="3075"/>
    <n v="22000"/>
    <n v="105"/>
    <x v="2"/>
    <x v="5"/>
    <s v="CAD"/>
    <n v="1488495478"/>
    <x v="3077"/>
    <b v="0"/>
    <x v="84"/>
    <b v="0"/>
    <s v="theater/spaces"/>
    <x v="2289"/>
    <x v="1859"/>
    <x v="1"/>
    <s v="spaces"/>
    <x v="3077"/>
    <x v="3072"/>
  </r>
  <r>
    <n v="3078"/>
    <s v="Make The Historic Dungeness Schoolhouse Stage ADA Accessible"/>
    <x v="3076"/>
    <n v="60000"/>
    <n v="71"/>
    <x v="2"/>
    <x v="0"/>
    <s v="USD"/>
    <n v="1424920795"/>
    <x v="3078"/>
    <b v="0"/>
    <x v="83"/>
    <b v="0"/>
    <s v="theater/spaces"/>
    <x v="2290"/>
    <x v="1989"/>
    <x v="1"/>
    <s v="spaces"/>
    <x v="3078"/>
    <x v="3073"/>
  </r>
  <r>
    <n v="3079"/>
    <s v="Join us in creating a new Hell on Earth!"/>
    <x v="3077"/>
    <n v="1333666"/>
    <n v="11226"/>
    <x v="2"/>
    <x v="0"/>
    <s v="USD"/>
    <n v="1427040435"/>
    <x v="3079"/>
    <b v="0"/>
    <x v="74"/>
    <b v="0"/>
    <s v="theater/spaces"/>
    <x v="2291"/>
    <x v="2252"/>
    <x v="1"/>
    <s v="spaces"/>
    <x v="3079"/>
    <x v="3074"/>
  </r>
  <r>
    <n v="3080"/>
    <s v="Global Community Theater One."/>
    <x v="3078"/>
    <n v="2000000"/>
    <n v="376"/>
    <x v="2"/>
    <x v="0"/>
    <s v="USD"/>
    <n v="1419644444"/>
    <x v="3080"/>
    <b v="0"/>
    <x v="63"/>
    <b v="0"/>
    <s v="theater/spaces"/>
    <x v="2292"/>
    <x v="2253"/>
    <x v="1"/>
    <s v="spaces"/>
    <x v="3080"/>
    <x v="3075"/>
  </r>
  <r>
    <n v="3081"/>
    <s v="Help! World Tour ~ A Theatrical Revival of Hope"/>
    <x v="3079"/>
    <n v="1000000"/>
    <n v="2103"/>
    <x v="2"/>
    <x v="0"/>
    <s v="USD"/>
    <n v="1442722891"/>
    <x v="3081"/>
    <b v="0"/>
    <x v="81"/>
    <b v="0"/>
    <s v="theater/spaces"/>
    <x v="2293"/>
    <x v="2254"/>
    <x v="1"/>
    <s v="spaces"/>
    <x v="3081"/>
    <x v="3076"/>
  </r>
  <r>
    <n v="3082"/>
    <s v="Magical Workshop, Magic/Hobby Store"/>
    <x v="3080"/>
    <n v="9000"/>
    <n v="0"/>
    <x v="2"/>
    <x v="0"/>
    <s v="USD"/>
    <n v="1447628946"/>
    <x v="3082"/>
    <b v="0"/>
    <x v="78"/>
    <b v="0"/>
    <s v="theater/spaces"/>
    <x v="109"/>
    <x v="121"/>
    <x v="1"/>
    <s v="spaces"/>
    <x v="3082"/>
    <x v="3077"/>
  </r>
  <r>
    <n v="3083"/>
    <s v="Crystal City Haunted Undergound"/>
    <x v="3081"/>
    <n v="20000"/>
    <n v="56"/>
    <x v="2"/>
    <x v="0"/>
    <s v="USD"/>
    <n v="1409547600"/>
    <x v="3083"/>
    <b v="0"/>
    <x v="83"/>
    <b v="0"/>
    <s v="theater/spaces"/>
    <x v="1228"/>
    <x v="806"/>
    <x v="1"/>
    <s v="spaces"/>
    <x v="3083"/>
    <x v="3078"/>
  </r>
  <r>
    <n v="3084"/>
    <s v="URGENT: Help Us Replace Our Ramp!"/>
    <x v="3082"/>
    <n v="4059"/>
    <n v="470"/>
    <x v="2"/>
    <x v="0"/>
    <s v="USD"/>
    <n v="1430851680"/>
    <x v="3084"/>
    <b v="0"/>
    <x v="79"/>
    <b v="0"/>
    <s v="theater/spaces"/>
    <x v="2294"/>
    <x v="2255"/>
    <x v="1"/>
    <s v="spaces"/>
    <x v="3084"/>
    <x v="3079"/>
  </r>
  <r>
    <n v="3085"/>
    <s v="Paper Tank Theater Music Madness Party"/>
    <x v="3083"/>
    <n v="25000"/>
    <n v="610"/>
    <x v="2"/>
    <x v="0"/>
    <s v="USD"/>
    <n v="1443561159"/>
    <x v="3085"/>
    <b v="0"/>
    <x v="82"/>
    <b v="0"/>
    <s v="theater/spaces"/>
    <x v="2295"/>
    <x v="2256"/>
    <x v="1"/>
    <s v="spaces"/>
    <x v="3085"/>
    <x v="3080"/>
  </r>
  <r>
    <n v="3086"/>
    <s v="&quot;Un parco di Risate&quot; - open air theatre to save TKC"/>
    <x v="3084"/>
    <n v="20000"/>
    <n v="50"/>
    <x v="2"/>
    <x v="13"/>
    <s v="EUR"/>
    <n v="1439827559"/>
    <x v="3086"/>
    <b v="0"/>
    <x v="83"/>
    <b v="0"/>
    <s v="theater/spaces"/>
    <x v="1161"/>
    <x v="412"/>
    <x v="1"/>
    <s v="spaces"/>
    <x v="3086"/>
    <x v="3081"/>
  </r>
  <r>
    <n v="3087"/>
    <s v="Read/Rehearse/Workshop Plays at Austin Playwrights Studio"/>
    <x v="3085"/>
    <n v="20000"/>
    <n v="125"/>
    <x v="2"/>
    <x v="0"/>
    <s v="USD"/>
    <n v="1482294990"/>
    <x v="3087"/>
    <b v="0"/>
    <x v="84"/>
    <b v="0"/>
    <s v="theater/spaces"/>
    <x v="895"/>
    <x v="372"/>
    <x v="1"/>
    <s v="spaces"/>
    <x v="3087"/>
    <x v="3082"/>
  </r>
  <r>
    <n v="3088"/>
    <s v="Destination Small Town &quot;Visitor Center&quot; To The Midwest"/>
    <x v="3086"/>
    <n v="65000"/>
    <n v="126"/>
    <x v="2"/>
    <x v="0"/>
    <s v="USD"/>
    <n v="1420724460"/>
    <x v="3088"/>
    <b v="0"/>
    <x v="83"/>
    <b v="0"/>
    <s v="theater/spaces"/>
    <x v="2296"/>
    <x v="840"/>
    <x v="1"/>
    <s v="spaces"/>
    <x v="3088"/>
    <x v="3083"/>
  </r>
  <r>
    <n v="3089"/>
    <s v="The ClubHouse: A Community-Focused Sports &amp; Culture Space"/>
    <x v="3087"/>
    <n v="25000"/>
    <n v="5854"/>
    <x v="2"/>
    <x v="0"/>
    <s v="USD"/>
    <n v="1468029540"/>
    <x v="3089"/>
    <b v="0"/>
    <x v="43"/>
    <b v="0"/>
    <s v="theater/spaces"/>
    <x v="2297"/>
    <x v="2257"/>
    <x v="1"/>
    <s v="spaces"/>
    <x v="3089"/>
    <x v="3084"/>
  </r>
  <r>
    <n v="3090"/>
    <s v="Save the Stage"/>
    <x v="3088"/>
    <n v="225000"/>
    <n v="11432"/>
    <x v="2"/>
    <x v="0"/>
    <s v="USD"/>
    <n v="1430505545"/>
    <x v="3090"/>
    <b v="0"/>
    <x v="82"/>
    <b v="0"/>
    <s v="theater/spaces"/>
    <x v="2298"/>
    <x v="2258"/>
    <x v="1"/>
    <s v="spaces"/>
    <x v="3090"/>
    <x v="3085"/>
  </r>
  <r>
    <n v="3091"/>
    <s v="Bustduck Theatre"/>
    <x v="3089"/>
    <n v="5000"/>
    <n v="796"/>
    <x v="2"/>
    <x v="0"/>
    <s v="USD"/>
    <n v="1471214743"/>
    <x v="3091"/>
    <b v="0"/>
    <x v="82"/>
    <b v="0"/>
    <s v="theater/spaces"/>
    <x v="2299"/>
    <x v="2259"/>
    <x v="1"/>
    <s v="spaces"/>
    <x v="3091"/>
    <x v="3086"/>
  </r>
  <r>
    <n v="3092"/>
    <s v="A home for the arts on the Upper East Side/Yorkville"/>
    <x v="3090"/>
    <n v="100000"/>
    <n v="1183.19"/>
    <x v="2"/>
    <x v="0"/>
    <s v="USD"/>
    <n v="1444946400"/>
    <x v="3092"/>
    <b v="0"/>
    <x v="64"/>
    <b v="0"/>
    <s v="theater/spaces"/>
    <x v="2300"/>
    <x v="2260"/>
    <x v="1"/>
    <s v="spaces"/>
    <x v="3092"/>
    <x v="3087"/>
  </r>
  <r>
    <n v="3093"/>
    <s v="Theatre of the Black Butterfly's POOL (NO WATER)"/>
    <x v="3091"/>
    <n v="4000"/>
    <n v="910"/>
    <x v="2"/>
    <x v="5"/>
    <s v="CAD"/>
    <n v="1401595140"/>
    <x v="3093"/>
    <b v="0"/>
    <x v="57"/>
    <b v="0"/>
    <s v="theater/spaces"/>
    <x v="2301"/>
    <x v="2261"/>
    <x v="1"/>
    <s v="spaces"/>
    <x v="3093"/>
    <x v="2806"/>
  </r>
  <r>
    <n v="3094"/>
    <s v="Nothing Up My Sleeves Tour: Summer 2016"/>
    <x v="3092"/>
    <n v="100000"/>
    <n v="25"/>
    <x v="2"/>
    <x v="0"/>
    <s v="USD"/>
    <n v="1442775956"/>
    <x v="3094"/>
    <b v="0"/>
    <x v="29"/>
    <b v="0"/>
    <s v="theater/spaces"/>
    <x v="1866"/>
    <x v="384"/>
    <x v="1"/>
    <s v="spaces"/>
    <x v="3094"/>
    <x v="3088"/>
  </r>
  <r>
    <n v="3095"/>
    <s v="The Old Howard Theatre Company"/>
    <x v="3093"/>
    <n v="14920"/>
    <n v="50"/>
    <x v="2"/>
    <x v="0"/>
    <s v="USD"/>
    <n v="1470011780"/>
    <x v="3095"/>
    <b v="0"/>
    <x v="29"/>
    <b v="0"/>
    <s v="theater/spaces"/>
    <x v="2302"/>
    <x v="73"/>
    <x v="1"/>
    <s v="spaces"/>
    <x v="3095"/>
    <x v="3089"/>
  </r>
  <r>
    <n v="3096"/>
    <s v="LaPorte Institute for Dramatic and Creative Arts"/>
    <x v="3094"/>
    <n v="20000"/>
    <n v="795"/>
    <x v="2"/>
    <x v="0"/>
    <s v="USD"/>
    <n v="1432151326"/>
    <x v="3096"/>
    <b v="0"/>
    <x v="25"/>
    <b v="0"/>
    <s v="theater/spaces"/>
    <x v="2303"/>
    <x v="2262"/>
    <x v="1"/>
    <s v="spaces"/>
    <x v="3096"/>
    <x v="3090"/>
  </r>
  <r>
    <n v="3097"/>
    <s v="Help launch The Bunker: London's newest Off-West End theatre"/>
    <x v="3095"/>
    <n v="10000"/>
    <n v="1715"/>
    <x v="2"/>
    <x v="1"/>
    <s v="GBP"/>
    <n v="1475848800"/>
    <x v="3097"/>
    <b v="0"/>
    <x v="288"/>
    <b v="0"/>
    <s v="theater/spaces"/>
    <x v="2304"/>
    <x v="2263"/>
    <x v="1"/>
    <s v="spaces"/>
    <x v="3097"/>
    <x v="3091"/>
  </r>
  <r>
    <n v="3098"/>
    <s v="The Enchanted Cottage"/>
    <x v="3096"/>
    <n v="48725"/>
    <n v="1758"/>
    <x v="2"/>
    <x v="0"/>
    <s v="USD"/>
    <n v="1454890620"/>
    <x v="3098"/>
    <b v="0"/>
    <x v="74"/>
    <b v="0"/>
    <s v="theater/spaces"/>
    <x v="2305"/>
    <x v="2264"/>
    <x v="1"/>
    <s v="spaces"/>
    <x v="3098"/>
    <x v="3092"/>
  </r>
  <r>
    <n v="3099"/>
    <s v="Screening for Unapologetically Black the Movie"/>
    <x v="3097"/>
    <n v="2000"/>
    <n v="278"/>
    <x v="2"/>
    <x v="0"/>
    <s v="USD"/>
    <n v="1455251591"/>
    <x v="3099"/>
    <b v="0"/>
    <x v="81"/>
    <b v="0"/>
    <s v="theater/spaces"/>
    <x v="2306"/>
    <x v="2265"/>
    <x v="1"/>
    <s v="spaces"/>
    <x v="3099"/>
    <x v="3093"/>
  </r>
  <r>
    <n v="3100"/>
    <s v="Build Our Ampitheater - Build Franklin County, MO!"/>
    <x v="3098"/>
    <n v="12000"/>
    <n v="1827"/>
    <x v="2"/>
    <x v="0"/>
    <s v="USD"/>
    <n v="1413816975"/>
    <x v="3100"/>
    <b v="0"/>
    <x v="62"/>
    <b v="0"/>
    <s v="theater/spaces"/>
    <x v="2307"/>
    <x v="2266"/>
    <x v="1"/>
    <s v="spaces"/>
    <x v="3100"/>
    <x v="3094"/>
  </r>
  <r>
    <n v="3101"/>
    <s v="Mots Ã‰crits"/>
    <x v="3099"/>
    <n v="2500"/>
    <n v="300"/>
    <x v="2"/>
    <x v="6"/>
    <s v="EUR"/>
    <n v="1437033360"/>
    <x v="3101"/>
    <b v="0"/>
    <x v="8"/>
    <b v="0"/>
    <s v="theater/spaces"/>
    <x v="746"/>
    <x v="384"/>
    <x v="1"/>
    <s v="spaces"/>
    <x v="3101"/>
    <x v="3095"/>
  </r>
  <r>
    <n v="3102"/>
    <s v="Theatre Bath Bus"/>
    <x v="3100"/>
    <n v="16000"/>
    <n v="6258"/>
    <x v="2"/>
    <x v="1"/>
    <s v="GBP"/>
    <n v="1471939818"/>
    <x v="3102"/>
    <b v="0"/>
    <x v="240"/>
    <b v="0"/>
    <s v="theater/spaces"/>
    <x v="2308"/>
    <x v="2267"/>
    <x v="1"/>
    <s v="spaces"/>
    <x v="3102"/>
    <x v="3096"/>
  </r>
  <r>
    <n v="3103"/>
    <s v="Professional Venue for local artists!!"/>
    <x v="3101"/>
    <n v="4100"/>
    <n v="11"/>
    <x v="2"/>
    <x v="0"/>
    <s v="USD"/>
    <n v="1434080706"/>
    <x v="3103"/>
    <b v="0"/>
    <x v="84"/>
    <b v="0"/>
    <s v="theater/spaces"/>
    <x v="2309"/>
    <x v="148"/>
    <x v="1"/>
    <s v="spaces"/>
    <x v="3103"/>
    <x v="3097"/>
  </r>
  <r>
    <n v="3104"/>
    <s v="CQ EAP Performing Arts 'THE LOFT'"/>
    <x v="3102"/>
    <n v="4000"/>
    <n v="1185"/>
    <x v="2"/>
    <x v="2"/>
    <s v="AUD"/>
    <n v="1422928800"/>
    <x v="3104"/>
    <b v="0"/>
    <x v="81"/>
    <b v="0"/>
    <s v="theater/spaces"/>
    <x v="2310"/>
    <x v="2268"/>
    <x v="1"/>
    <s v="spaces"/>
    <x v="3104"/>
    <x v="3098"/>
  </r>
  <r>
    <n v="3105"/>
    <s v="Paddock School Theater Improvement"/>
    <x v="3103"/>
    <n v="5845"/>
    <n v="2476"/>
    <x v="2"/>
    <x v="0"/>
    <s v="USD"/>
    <n v="1413694800"/>
    <x v="3105"/>
    <b v="0"/>
    <x v="162"/>
    <b v="0"/>
    <s v="theater/spaces"/>
    <x v="2311"/>
    <x v="2269"/>
    <x v="1"/>
    <s v="spaces"/>
    <x v="3105"/>
    <x v="3099"/>
  </r>
  <r>
    <n v="3106"/>
    <s v="Wild Men at the Bristol Cathedral"/>
    <x v="3104"/>
    <n v="1000"/>
    <n v="41"/>
    <x v="2"/>
    <x v="1"/>
    <s v="GBP"/>
    <n v="1442440800"/>
    <x v="3106"/>
    <b v="0"/>
    <x v="80"/>
    <b v="0"/>
    <s v="theater/spaces"/>
    <x v="2312"/>
    <x v="2270"/>
    <x v="1"/>
    <s v="spaces"/>
    <x v="3106"/>
    <x v="3100"/>
  </r>
  <r>
    <n v="3107"/>
    <s v="Creating Cabaret"/>
    <x v="3105"/>
    <n v="40000"/>
    <n v="7905"/>
    <x v="2"/>
    <x v="0"/>
    <s v="USD"/>
    <n v="1431372751"/>
    <x v="3107"/>
    <b v="0"/>
    <x v="60"/>
    <b v="0"/>
    <s v="theater/spaces"/>
    <x v="2313"/>
    <x v="2271"/>
    <x v="1"/>
    <s v="spaces"/>
    <x v="3107"/>
    <x v="3101"/>
  </r>
  <r>
    <n v="3108"/>
    <s v="Funding a home for our Children's Theater"/>
    <x v="3106"/>
    <n v="50000"/>
    <n v="26"/>
    <x v="2"/>
    <x v="0"/>
    <s v="USD"/>
    <n v="1430234394"/>
    <x v="3108"/>
    <b v="0"/>
    <x v="84"/>
    <b v="0"/>
    <s v="theater/spaces"/>
    <x v="2314"/>
    <x v="31"/>
    <x v="1"/>
    <s v="spaces"/>
    <x v="3108"/>
    <x v="3102"/>
  </r>
  <r>
    <n v="3109"/>
    <s v="Saving Americana: The Sidney Auto Vue Drive-In needs digital"/>
    <x v="3107"/>
    <n v="26500"/>
    <n v="6633"/>
    <x v="2"/>
    <x v="0"/>
    <s v="USD"/>
    <n v="1409194810"/>
    <x v="3109"/>
    <b v="0"/>
    <x v="229"/>
    <b v="0"/>
    <s v="theater/spaces"/>
    <x v="2315"/>
    <x v="2272"/>
    <x v="1"/>
    <s v="spaces"/>
    <x v="3109"/>
    <x v="3103"/>
  </r>
  <r>
    <n v="3110"/>
    <s v="Hip Justice Catmunity Center"/>
    <x v="3108"/>
    <n v="25000"/>
    <n v="10"/>
    <x v="2"/>
    <x v="0"/>
    <s v="USD"/>
    <n v="1487465119"/>
    <x v="3110"/>
    <b v="0"/>
    <x v="29"/>
    <b v="0"/>
    <s v="theater/spaces"/>
    <x v="167"/>
    <x v="119"/>
    <x v="1"/>
    <s v="spaces"/>
    <x v="3110"/>
    <x v="3104"/>
  </r>
  <r>
    <n v="3111"/>
    <s v="All Puppet Players Need a Home"/>
    <x v="3109"/>
    <n v="20000"/>
    <n v="5328"/>
    <x v="2"/>
    <x v="0"/>
    <s v="USD"/>
    <n v="1412432220"/>
    <x v="3111"/>
    <b v="0"/>
    <x v="88"/>
    <b v="0"/>
    <s v="theater/spaces"/>
    <x v="2316"/>
    <x v="2273"/>
    <x v="1"/>
    <s v="spaces"/>
    <x v="3111"/>
    <x v="3105"/>
  </r>
  <r>
    <n v="3112"/>
    <s v="Kids Zone start up"/>
    <x v="3110"/>
    <n v="11000"/>
    <n v="521"/>
    <x v="2"/>
    <x v="0"/>
    <s v="USD"/>
    <n v="1477968934"/>
    <x v="3112"/>
    <b v="0"/>
    <x v="82"/>
    <b v="0"/>
    <s v="theater/spaces"/>
    <x v="2317"/>
    <x v="2274"/>
    <x v="1"/>
    <s v="spaces"/>
    <x v="3112"/>
    <x v="3106"/>
  </r>
  <r>
    <n v="3113"/>
    <s v="The Shamrock Drafthouse Theater"/>
    <x v="3111"/>
    <n v="109225"/>
    <n v="4635"/>
    <x v="2"/>
    <x v="0"/>
    <s v="USD"/>
    <n v="1429291982"/>
    <x v="3113"/>
    <b v="0"/>
    <x v="77"/>
    <b v="0"/>
    <s v="theater/spaces"/>
    <x v="2318"/>
    <x v="2275"/>
    <x v="1"/>
    <s v="spaces"/>
    <x v="3113"/>
    <x v="3107"/>
  </r>
  <r>
    <n v="3114"/>
    <s v="Urban Nightmares - A Scary Adventure in Southwest Oklahoma"/>
    <x v="3112"/>
    <n v="75000"/>
    <n v="0"/>
    <x v="2"/>
    <x v="0"/>
    <s v="USD"/>
    <n v="1411312250"/>
    <x v="3114"/>
    <b v="0"/>
    <x v="78"/>
    <b v="0"/>
    <s v="theater/spaces"/>
    <x v="109"/>
    <x v="121"/>
    <x v="1"/>
    <s v="spaces"/>
    <x v="3114"/>
    <x v="3108"/>
  </r>
  <r>
    <n v="3115"/>
    <s v="spoken word pop-up:"/>
    <x v="3113"/>
    <n v="10000"/>
    <n v="300"/>
    <x v="2"/>
    <x v="11"/>
    <s v="SEK"/>
    <n v="1465123427"/>
    <x v="3115"/>
    <b v="0"/>
    <x v="29"/>
    <b v="0"/>
    <s v="theater/spaces"/>
    <x v="419"/>
    <x v="468"/>
    <x v="1"/>
    <s v="spaces"/>
    <x v="3115"/>
    <x v="3109"/>
  </r>
  <r>
    <n v="3116"/>
    <s v="CoreCon Asylum"/>
    <x v="3114"/>
    <n v="750"/>
    <n v="430"/>
    <x v="2"/>
    <x v="0"/>
    <s v="USD"/>
    <n v="1427890925"/>
    <x v="3116"/>
    <b v="0"/>
    <x v="73"/>
    <b v="0"/>
    <s v="theater/spaces"/>
    <x v="2319"/>
    <x v="1380"/>
    <x v="1"/>
    <s v="spaces"/>
    <x v="3116"/>
    <x v="3110"/>
  </r>
  <r>
    <n v="3117"/>
    <s v="Cowes and The Sea"/>
    <x v="3115"/>
    <n v="1000"/>
    <n v="1"/>
    <x v="2"/>
    <x v="1"/>
    <s v="GBP"/>
    <n v="1464354720"/>
    <x v="3117"/>
    <b v="0"/>
    <x v="29"/>
    <b v="0"/>
    <s v="theater/spaces"/>
    <x v="370"/>
    <x v="120"/>
    <x v="1"/>
    <s v="spaces"/>
    <x v="3117"/>
    <x v="3111"/>
  </r>
  <r>
    <n v="3118"/>
    <s v="Garden Eden, theatre, meeting, culture, music, art"/>
    <x v="3116"/>
    <n v="500000"/>
    <n v="1550"/>
    <x v="2"/>
    <x v="11"/>
    <s v="SEK"/>
    <n v="1467473723"/>
    <x v="3118"/>
    <b v="0"/>
    <x v="84"/>
    <b v="0"/>
    <s v="theater/spaces"/>
    <x v="691"/>
    <x v="2276"/>
    <x v="1"/>
    <s v="spaces"/>
    <x v="3118"/>
    <x v="3112"/>
  </r>
  <r>
    <n v="3119"/>
    <s v="&quot;Buffalo Info.&quot; Directions-Events-Places Of Interest-History"/>
    <x v="3117"/>
    <n v="10000"/>
    <n v="5"/>
    <x v="2"/>
    <x v="0"/>
    <s v="USD"/>
    <n v="1427414732"/>
    <x v="3119"/>
    <b v="0"/>
    <x v="29"/>
    <b v="0"/>
    <s v="theater/spaces"/>
    <x v="833"/>
    <x v="144"/>
    <x v="1"/>
    <s v="spaces"/>
    <x v="3119"/>
    <x v="3113"/>
  </r>
  <r>
    <n v="3120"/>
    <s v="Subtropisch zwemparadijs Tropicana"/>
    <x v="3118"/>
    <n v="1300000"/>
    <n v="128"/>
    <x v="2"/>
    <x v="9"/>
    <s v="EUR"/>
    <n v="1462484196"/>
    <x v="3120"/>
    <b v="0"/>
    <x v="73"/>
    <b v="0"/>
    <s v="theater/spaces"/>
    <x v="2320"/>
    <x v="2277"/>
    <x v="1"/>
    <s v="spaces"/>
    <x v="3120"/>
    <x v="3114"/>
  </r>
  <r>
    <n v="3121"/>
    <s v="Ant Farm Theatre Project (Canceled)"/>
    <x v="3119"/>
    <n v="1500"/>
    <n v="10"/>
    <x v="1"/>
    <x v="5"/>
    <s v="CAD"/>
    <n v="1411748335"/>
    <x v="3121"/>
    <b v="0"/>
    <x v="29"/>
    <b v="0"/>
    <s v="theater/spaces"/>
    <x v="886"/>
    <x v="119"/>
    <x v="1"/>
    <s v="spaces"/>
    <x v="3121"/>
    <x v="3115"/>
  </r>
  <r>
    <n v="3122"/>
    <s v="be back soon (Canceled)"/>
    <x v="3120"/>
    <n v="199"/>
    <n v="116"/>
    <x v="1"/>
    <x v="0"/>
    <s v="USD"/>
    <n v="1478733732"/>
    <x v="3122"/>
    <b v="0"/>
    <x v="84"/>
    <b v="0"/>
    <s v="theater/spaces"/>
    <x v="2321"/>
    <x v="2278"/>
    <x v="1"/>
    <s v="spaces"/>
    <x v="3122"/>
    <x v="3116"/>
  </r>
  <r>
    <n v="3123"/>
    <s v="Save the Larchmont Playhouse! (Canceled)"/>
    <x v="3121"/>
    <n v="125000"/>
    <n v="85192"/>
    <x v="1"/>
    <x v="0"/>
    <s v="USD"/>
    <n v="1468108198"/>
    <x v="3123"/>
    <b v="0"/>
    <x v="493"/>
    <b v="0"/>
    <s v="theater/spaces"/>
    <x v="2322"/>
    <x v="2279"/>
    <x v="1"/>
    <s v="spaces"/>
    <x v="3123"/>
    <x v="3117"/>
  </r>
  <r>
    <n v="3124"/>
    <s v="Theater &amp; Arts &amp; Day Care (Canceled)"/>
    <x v="3122"/>
    <n v="800000"/>
    <n v="26"/>
    <x v="1"/>
    <x v="0"/>
    <s v="USD"/>
    <n v="1422902601"/>
    <x v="3124"/>
    <b v="0"/>
    <x v="80"/>
    <b v="0"/>
    <s v="theater/spaces"/>
    <x v="2323"/>
    <x v="2280"/>
    <x v="1"/>
    <s v="spaces"/>
    <x v="3124"/>
    <x v="3118"/>
  </r>
  <r>
    <n v="3125"/>
    <s v="N/A (Canceled)"/>
    <x v="3123"/>
    <n v="1500000"/>
    <n v="0"/>
    <x v="1"/>
    <x v="0"/>
    <s v="USD"/>
    <n v="1452142672"/>
    <x v="3125"/>
    <b v="0"/>
    <x v="78"/>
    <b v="0"/>
    <s v="theater/spaces"/>
    <x v="109"/>
    <x v="121"/>
    <x v="1"/>
    <s v="spaces"/>
    <x v="3125"/>
    <x v="3119"/>
  </r>
  <r>
    <n v="3126"/>
    <s v="Urban Roots SkatePark (Canceled)"/>
    <x v="3124"/>
    <n v="25000"/>
    <n v="1040"/>
    <x v="1"/>
    <x v="0"/>
    <s v="USD"/>
    <n v="1459121162"/>
    <x v="3126"/>
    <b v="0"/>
    <x v="57"/>
    <b v="0"/>
    <s v="theater/spaces"/>
    <x v="2324"/>
    <x v="2281"/>
    <x v="1"/>
    <s v="spaces"/>
    <x v="3126"/>
    <x v="3120"/>
  </r>
  <r>
    <n v="3127"/>
    <s v="Help Us Help Artists (Canceled)"/>
    <x v="3125"/>
    <n v="100000"/>
    <n v="0"/>
    <x v="1"/>
    <x v="0"/>
    <s v="USD"/>
    <n v="1425242029"/>
    <x v="3127"/>
    <b v="0"/>
    <x v="78"/>
    <b v="0"/>
    <s v="theater/spaces"/>
    <x v="109"/>
    <x v="121"/>
    <x v="1"/>
    <s v="spaces"/>
    <x v="3127"/>
    <x v="3121"/>
  </r>
  <r>
    <n v="3128"/>
    <s v="Casablanca - The Gin Joint Cut (The Play)"/>
    <x v="3126"/>
    <n v="15000"/>
    <n v="16291"/>
    <x v="3"/>
    <x v="0"/>
    <s v="USD"/>
    <n v="1489690141"/>
    <x v="3128"/>
    <b v="0"/>
    <x v="27"/>
    <b v="0"/>
    <s v="theater/plays"/>
    <x v="2325"/>
    <x v="2282"/>
    <x v="1"/>
    <s v="plays"/>
    <x v="3128"/>
    <x v="3122"/>
  </r>
  <r>
    <n v="3129"/>
    <s v="Marcus Rashad's &quot;The Domino Effect Stage Play&quot;"/>
    <x v="3127"/>
    <n v="1250"/>
    <n v="10"/>
    <x v="3"/>
    <x v="0"/>
    <s v="USD"/>
    <n v="1492542819"/>
    <x v="3129"/>
    <b v="0"/>
    <x v="29"/>
    <b v="0"/>
    <s v="theater/plays"/>
    <x v="417"/>
    <x v="119"/>
    <x v="1"/>
    <s v="plays"/>
    <x v="3129"/>
    <x v="3123"/>
  </r>
  <r>
    <n v="3130"/>
    <s v="MEDEA | A New Vision"/>
    <x v="3128"/>
    <n v="10000"/>
    <n v="375"/>
    <x v="3"/>
    <x v="0"/>
    <s v="USD"/>
    <n v="1492145940"/>
    <x v="3130"/>
    <b v="0"/>
    <x v="80"/>
    <b v="0"/>
    <s v="theater/plays"/>
    <x v="2326"/>
    <x v="2283"/>
    <x v="1"/>
    <s v="plays"/>
    <x v="3130"/>
    <x v="3124"/>
  </r>
  <r>
    <n v="3131"/>
    <s v="SNAKE EYES"/>
    <x v="3129"/>
    <n v="4100"/>
    <n v="645"/>
    <x v="3"/>
    <x v="0"/>
    <s v="USD"/>
    <n v="1491656045"/>
    <x v="3131"/>
    <b v="0"/>
    <x v="8"/>
    <b v="0"/>
    <s v="theater/plays"/>
    <x v="2327"/>
    <x v="404"/>
    <x v="1"/>
    <s v="plays"/>
    <x v="3131"/>
    <x v="3125"/>
  </r>
  <r>
    <n v="3132"/>
    <s v="A Bite of a Snake Play"/>
    <x v="3130"/>
    <n v="30000"/>
    <n v="10"/>
    <x v="3"/>
    <x v="0"/>
    <s v="USD"/>
    <n v="1492759460"/>
    <x v="3132"/>
    <b v="0"/>
    <x v="29"/>
    <b v="0"/>
    <s v="theater/plays"/>
    <x v="108"/>
    <x v="119"/>
    <x v="1"/>
    <s v="plays"/>
    <x v="3132"/>
    <x v="3126"/>
  </r>
  <r>
    <n v="3133"/>
    <s v="Hell Has No Fury by TwentySomething @ Edinburgh Fringe"/>
    <x v="3131"/>
    <n v="500"/>
    <n v="540"/>
    <x v="3"/>
    <x v="1"/>
    <s v="GBP"/>
    <n v="1490358834"/>
    <x v="3133"/>
    <b v="0"/>
    <x v="38"/>
    <b v="0"/>
    <s v="theater/plays"/>
    <x v="1277"/>
    <x v="1209"/>
    <x v="1"/>
    <s v="plays"/>
    <x v="3133"/>
    <x v="3127"/>
  </r>
  <r>
    <n v="3134"/>
    <s v="Threads by David Lane at The Hope Theatre - 11-29 April"/>
    <x v="3132"/>
    <n v="1000"/>
    <n v="225"/>
    <x v="3"/>
    <x v="1"/>
    <s v="GBP"/>
    <n v="1490631419"/>
    <x v="3134"/>
    <b v="0"/>
    <x v="8"/>
    <b v="0"/>
    <s v="theater/plays"/>
    <x v="2328"/>
    <x v="654"/>
    <x v="1"/>
    <s v="plays"/>
    <x v="3134"/>
    <x v="3128"/>
  </r>
  <r>
    <n v="3135"/>
    <s v="SEVEN, a Documentary Play: North Carolina Premiere!"/>
    <x v="3133"/>
    <n v="777"/>
    <n v="162"/>
    <x v="3"/>
    <x v="0"/>
    <s v="USD"/>
    <n v="1491277121"/>
    <x v="3135"/>
    <b v="0"/>
    <x v="63"/>
    <b v="0"/>
    <s v="theater/plays"/>
    <x v="2329"/>
    <x v="2284"/>
    <x v="1"/>
    <s v="plays"/>
    <x v="3135"/>
    <x v="3129"/>
  </r>
  <r>
    <n v="3136"/>
    <s v="Heroines"/>
    <x v="3134"/>
    <n v="500"/>
    <n v="639"/>
    <x v="3"/>
    <x v="1"/>
    <s v="GBP"/>
    <n v="1491001140"/>
    <x v="3136"/>
    <b v="0"/>
    <x v="19"/>
    <b v="0"/>
    <s v="theater/plays"/>
    <x v="2330"/>
    <x v="2285"/>
    <x v="1"/>
    <s v="plays"/>
    <x v="3136"/>
    <x v="3130"/>
  </r>
  <r>
    <n v="3137"/>
    <s v="Richard III - Presented by REBATEnsemble/Theatre Off Jackson"/>
    <x v="3135"/>
    <n v="1500"/>
    <n v="50"/>
    <x v="3"/>
    <x v="0"/>
    <s v="USD"/>
    <n v="1493838720"/>
    <x v="3137"/>
    <b v="0"/>
    <x v="29"/>
    <b v="0"/>
    <s v="theater/plays"/>
    <x v="422"/>
    <x v="73"/>
    <x v="1"/>
    <s v="plays"/>
    <x v="3137"/>
    <x v="3131"/>
  </r>
  <r>
    <n v="3138"/>
    <s v="Our Country's Good"/>
    <x v="3136"/>
    <n v="200"/>
    <n v="0"/>
    <x v="3"/>
    <x v="1"/>
    <s v="GBP"/>
    <n v="1491233407"/>
    <x v="3138"/>
    <b v="0"/>
    <x v="78"/>
    <b v="0"/>
    <s v="theater/plays"/>
    <x v="109"/>
    <x v="121"/>
    <x v="1"/>
    <s v="plays"/>
    <x v="3138"/>
    <x v="3132"/>
  </r>
  <r>
    <n v="3139"/>
    <s v="Casa Calabaza, Premio Nacional de Teatro Penitenciario."/>
    <x v="3137"/>
    <n v="50000"/>
    <n v="2700"/>
    <x v="3"/>
    <x v="14"/>
    <s v="MXN"/>
    <n v="1490416380"/>
    <x v="3139"/>
    <b v="0"/>
    <x v="79"/>
    <b v="0"/>
    <s v="theater/plays"/>
    <x v="2331"/>
    <x v="2286"/>
    <x v="1"/>
    <s v="plays"/>
    <x v="3139"/>
    <x v="3133"/>
  </r>
  <r>
    <n v="3140"/>
    <s v="ReminiSens Restaurant &amp; Theatre in Versailles"/>
    <x v="3138"/>
    <n v="10000"/>
    <n v="96"/>
    <x v="3"/>
    <x v="6"/>
    <s v="EUR"/>
    <n v="1491581703"/>
    <x v="3140"/>
    <b v="0"/>
    <x v="80"/>
    <b v="0"/>
    <s v="theater/plays"/>
    <x v="2332"/>
    <x v="1228"/>
    <x v="1"/>
    <s v="plays"/>
    <x v="3140"/>
    <x v="3134"/>
  </r>
  <r>
    <n v="3141"/>
    <s v="GUTS: Black Comedy"/>
    <x v="3139"/>
    <n v="500"/>
    <n v="258"/>
    <x v="3"/>
    <x v="9"/>
    <s v="EUR"/>
    <n v="1492372800"/>
    <x v="3141"/>
    <b v="0"/>
    <x v="22"/>
    <b v="0"/>
    <s v="theater/plays"/>
    <x v="2333"/>
    <x v="2287"/>
    <x v="1"/>
    <s v="plays"/>
    <x v="3141"/>
    <x v="3135"/>
  </r>
  <r>
    <n v="3142"/>
    <s v="The Pendulum Swings UK Theatre Tour/EdFringe"/>
    <x v="3140"/>
    <n v="2750"/>
    <n v="45"/>
    <x v="3"/>
    <x v="1"/>
    <s v="GBP"/>
    <n v="1489922339"/>
    <x v="3142"/>
    <b v="0"/>
    <x v="83"/>
    <b v="0"/>
    <s v="theater/plays"/>
    <x v="2334"/>
    <x v="2"/>
    <x v="1"/>
    <s v="plays"/>
    <x v="3142"/>
    <x v="3136"/>
  </r>
  <r>
    <n v="3143"/>
    <s v="This is Living by Liam Borrett"/>
    <x v="3141"/>
    <n v="700"/>
    <n v="0"/>
    <x v="3"/>
    <x v="1"/>
    <s v="GBP"/>
    <n v="1491726956"/>
    <x v="3143"/>
    <b v="0"/>
    <x v="78"/>
    <b v="0"/>
    <s v="theater/plays"/>
    <x v="109"/>
    <x v="121"/>
    <x v="1"/>
    <s v="plays"/>
    <x v="3143"/>
    <x v="3137"/>
  </r>
  <r>
    <n v="3144"/>
    <s v="Benghazi Bergen-Belsen"/>
    <x v="3142"/>
    <n v="10000"/>
    <n v="7540"/>
    <x v="3"/>
    <x v="0"/>
    <s v="USD"/>
    <n v="1489903200"/>
    <x v="3144"/>
    <b v="0"/>
    <x v="209"/>
    <b v="0"/>
    <s v="theater/plays"/>
    <x v="2335"/>
    <x v="2288"/>
    <x v="1"/>
    <s v="plays"/>
    <x v="3144"/>
    <x v="3138"/>
  </r>
  <r>
    <n v="3145"/>
    <s v="Arlington's 1st Dinner Theatre"/>
    <x v="3143"/>
    <n v="25000"/>
    <n v="0"/>
    <x v="3"/>
    <x v="0"/>
    <s v="USD"/>
    <n v="1490659134"/>
    <x v="3145"/>
    <b v="0"/>
    <x v="78"/>
    <b v="0"/>
    <s v="theater/plays"/>
    <x v="109"/>
    <x v="121"/>
    <x v="1"/>
    <s v="plays"/>
    <x v="3145"/>
    <x v="3139"/>
  </r>
  <r>
    <n v="3146"/>
    <s v="SoÃ±Ã© una ciudad amurallada"/>
    <x v="3144"/>
    <n v="50000"/>
    <n v="5250"/>
    <x v="3"/>
    <x v="14"/>
    <s v="MXN"/>
    <n v="1492356166"/>
    <x v="3146"/>
    <b v="0"/>
    <x v="8"/>
    <b v="0"/>
    <s v="theater/plays"/>
    <x v="1131"/>
    <x v="2289"/>
    <x v="1"/>
    <s v="plays"/>
    <x v="3146"/>
    <x v="3140"/>
  </r>
  <r>
    <n v="3147"/>
    <s v="The Eternal Space Brings the Old Penn Station Back to Life"/>
    <x v="3145"/>
    <n v="20000"/>
    <n v="23505"/>
    <x v="0"/>
    <x v="0"/>
    <s v="USD"/>
    <n v="1415319355"/>
    <x v="3147"/>
    <b v="1"/>
    <x v="496"/>
    <b v="1"/>
    <s v="theater/plays"/>
    <x v="2336"/>
    <x v="2290"/>
    <x v="1"/>
    <s v="plays"/>
    <x v="3147"/>
    <x v="3141"/>
  </r>
  <r>
    <n v="3148"/>
    <s v="The Aurora Project: A Sci-Fi Epic by Bella Poynton"/>
    <x v="3146"/>
    <n v="1800"/>
    <n v="2361"/>
    <x v="0"/>
    <x v="0"/>
    <s v="USD"/>
    <n v="1412136000"/>
    <x v="3148"/>
    <b v="1"/>
    <x v="7"/>
    <b v="1"/>
    <s v="theater/plays"/>
    <x v="2337"/>
    <x v="2291"/>
    <x v="1"/>
    <s v="plays"/>
    <x v="3148"/>
    <x v="3142"/>
  </r>
  <r>
    <n v="3149"/>
    <s v="Kafka on the Shore"/>
    <x v="3147"/>
    <n v="1250"/>
    <n v="1300"/>
    <x v="0"/>
    <x v="0"/>
    <s v="USD"/>
    <n v="1354845600"/>
    <x v="3149"/>
    <b v="1"/>
    <x v="20"/>
    <b v="1"/>
    <s v="theater/plays"/>
    <x v="87"/>
    <x v="368"/>
    <x v="1"/>
    <s v="plays"/>
    <x v="3149"/>
    <x v="3143"/>
  </r>
  <r>
    <n v="3150"/>
    <s v="Sustainable Theatre Project and The Life-Cycle of Seller Door: A Play of Consequences"/>
    <x v="3148"/>
    <n v="3500"/>
    <n v="3535"/>
    <x v="0"/>
    <x v="0"/>
    <s v="USD"/>
    <n v="1295928000"/>
    <x v="3150"/>
    <b v="1"/>
    <x v="201"/>
    <b v="1"/>
    <s v="theater/plays"/>
    <x v="50"/>
    <x v="2292"/>
    <x v="1"/>
    <s v="plays"/>
    <x v="3150"/>
    <x v="3144"/>
  </r>
  <r>
    <n v="3151"/>
    <s v="&quot;The Holiday Bug&quot; 2014 Puppet Show"/>
    <x v="3149"/>
    <n v="3500"/>
    <n v="3514"/>
    <x v="0"/>
    <x v="0"/>
    <s v="USD"/>
    <n v="1410379774"/>
    <x v="3151"/>
    <b v="1"/>
    <x v="69"/>
    <b v="1"/>
    <s v="theater/plays"/>
    <x v="84"/>
    <x v="2293"/>
    <x v="1"/>
    <s v="plays"/>
    <x v="3151"/>
    <x v="3145"/>
  </r>
  <r>
    <n v="3152"/>
    <s v="'Gilead', an original theatre piece"/>
    <x v="3150"/>
    <n v="2200"/>
    <n v="2331"/>
    <x v="0"/>
    <x v="1"/>
    <s v="GBP"/>
    <n v="1383425367"/>
    <x v="3152"/>
    <b v="1"/>
    <x v="85"/>
    <b v="1"/>
    <s v="theater/plays"/>
    <x v="2338"/>
    <x v="2294"/>
    <x v="1"/>
    <s v="plays"/>
    <x v="3152"/>
    <x v="3146"/>
  </r>
  <r>
    <n v="3153"/>
    <s v="Terminator the Second"/>
    <x v="3151"/>
    <n v="3000"/>
    <n v="10067.5"/>
    <x v="0"/>
    <x v="0"/>
    <s v="USD"/>
    <n v="1304225940"/>
    <x v="3153"/>
    <b v="1"/>
    <x v="198"/>
    <b v="1"/>
    <s v="theater/plays"/>
    <x v="2339"/>
    <x v="2295"/>
    <x v="1"/>
    <s v="plays"/>
    <x v="3153"/>
    <x v="3147"/>
  </r>
  <r>
    <n v="3154"/>
    <s v="&quot;Bright Ideas&quot; By Eric Coble"/>
    <x v="3152"/>
    <n v="7000"/>
    <n v="7905"/>
    <x v="0"/>
    <x v="0"/>
    <s v="USD"/>
    <n v="1333310458"/>
    <x v="3154"/>
    <b v="1"/>
    <x v="252"/>
    <b v="1"/>
    <s v="theater/plays"/>
    <x v="2340"/>
    <x v="2296"/>
    <x v="1"/>
    <s v="plays"/>
    <x v="3154"/>
    <x v="3148"/>
  </r>
  <r>
    <n v="3155"/>
    <s v="Stage Adaptation of Studio Ghibli's Princess Mononoke"/>
    <x v="3153"/>
    <n v="5000"/>
    <n v="9425.23"/>
    <x v="0"/>
    <x v="1"/>
    <s v="GBP"/>
    <n v="1356004725"/>
    <x v="3155"/>
    <b v="1"/>
    <x v="177"/>
    <b v="1"/>
    <s v="theater/plays"/>
    <x v="2341"/>
    <x v="2297"/>
    <x v="1"/>
    <s v="plays"/>
    <x v="3155"/>
    <x v="3149"/>
  </r>
  <r>
    <n v="3156"/>
    <s v="Bringing First Love/Worst Love To Life"/>
    <x v="3154"/>
    <n v="5500"/>
    <n v="5600"/>
    <x v="0"/>
    <x v="0"/>
    <s v="USD"/>
    <n v="1338591144"/>
    <x v="3156"/>
    <b v="1"/>
    <x v="30"/>
    <b v="1"/>
    <s v="theater/plays"/>
    <x v="2342"/>
    <x v="2298"/>
    <x v="1"/>
    <s v="plays"/>
    <x v="3156"/>
    <x v="3150"/>
  </r>
  <r>
    <n v="3157"/>
    <s v="Summer FourPlay"/>
    <x v="3155"/>
    <n v="4000"/>
    <n v="4040"/>
    <x v="0"/>
    <x v="0"/>
    <s v="USD"/>
    <n v="1405746000"/>
    <x v="3157"/>
    <b v="1"/>
    <x v="14"/>
    <b v="1"/>
    <s v="theater/plays"/>
    <x v="50"/>
    <x v="2299"/>
    <x v="1"/>
    <s v="plays"/>
    <x v="3157"/>
    <x v="3151"/>
  </r>
  <r>
    <n v="3158"/>
    <s v="Nursery Crimes"/>
    <x v="3156"/>
    <n v="5000"/>
    <n v="5700"/>
    <x v="0"/>
    <x v="0"/>
    <s v="USD"/>
    <n v="1374523752"/>
    <x v="3158"/>
    <b v="1"/>
    <x v="50"/>
    <b v="1"/>
    <s v="theater/plays"/>
    <x v="430"/>
    <x v="2300"/>
    <x v="1"/>
    <s v="plays"/>
    <x v="3158"/>
    <x v="3152"/>
  </r>
  <r>
    <n v="3159"/>
    <s v="Waxwing: A New Play"/>
    <x v="3157"/>
    <n v="1500"/>
    <n v="2002.22"/>
    <x v="0"/>
    <x v="0"/>
    <s v="USD"/>
    <n v="1326927600"/>
    <x v="3159"/>
    <b v="1"/>
    <x v="47"/>
    <b v="1"/>
    <s v="theater/plays"/>
    <x v="2343"/>
    <x v="2301"/>
    <x v="1"/>
    <s v="plays"/>
    <x v="3159"/>
    <x v="3153"/>
  </r>
  <r>
    <n v="3160"/>
    <s v="We Play Chekhov"/>
    <x v="3158"/>
    <n v="4500"/>
    <n v="4569"/>
    <x v="0"/>
    <x v="0"/>
    <s v="USD"/>
    <n v="1407905940"/>
    <x v="3160"/>
    <b v="1"/>
    <x v="7"/>
    <b v="1"/>
    <s v="theater/plays"/>
    <x v="1400"/>
    <x v="2302"/>
    <x v="1"/>
    <s v="plays"/>
    <x v="3160"/>
    <x v="3154"/>
  </r>
  <r>
    <n v="3161"/>
    <s v="Faustus"/>
    <x v="3159"/>
    <n v="2000"/>
    <n v="2102"/>
    <x v="0"/>
    <x v="1"/>
    <s v="GBP"/>
    <n v="1413377522"/>
    <x v="3161"/>
    <b v="1"/>
    <x v="142"/>
    <b v="1"/>
    <s v="theater/plays"/>
    <x v="2344"/>
    <x v="2303"/>
    <x v="1"/>
    <s v="plays"/>
    <x v="3161"/>
    <x v="3155"/>
  </r>
  <r>
    <n v="3162"/>
    <s v="Your Radio Adventure!"/>
    <x v="3160"/>
    <n v="4000"/>
    <n v="5086"/>
    <x v="0"/>
    <x v="0"/>
    <s v="USD"/>
    <n v="1404698400"/>
    <x v="3162"/>
    <b v="1"/>
    <x v="287"/>
    <b v="1"/>
    <s v="theater/plays"/>
    <x v="2345"/>
    <x v="2304"/>
    <x v="1"/>
    <s v="plays"/>
    <x v="3162"/>
    <x v="3156"/>
  </r>
  <r>
    <n v="3163"/>
    <s v="Bring &quot;SONNY&quot; To Toronto This Summer!"/>
    <x v="3161"/>
    <n v="13000"/>
    <n v="14450"/>
    <x v="0"/>
    <x v="0"/>
    <s v="USD"/>
    <n v="1402855525"/>
    <x v="3163"/>
    <b v="1"/>
    <x v="250"/>
    <b v="1"/>
    <s v="theater/plays"/>
    <x v="2346"/>
    <x v="2305"/>
    <x v="1"/>
    <s v="plays"/>
    <x v="3163"/>
    <x v="3157"/>
  </r>
  <r>
    <n v="3164"/>
    <s v="Better Than Shakespeare Presents: Much Ado About Something"/>
    <x v="3162"/>
    <n v="2500"/>
    <n v="2669"/>
    <x v="0"/>
    <x v="0"/>
    <s v="USD"/>
    <n v="1402341615"/>
    <x v="3164"/>
    <b v="1"/>
    <x v="26"/>
    <b v="1"/>
    <s v="theater/plays"/>
    <x v="2347"/>
    <x v="2306"/>
    <x v="1"/>
    <s v="plays"/>
    <x v="3164"/>
    <x v="3158"/>
  </r>
  <r>
    <n v="3165"/>
    <s v="THE MOON PLAY"/>
    <x v="3163"/>
    <n v="750"/>
    <n v="1220"/>
    <x v="0"/>
    <x v="0"/>
    <s v="USD"/>
    <n v="1304395140"/>
    <x v="3165"/>
    <b v="1"/>
    <x v="64"/>
    <b v="1"/>
    <s v="theater/plays"/>
    <x v="2348"/>
    <x v="2307"/>
    <x v="1"/>
    <s v="plays"/>
    <x v="3165"/>
    <x v="73"/>
  </r>
  <r>
    <n v="3166"/>
    <s v="Verdigris - A Play by Jim Beaver"/>
    <x v="3164"/>
    <n v="35000"/>
    <n v="56079.83"/>
    <x v="0"/>
    <x v="0"/>
    <s v="USD"/>
    <n v="1416988740"/>
    <x v="3166"/>
    <b v="1"/>
    <x v="497"/>
    <b v="1"/>
    <s v="theater/plays"/>
    <x v="2349"/>
    <x v="2308"/>
    <x v="1"/>
    <s v="plays"/>
    <x v="3166"/>
    <x v="3159"/>
  </r>
  <r>
    <n v="3167"/>
    <s v="Destiny is Judd Nelson: a new play at FringeNYC"/>
    <x v="3165"/>
    <n v="3000"/>
    <n v="3485"/>
    <x v="0"/>
    <x v="0"/>
    <s v="USD"/>
    <n v="1406952781"/>
    <x v="3167"/>
    <b v="1"/>
    <x v="165"/>
    <b v="1"/>
    <s v="theater/plays"/>
    <x v="2350"/>
    <x v="2309"/>
    <x v="1"/>
    <s v="plays"/>
    <x v="3167"/>
    <x v="3160"/>
  </r>
  <r>
    <n v="3168"/>
    <s v="Cosmicomics"/>
    <x v="3166"/>
    <n v="2500"/>
    <n v="3105"/>
    <x v="0"/>
    <x v="0"/>
    <s v="USD"/>
    <n v="1402696800"/>
    <x v="3168"/>
    <b v="1"/>
    <x v="42"/>
    <b v="1"/>
    <s v="theater/plays"/>
    <x v="2351"/>
    <x v="2310"/>
    <x v="1"/>
    <s v="plays"/>
    <x v="3168"/>
    <x v="3161"/>
  </r>
  <r>
    <n v="3169"/>
    <s v="The Window"/>
    <x v="3167"/>
    <n v="8000"/>
    <n v="8241"/>
    <x v="0"/>
    <x v="0"/>
    <s v="USD"/>
    <n v="1386910740"/>
    <x v="3169"/>
    <b v="1"/>
    <x v="141"/>
    <b v="1"/>
    <s v="theater/plays"/>
    <x v="2352"/>
    <x v="984"/>
    <x v="1"/>
    <s v="plays"/>
    <x v="3169"/>
    <x v="3162"/>
  </r>
  <r>
    <n v="3170"/>
    <s v="Ain't She Brave FringeNYC 2014 Project"/>
    <x v="3168"/>
    <n v="2000"/>
    <n v="2245"/>
    <x v="0"/>
    <x v="0"/>
    <s v="USD"/>
    <n v="1404273600"/>
    <x v="3170"/>
    <b v="1"/>
    <x v="26"/>
    <b v="1"/>
    <s v="theater/plays"/>
    <x v="2353"/>
    <x v="2311"/>
    <x v="1"/>
    <s v="plays"/>
    <x v="3170"/>
    <x v="3163"/>
  </r>
  <r>
    <n v="3171"/>
    <s v="The Fall - an epic theatrical adaptation"/>
    <x v="3169"/>
    <n v="7000"/>
    <n v="7617"/>
    <x v="0"/>
    <x v="1"/>
    <s v="GBP"/>
    <n v="1462545358"/>
    <x v="3171"/>
    <b v="1"/>
    <x v="27"/>
    <b v="1"/>
    <s v="theater/plays"/>
    <x v="2354"/>
    <x v="2312"/>
    <x v="1"/>
    <s v="plays"/>
    <x v="3171"/>
    <x v="3164"/>
  </r>
  <r>
    <n v="3172"/>
    <s v="Outcry Theatre presents &quot;Dark Play or Stories for Boys&quot;"/>
    <x v="3170"/>
    <n v="2000"/>
    <n v="2300"/>
    <x v="0"/>
    <x v="0"/>
    <s v="USD"/>
    <n v="1329240668"/>
    <x v="3172"/>
    <b v="1"/>
    <x v="60"/>
    <b v="1"/>
    <s v="theater/plays"/>
    <x v="935"/>
    <x v="2313"/>
    <x v="1"/>
    <s v="plays"/>
    <x v="3172"/>
    <x v="3165"/>
  </r>
  <r>
    <n v="3173"/>
    <s v="Melissa Arctic At the Road Theatre"/>
    <x v="3171"/>
    <n v="10000"/>
    <n v="10300"/>
    <x v="0"/>
    <x v="0"/>
    <s v="USD"/>
    <n v="1411765492"/>
    <x v="3173"/>
    <b v="1"/>
    <x v="142"/>
    <b v="1"/>
    <s v="theater/plays"/>
    <x v="288"/>
    <x v="2314"/>
    <x v="1"/>
    <s v="plays"/>
    <x v="3173"/>
    <x v="3166"/>
  </r>
  <r>
    <n v="3174"/>
    <s v="A Race Redux"/>
    <x v="3172"/>
    <n v="3000"/>
    <n v="3034"/>
    <x v="0"/>
    <x v="0"/>
    <s v="USD"/>
    <n v="1408999508"/>
    <x v="3174"/>
    <b v="1"/>
    <x v="23"/>
    <b v="1"/>
    <s v="theater/plays"/>
    <x v="2355"/>
    <x v="2315"/>
    <x v="1"/>
    <s v="plays"/>
    <x v="3174"/>
    <x v="3167"/>
  </r>
  <r>
    <n v="3175"/>
    <s v="The Killing Room"/>
    <x v="3173"/>
    <n v="5000"/>
    <n v="5478"/>
    <x v="0"/>
    <x v="0"/>
    <s v="USD"/>
    <n v="1297977427"/>
    <x v="3175"/>
    <b v="1"/>
    <x v="65"/>
    <b v="1"/>
    <s v="theater/plays"/>
    <x v="2356"/>
    <x v="2316"/>
    <x v="1"/>
    <s v="plays"/>
    <x v="3175"/>
    <x v="3168"/>
  </r>
  <r>
    <n v="3176"/>
    <s v="Romeo and Juliet at Moody's Pub"/>
    <x v="3174"/>
    <n v="1900"/>
    <n v="2182"/>
    <x v="0"/>
    <x v="0"/>
    <s v="USD"/>
    <n v="1376838000"/>
    <x v="3176"/>
    <b v="1"/>
    <x v="165"/>
    <b v="1"/>
    <s v="theater/plays"/>
    <x v="2357"/>
    <x v="2317"/>
    <x v="1"/>
    <s v="plays"/>
    <x v="3176"/>
    <x v="3169"/>
  </r>
  <r>
    <n v="3177"/>
    <s v="Tilted Field presents NO STATIC AT ALL in New York City"/>
    <x v="3175"/>
    <n v="2500"/>
    <n v="2935"/>
    <x v="0"/>
    <x v="0"/>
    <s v="USD"/>
    <n v="1403366409"/>
    <x v="3177"/>
    <b v="1"/>
    <x v="13"/>
    <b v="1"/>
    <s v="theater/plays"/>
    <x v="2358"/>
    <x v="2318"/>
    <x v="1"/>
    <s v="plays"/>
    <x v="3177"/>
    <x v="3170"/>
  </r>
  <r>
    <n v="3178"/>
    <s v="Cutting Off Kate Bush"/>
    <x v="3176"/>
    <n v="1500"/>
    <n v="2576"/>
    <x v="0"/>
    <x v="1"/>
    <s v="GBP"/>
    <n v="1405521075"/>
    <x v="3178"/>
    <b v="1"/>
    <x v="76"/>
    <b v="1"/>
    <s v="theater/plays"/>
    <x v="2359"/>
    <x v="2319"/>
    <x v="1"/>
    <s v="plays"/>
    <x v="3178"/>
    <x v="3171"/>
  </r>
  <r>
    <n v="3179"/>
    <s v="I Do Wonder"/>
    <x v="3177"/>
    <n v="4200"/>
    <n v="4794.82"/>
    <x v="0"/>
    <x v="0"/>
    <s v="USD"/>
    <n v="1367859071"/>
    <x v="3179"/>
    <b v="1"/>
    <x v="95"/>
    <b v="1"/>
    <s v="theater/plays"/>
    <x v="2360"/>
    <x v="2320"/>
    <x v="1"/>
    <s v="plays"/>
    <x v="3179"/>
    <x v="3172"/>
  </r>
  <r>
    <n v="3180"/>
    <s v="Glass Mountain: An Original Fairytale"/>
    <x v="3178"/>
    <n v="1200"/>
    <n v="1437"/>
    <x v="0"/>
    <x v="1"/>
    <s v="GBP"/>
    <n v="1403258049"/>
    <x v="3180"/>
    <b v="1"/>
    <x v="43"/>
    <b v="1"/>
    <s v="theater/plays"/>
    <x v="2361"/>
    <x v="2321"/>
    <x v="1"/>
    <s v="plays"/>
    <x v="3180"/>
    <x v="3173"/>
  </r>
  <r>
    <n v="3181"/>
    <s v="ENDURING SONG"/>
    <x v="3179"/>
    <n v="500"/>
    <n v="545"/>
    <x v="0"/>
    <x v="1"/>
    <s v="GBP"/>
    <n v="1402848000"/>
    <x v="3181"/>
    <b v="1"/>
    <x v="41"/>
    <b v="1"/>
    <s v="theater/plays"/>
    <x v="2206"/>
    <x v="828"/>
    <x v="1"/>
    <s v="plays"/>
    <x v="3181"/>
    <x v="3174"/>
  </r>
  <r>
    <n v="3182"/>
    <s v="A Thought in Three Parts"/>
    <x v="3180"/>
    <n v="7000"/>
    <n v="7062"/>
    <x v="0"/>
    <x v="0"/>
    <s v="USD"/>
    <n v="1328029200"/>
    <x v="3182"/>
    <b v="1"/>
    <x v="299"/>
    <b v="1"/>
    <s v="theater/plays"/>
    <x v="2191"/>
    <x v="2322"/>
    <x v="1"/>
    <s v="plays"/>
    <x v="3182"/>
    <x v="3175"/>
  </r>
  <r>
    <n v="3183"/>
    <s v="The Seagull on The River"/>
    <x v="3181"/>
    <n v="2500"/>
    <n v="2725"/>
    <x v="0"/>
    <x v="0"/>
    <s v="USD"/>
    <n v="1377284669"/>
    <x v="3183"/>
    <b v="1"/>
    <x v="32"/>
    <b v="1"/>
    <s v="theater/plays"/>
    <x v="2206"/>
    <x v="2323"/>
    <x v="1"/>
    <s v="plays"/>
    <x v="3183"/>
    <x v="3176"/>
  </r>
  <r>
    <n v="3184"/>
    <s v="Equus at Frenetic Theatre"/>
    <x v="3182"/>
    <n v="4300"/>
    <n v="4610"/>
    <x v="0"/>
    <x v="0"/>
    <s v="USD"/>
    <n v="1404258631"/>
    <x v="3184"/>
    <b v="1"/>
    <x v="67"/>
    <b v="1"/>
    <s v="theater/plays"/>
    <x v="2362"/>
    <x v="2324"/>
    <x v="1"/>
    <s v="plays"/>
    <x v="3184"/>
    <x v="3177"/>
  </r>
  <r>
    <n v="3185"/>
    <s v="Edfringe support - What a Gay Play"/>
    <x v="3183"/>
    <n v="1000"/>
    <n v="1000"/>
    <x v="0"/>
    <x v="1"/>
    <s v="GBP"/>
    <n v="1405553241"/>
    <x v="3185"/>
    <b v="1"/>
    <x v="54"/>
    <b v="1"/>
    <s v="theater/plays"/>
    <x v="31"/>
    <x v="694"/>
    <x v="1"/>
    <s v="plays"/>
    <x v="3185"/>
    <x v="3178"/>
  </r>
  <r>
    <n v="3186"/>
    <s v="Honest"/>
    <x v="3184"/>
    <n v="3200"/>
    <n v="3270"/>
    <x v="0"/>
    <x v="1"/>
    <s v="GBP"/>
    <n v="1410901200"/>
    <x v="3186"/>
    <b v="1"/>
    <x v="16"/>
    <b v="1"/>
    <s v="theater/plays"/>
    <x v="2363"/>
    <x v="2325"/>
    <x v="1"/>
    <s v="plays"/>
    <x v="3186"/>
    <x v="3179"/>
  </r>
  <r>
    <n v="3187"/>
    <s v="OCTOBER IN THE CHAIR &amp; Other Fragile Things...This Halloween"/>
    <x v="3185"/>
    <n v="15000"/>
    <n v="17444"/>
    <x v="0"/>
    <x v="0"/>
    <s v="USD"/>
    <n v="1407167973"/>
    <x v="3187"/>
    <b v="1"/>
    <x v="138"/>
    <b v="1"/>
    <s v="theater/plays"/>
    <x v="2364"/>
    <x v="2326"/>
    <x v="1"/>
    <s v="plays"/>
    <x v="3187"/>
    <x v="3180"/>
  </r>
  <r>
    <n v="3188"/>
    <s v="A Brief History of Musical Theatre..."/>
    <x v="3186"/>
    <n v="200"/>
    <n v="130"/>
    <x v="2"/>
    <x v="1"/>
    <s v="GBP"/>
    <n v="1433930302"/>
    <x v="3188"/>
    <b v="0"/>
    <x v="82"/>
    <b v="0"/>
    <s v="theater/musical"/>
    <x v="2365"/>
    <x v="2327"/>
    <x v="1"/>
    <s v="musical"/>
    <x v="3188"/>
    <x v="3181"/>
  </r>
  <r>
    <n v="3189"/>
    <s v="Hednadotter Jubileumskonsert"/>
    <x v="3187"/>
    <n v="55000"/>
    <n v="6780"/>
    <x v="2"/>
    <x v="11"/>
    <s v="SEK"/>
    <n v="1432455532"/>
    <x v="3189"/>
    <b v="0"/>
    <x v="10"/>
    <b v="0"/>
    <s v="theater/musical"/>
    <x v="2366"/>
    <x v="2328"/>
    <x v="1"/>
    <s v="musical"/>
    <x v="3189"/>
    <x v="3182"/>
  </r>
  <r>
    <n v="3190"/>
    <s v="Call It A Day Productions - THE LIFE"/>
    <x v="3188"/>
    <n v="4000"/>
    <n v="0"/>
    <x v="2"/>
    <x v="5"/>
    <s v="CAD"/>
    <n v="1481258275"/>
    <x v="3190"/>
    <b v="0"/>
    <x v="78"/>
    <b v="0"/>
    <s v="theater/musical"/>
    <x v="109"/>
    <x v="121"/>
    <x v="1"/>
    <s v="musical"/>
    <x v="3190"/>
    <x v="3183"/>
  </r>
  <r>
    <n v="3191"/>
    <s v="Decree 770: Europa"/>
    <x v="3189"/>
    <n v="3750"/>
    <n v="151"/>
    <x v="2"/>
    <x v="0"/>
    <s v="USD"/>
    <n v="1471370869"/>
    <x v="3191"/>
    <b v="0"/>
    <x v="80"/>
    <b v="0"/>
    <s v="theater/musical"/>
    <x v="2367"/>
    <x v="2329"/>
    <x v="1"/>
    <s v="musical"/>
    <x v="3191"/>
    <x v="3184"/>
  </r>
  <r>
    <n v="3192"/>
    <s v="Arts in Conflict"/>
    <x v="3190"/>
    <n v="10000"/>
    <n v="102"/>
    <x v="2"/>
    <x v="1"/>
    <s v="GBP"/>
    <n v="1425160800"/>
    <x v="3192"/>
    <b v="0"/>
    <x v="22"/>
    <b v="0"/>
    <s v="theater/musical"/>
    <x v="391"/>
    <x v="800"/>
    <x v="1"/>
    <s v="musical"/>
    <x v="3192"/>
    <x v="3185"/>
  </r>
  <r>
    <n v="3193"/>
    <s v="Shock Treatment - The Sequel to Rocky Horror!"/>
    <x v="3191"/>
    <n v="5000"/>
    <n v="587"/>
    <x v="2"/>
    <x v="1"/>
    <s v="GBP"/>
    <n v="1424474056"/>
    <x v="3193"/>
    <b v="0"/>
    <x v="54"/>
    <b v="0"/>
    <s v="theater/musical"/>
    <x v="2368"/>
    <x v="2330"/>
    <x v="1"/>
    <s v="musical"/>
    <x v="3193"/>
    <x v="3186"/>
  </r>
  <r>
    <n v="3194"/>
    <s v="P.A.C.K (Performing Arts Camp for Kids)"/>
    <x v="3192"/>
    <n v="11000"/>
    <n v="0"/>
    <x v="2"/>
    <x v="0"/>
    <s v="USD"/>
    <n v="1437960598"/>
    <x v="3194"/>
    <b v="0"/>
    <x v="78"/>
    <b v="0"/>
    <s v="theater/musical"/>
    <x v="109"/>
    <x v="121"/>
    <x v="1"/>
    <s v="musical"/>
    <x v="3194"/>
    <x v="3187"/>
  </r>
  <r>
    <n v="3195"/>
    <s v="Emerson Sings!"/>
    <x v="3193"/>
    <n v="3500"/>
    <n v="2070"/>
    <x v="2"/>
    <x v="0"/>
    <s v="USD"/>
    <n v="1423750542"/>
    <x v="3195"/>
    <b v="0"/>
    <x v="70"/>
    <b v="0"/>
    <s v="theater/musical"/>
    <x v="2369"/>
    <x v="2331"/>
    <x v="1"/>
    <s v="musical"/>
    <x v="3195"/>
    <x v="3188"/>
  </r>
  <r>
    <n v="3196"/>
    <s v="Our Modern Lives"/>
    <x v="3194"/>
    <n v="3000000"/>
    <n v="1800"/>
    <x v="2"/>
    <x v="0"/>
    <s v="USD"/>
    <n v="1438437600"/>
    <x v="3196"/>
    <b v="0"/>
    <x v="79"/>
    <b v="0"/>
    <s v="theater/musical"/>
    <x v="1855"/>
    <x v="468"/>
    <x v="1"/>
    <s v="musical"/>
    <x v="3196"/>
    <x v="3189"/>
  </r>
  <r>
    <n v="3197"/>
    <s v="Mirror, mirror on the wall"/>
    <x v="3195"/>
    <n v="10000"/>
    <n v="1145"/>
    <x v="2"/>
    <x v="10"/>
    <s v="NOK"/>
    <n v="1423050618"/>
    <x v="3197"/>
    <b v="0"/>
    <x v="80"/>
    <b v="0"/>
    <s v="theater/musical"/>
    <x v="2370"/>
    <x v="2332"/>
    <x v="1"/>
    <s v="musical"/>
    <x v="3197"/>
    <x v="3190"/>
  </r>
  <r>
    <n v="3198"/>
    <s v="Terezin's The Fireflies"/>
    <x v="3196"/>
    <n v="30000"/>
    <n v="110"/>
    <x v="2"/>
    <x v="8"/>
    <s v="DKK"/>
    <n v="1424081477"/>
    <x v="3198"/>
    <b v="0"/>
    <x v="83"/>
    <b v="0"/>
    <s v="theater/musical"/>
    <x v="456"/>
    <x v="2333"/>
    <x v="1"/>
    <s v="musical"/>
    <x v="3198"/>
    <x v="3191"/>
  </r>
  <r>
    <n v="3199"/>
    <s v="Help Milburn Stone Fly High With TARZAN The Musical"/>
    <x v="3197"/>
    <n v="5000"/>
    <n v="2608"/>
    <x v="2"/>
    <x v="0"/>
    <s v="USD"/>
    <n v="1410037200"/>
    <x v="3199"/>
    <b v="0"/>
    <x v="28"/>
    <b v="0"/>
    <s v="theater/musical"/>
    <x v="2371"/>
    <x v="2334"/>
    <x v="1"/>
    <s v="musical"/>
    <x v="3199"/>
    <x v="3192"/>
  </r>
  <r>
    <n v="3200"/>
    <s v="ROAD TO THE KINGDOM"/>
    <x v="3198"/>
    <n v="50000"/>
    <n v="1"/>
    <x v="2"/>
    <x v="0"/>
    <s v="USD"/>
    <n v="1461994440"/>
    <x v="3200"/>
    <b v="0"/>
    <x v="29"/>
    <b v="0"/>
    <s v="theater/musical"/>
    <x v="133"/>
    <x v="120"/>
    <x v="1"/>
    <s v="musical"/>
    <x v="3200"/>
    <x v="3193"/>
  </r>
  <r>
    <n v="3201"/>
    <s v="Nothing Changes"/>
    <x v="3199"/>
    <n v="2000"/>
    <n v="25"/>
    <x v="2"/>
    <x v="1"/>
    <s v="GBP"/>
    <n v="1409509477"/>
    <x v="3201"/>
    <b v="0"/>
    <x v="84"/>
    <b v="0"/>
    <s v="theater/musical"/>
    <x v="2372"/>
    <x v="385"/>
    <x v="1"/>
    <s v="musical"/>
    <x v="3201"/>
    <x v="3194"/>
  </r>
  <r>
    <n v="3202"/>
    <s v="Christmas Ain't A Drag - A Musical"/>
    <x v="3200"/>
    <n v="5000"/>
    <n v="2726"/>
    <x v="2"/>
    <x v="0"/>
    <s v="USD"/>
    <n v="1450072740"/>
    <x v="3202"/>
    <b v="0"/>
    <x v="20"/>
    <b v="0"/>
    <s v="theater/musical"/>
    <x v="2373"/>
    <x v="2335"/>
    <x v="1"/>
    <s v="musical"/>
    <x v="3202"/>
    <x v="3195"/>
  </r>
  <r>
    <n v="3203"/>
    <s v="Escape from Reality's 1st Season &quot;Defying Gravity&quot;"/>
    <x v="3201"/>
    <n v="1000"/>
    <n v="250"/>
    <x v="2"/>
    <x v="0"/>
    <s v="USD"/>
    <n v="1443224622"/>
    <x v="3203"/>
    <b v="0"/>
    <x v="79"/>
    <b v="0"/>
    <s v="theater/musical"/>
    <x v="180"/>
    <x v="694"/>
    <x v="1"/>
    <s v="musical"/>
    <x v="3203"/>
    <x v="3196"/>
  </r>
  <r>
    <n v="3204"/>
    <s v="FaÃ§ade: The Interactive Musical"/>
    <x v="3202"/>
    <n v="500"/>
    <n v="0"/>
    <x v="2"/>
    <x v="0"/>
    <s v="USD"/>
    <n v="1437149640"/>
    <x v="3204"/>
    <b v="0"/>
    <x v="78"/>
    <b v="0"/>
    <s v="theater/musical"/>
    <x v="109"/>
    <x v="121"/>
    <x v="1"/>
    <s v="musical"/>
    <x v="3204"/>
    <x v="3197"/>
  </r>
  <r>
    <n v="3205"/>
    <s v="Children Must Run: An Original Musical"/>
    <x v="3203"/>
    <n v="8000"/>
    <n v="273"/>
    <x v="2"/>
    <x v="1"/>
    <s v="GBP"/>
    <n v="1430470772"/>
    <x v="3205"/>
    <b v="0"/>
    <x v="8"/>
    <b v="0"/>
    <s v="theater/musical"/>
    <x v="2374"/>
    <x v="1965"/>
    <x v="1"/>
    <s v="musical"/>
    <x v="3205"/>
    <x v="3198"/>
  </r>
  <r>
    <n v="3206"/>
    <s v="Performance Theater for Young Artists (PTYA)"/>
    <x v="3204"/>
    <n v="5000"/>
    <n v="0"/>
    <x v="2"/>
    <x v="0"/>
    <s v="USD"/>
    <n v="1442644651"/>
    <x v="3206"/>
    <b v="0"/>
    <x v="78"/>
    <b v="0"/>
    <s v="theater/musical"/>
    <x v="109"/>
    <x v="121"/>
    <x v="1"/>
    <s v="musical"/>
    <x v="3206"/>
    <x v="3199"/>
  </r>
  <r>
    <n v="3207"/>
    <s v="The Last Five Years: The Muse Arts Production's Debut Show"/>
    <x v="3205"/>
    <n v="5500"/>
    <n v="2550"/>
    <x v="2"/>
    <x v="0"/>
    <s v="USD"/>
    <n v="1429767607"/>
    <x v="3207"/>
    <b v="0"/>
    <x v="17"/>
    <b v="0"/>
    <s v="theater/musical"/>
    <x v="2375"/>
    <x v="2336"/>
    <x v="1"/>
    <s v="musical"/>
    <x v="3207"/>
    <x v="3200"/>
  </r>
  <r>
    <n v="3208"/>
    <s v="The Blind Owl Stages Shinn's &quot;The Coming World&quot;"/>
    <x v="3206"/>
    <n v="5000"/>
    <n v="5175"/>
    <x v="0"/>
    <x v="0"/>
    <s v="USD"/>
    <n v="1406557877"/>
    <x v="3208"/>
    <b v="1"/>
    <x v="141"/>
    <b v="1"/>
    <s v="theater/plays"/>
    <x v="991"/>
    <x v="2337"/>
    <x v="1"/>
    <s v="plays"/>
    <x v="3208"/>
    <x v="3201"/>
  </r>
  <r>
    <n v="3209"/>
    <s v="King Kirby, a play by Crystal Skillman and Fred Van Lente"/>
    <x v="3207"/>
    <n v="9500"/>
    <n v="11335.7"/>
    <x v="0"/>
    <x v="0"/>
    <s v="USD"/>
    <n v="1403305200"/>
    <x v="3209"/>
    <b v="1"/>
    <x v="334"/>
    <b v="1"/>
    <s v="theater/plays"/>
    <x v="2376"/>
    <x v="2338"/>
    <x v="1"/>
    <s v="plays"/>
    <x v="3209"/>
    <x v="3202"/>
  </r>
  <r>
    <n v="3210"/>
    <s v="&quot;The Red Herring&quot; World Premiere"/>
    <x v="3208"/>
    <n v="3000"/>
    <n v="3773"/>
    <x v="0"/>
    <x v="0"/>
    <s v="USD"/>
    <n v="1338523140"/>
    <x v="3210"/>
    <b v="1"/>
    <x v="65"/>
    <b v="1"/>
    <s v="theater/plays"/>
    <x v="2377"/>
    <x v="2339"/>
    <x v="1"/>
    <s v="plays"/>
    <x v="3210"/>
    <x v="3203"/>
  </r>
  <r>
    <n v="3211"/>
    <s v="Titus &amp; Two Conversations. Huzzah!"/>
    <x v="3209"/>
    <n v="23000"/>
    <n v="27541"/>
    <x v="0"/>
    <x v="0"/>
    <s v="USD"/>
    <n v="1408068000"/>
    <x v="3211"/>
    <b v="1"/>
    <x v="498"/>
    <b v="1"/>
    <s v="theater/plays"/>
    <x v="2378"/>
    <x v="2340"/>
    <x v="1"/>
    <s v="plays"/>
    <x v="3211"/>
    <x v="3204"/>
  </r>
  <r>
    <n v="3212"/>
    <s v="Campo Maldito"/>
    <x v="3210"/>
    <n v="4000"/>
    <n v="5050"/>
    <x v="0"/>
    <x v="0"/>
    <s v="USD"/>
    <n v="1407524751"/>
    <x v="3212"/>
    <b v="1"/>
    <x v="225"/>
    <b v="1"/>
    <s v="theater/plays"/>
    <x v="2379"/>
    <x v="2341"/>
    <x v="1"/>
    <s v="plays"/>
    <x v="3212"/>
    <x v="3205"/>
  </r>
  <r>
    <n v="3213"/>
    <s v="Moving Dust presents 'THIS MUCH' 2015"/>
    <x v="3211"/>
    <n v="6000"/>
    <n v="6007"/>
    <x v="0"/>
    <x v="1"/>
    <s v="GBP"/>
    <n v="1437934759"/>
    <x v="3213"/>
    <b v="1"/>
    <x v="5"/>
    <b v="1"/>
    <s v="theater/plays"/>
    <x v="2380"/>
    <x v="2342"/>
    <x v="1"/>
    <s v="plays"/>
    <x v="3213"/>
    <x v="3206"/>
  </r>
  <r>
    <n v="3214"/>
    <s v="World Premiere of Sket - a play by  Maya Sondhi"/>
    <x v="3212"/>
    <n v="12000"/>
    <n v="12256"/>
    <x v="0"/>
    <x v="1"/>
    <s v="GBP"/>
    <n v="1452038100"/>
    <x v="3214"/>
    <b v="1"/>
    <x v="248"/>
    <b v="1"/>
    <s v="theater/plays"/>
    <x v="2381"/>
    <x v="2343"/>
    <x v="1"/>
    <s v="plays"/>
    <x v="3214"/>
    <x v="3207"/>
  </r>
  <r>
    <n v="3215"/>
    <s v="Colt Coeur's 6th Season"/>
    <x v="3213"/>
    <n v="35000"/>
    <n v="35123"/>
    <x v="0"/>
    <x v="0"/>
    <s v="USD"/>
    <n v="1441857540"/>
    <x v="3215"/>
    <b v="1"/>
    <x v="179"/>
    <b v="1"/>
    <s v="theater/plays"/>
    <x v="2382"/>
    <x v="2344"/>
    <x v="1"/>
    <s v="plays"/>
    <x v="3215"/>
    <x v="3208"/>
  </r>
  <r>
    <n v="3216"/>
    <s v="BRUTE"/>
    <x v="3214"/>
    <n v="2000"/>
    <n v="2001"/>
    <x v="0"/>
    <x v="1"/>
    <s v="GBP"/>
    <n v="1436625000"/>
    <x v="3216"/>
    <b v="1"/>
    <x v="2"/>
    <b v="1"/>
    <s v="theater/plays"/>
    <x v="2383"/>
    <x v="2345"/>
    <x v="1"/>
    <s v="plays"/>
    <x v="3216"/>
    <x v="3209"/>
  </r>
  <r>
    <n v="3217"/>
    <s v="Wake Up Call @ IRT Theater"/>
    <x v="3215"/>
    <n v="4500"/>
    <n v="5221"/>
    <x v="0"/>
    <x v="0"/>
    <s v="USD"/>
    <n v="1478264784"/>
    <x v="3217"/>
    <b v="1"/>
    <x v="201"/>
    <b v="1"/>
    <s v="theater/plays"/>
    <x v="2251"/>
    <x v="2346"/>
    <x v="1"/>
    <s v="plays"/>
    <x v="3217"/>
    <x v="3210"/>
  </r>
  <r>
    <n v="3218"/>
    <s v="Lonely Soldier Monologues a play by Helen Benedict."/>
    <x v="3216"/>
    <n v="12000"/>
    <n v="12252"/>
    <x v="0"/>
    <x v="1"/>
    <s v="GBP"/>
    <n v="1419984000"/>
    <x v="3218"/>
    <b v="1"/>
    <x v="192"/>
    <b v="1"/>
    <s v="theater/plays"/>
    <x v="426"/>
    <x v="2347"/>
    <x v="1"/>
    <s v="plays"/>
    <x v="3218"/>
    <x v="3211"/>
  </r>
  <r>
    <n v="3219"/>
    <s v="Eyes Closed - The First In-Dream Theater Experience"/>
    <x v="3217"/>
    <n v="20000"/>
    <n v="20022"/>
    <x v="0"/>
    <x v="0"/>
    <s v="USD"/>
    <n v="1427063747"/>
    <x v="3219"/>
    <b v="1"/>
    <x v="46"/>
    <b v="1"/>
    <s v="theater/plays"/>
    <x v="2384"/>
    <x v="2348"/>
    <x v="1"/>
    <s v="plays"/>
    <x v="3219"/>
    <x v="3212"/>
  </r>
  <r>
    <n v="3220"/>
    <s v="Burners"/>
    <x v="3218"/>
    <n v="15000"/>
    <n v="15126"/>
    <x v="0"/>
    <x v="0"/>
    <s v="USD"/>
    <n v="1489352400"/>
    <x v="3220"/>
    <b v="1"/>
    <x v="211"/>
    <b v="1"/>
    <s v="theater/plays"/>
    <x v="2385"/>
    <x v="2349"/>
    <x v="1"/>
    <s v="plays"/>
    <x v="3220"/>
    <x v="3213"/>
  </r>
  <r>
    <n v="3221"/>
    <s v="The Hitchhiker's Guide to the Family"/>
    <x v="3219"/>
    <n v="4000"/>
    <n v="4137"/>
    <x v="0"/>
    <x v="1"/>
    <s v="GBP"/>
    <n v="1436114603"/>
    <x v="3221"/>
    <b v="1"/>
    <x v="116"/>
    <b v="1"/>
    <s v="theater/plays"/>
    <x v="2386"/>
    <x v="2350"/>
    <x v="1"/>
    <s v="plays"/>
    <x v="3221"/>
    <x v="3214"/>
  </r>
  <r>
    <n v="3222"/>
    <s v="Shakespeare in ASL - and FREE for everyone"/>
    <x v="3220"/>
    <n v="2500"/>
    <n v="3120"/>
    <x v="0"/>
    <x v="0"/>
    <s v="USD"/>
    <n v="1445722140"/>
    <x v="3222"/>
    <b v="1"/>
    <x v="87"/>
    <b v="1"/>
    <s v="theater/plays"/>
    <x v="2387"/>
    <x v="2351"/>
    <x v="1"/>
    <s v="plays"/>
    <x v="3222"/>
    <x v="3215"/>
  </r>
  <r>
    <n v="3223"/>
    <s v="Good People by David Lindsay-Abaire at Waterfront Playhouse"/>
    <x v="3221"/>
    <n v="3100"/>
    <n v="3395"/>
    <x v="0"/>
    <x v="0"/>
    <s v="USD"/>
    <n v="1440100976"/>
    <x v="3223"/>
    <b v="1"/>
    <x v="142"/>
    <b v="1"/>
    <s v="theater/plays"/>
    <x v="2388"/>
    <x v="2352"/>
    <x v="1"/>
    <s v="plays"/>
    <x v="3223"/>
    <x v="3216"/>
  </r>
  <r>
    <n v="3224"/>
    <s v="AdA (Author directing Author)"/>
    <x v="3222"/>
    <n v="30000"/>
    <n v="30610"/>
    <x v="0"/>
    <x v="0"/>
    <s v="USD"/>
    <n v="1484024400"/>
    <x v="3224"/>
    <b v="1"/>
    <x v="499"/>
    <b v="1"/>
    <s v="theater/plays"/>
    <x v="2389"/>
    <x v="2353"/>
    <x v="1"/>
    <s v="plays"/>
    <x v="3224"/>
    <x v="3217"/>
  </r>
  <r>
    <n v="3225"/>
    <s v="Two &quot;Gentlemen&quot; of Verona by William Shakespeare"/>
    <x v="3223"/>
    <n v="2000"/>
    <n v="2047"/>
    <x v="0"/>
    <x v="0"/>
    <s v="USD"/>
    <n v="1464987600"/>
    <x v="3225"/>
    <b v="1"/>
    <x v="70"/>
    <b v="1"/>
    <s v="theater/plays"/>
    <x v="1099"/>
    <x v="2354"/>
    <x v="1"/>
    <s v="plays"/>
    <x v="3225"/>
    <x v="3218"/>
  </r>
  <r>
    <n v="3226"/>
    <s v="Get Trip The Light Theatre's show to its 2nd London Stage!"/>
    <x v="3224"/>
    <n v="1200"/>
    <n v="1250"/>
    <x v="0"/>
    <x v="1"/>
    <s v="GBP"/>
    <n v="1446213612"/>
    <x v="3226"/>
    <b v="1"/>
    <x v="64"/>
    <b v="1"/>
    <s v="theater/plays"/>
    <x v="44"/>
    <x v="2355"/>
    <x v="1"/>
    <s v="plays"/>
    <x v="3226"/>
    <x v="3219"/>
  </r>
  <r>
    <n v="3227"/>
    <s v="a colder water than here - VAULT 2017"/>
    <x v="3225"/>
    <n v="1200"/>
    <n v="1500"/>
    <x v="0"/>
    <x v="1"/>
    <s v="GBP"/>
    <n v="1484687436"/>
    <x v="3227"/>
    <b v="0"/>
    <x v="209"/>
    <b v="1"/>
    <s v="theater/plays"/>
    <x v="1054"/>
    <x v="73"/>
    <x v="1"/>
    <s v="plays"/>
    <x v="3227"/>
    <x v="3220"/>
  </r>
  <r>
    <n v="3228"/>
    <s v="Hear Me Roar: A Season of Powerful Women"/>
    <x v="3226"/>
    <n v="7000"/>
    <n v="7164"/>
    <x v="0"/>
    <x v="0"/>
    <s v="USD"/>
    <n v="1450328340"/>
    <x v="3228"/>
    <b v="1"/>
    <x v="77"/>
    <b v="1"/>
    <s v="theater/plays"/>
    <x v="2390"/>
    <x v="2356"/>
    <x v="1"/>
    <s v="plays"/>
    <x v="3228"/>
    <x v="3221"/>
  </r>
  <r>
    <n v="3229"/>
    <s v="The Seagull Project Presents: The Three Sisters"/>
    <x v="3227"/>
    <n v="20000"/>
    <n v="21573"/>
    <x v="0"/>
    <x v="0"/>
    <s v="USD"/>
    <n v="1416470398"/>
    <x v="3229"/>
    <b v="1"/>
    <x v="91"/>
    <b v="1"/>
    <s v="theater/plays"/>
    <x v="2391"/>
    <x v="2357"/>
    <x v="1"/>
    <s v="plays"/>
    <x v="3229"/>
    <x v="3222"/>
  </r>
  <r>
    <n v="3230"/>
    <s v="#CLOUD$ - a modern adaptation of Aristophanes' Clouds"/>
    <x v="3228"/>
    <n v="2600"/>
    <n v="2857"/>
    <x v="0"/>
    <x v="0"/>
    <s v="USD"/>
    <n v="1412135940"/>
    <x v="3230"/>
    <b v="1"/>
    <x v="77"/>
    <b v="1"/>
    <s v="theater/plays"/>
    <x v="2392"/>
    <x v="2358"/>
    <x v="1"/>
    <s v="plays"/>
    <x v="3230"/>
    <x v="341"/>
  </r>
  <r>
    <n v="3231"/>
    <s v="Strong Poison Stage Play adapted fr. Dorothy L. Sayers novel"/>
    <x v="3229"/>
    <n v="1000"/>
    <n v="1610"/>
    <x v="0"/>
    <x v="0"/>
    <s v="USD"/>
    <n v="1460846347"/>
    <x v="3231"/>
    <b v="0"/>
    <x v="33"/>
    <b v="1"/>
    <s v="theater/plays"/>
    <x v="2393"/>
    <x v="405"/>
    <x v="1"/>
    <s v="plays"/>
    <x v="3231"/>
    <x v="3223"/>
  </r>
  <r>
    <n v="3232"/>
    <s v="Honorable Men - Poor Yorick's Players 2016 Season"/>
    <x v="3230"/>
    <n v="1000"/>
    <n v="1312"/>
    <x v="0"/>
    <x v="0"/>
    <s v="USD"/>
    <n v="1462334340"/>
    <x v="3232"/>
    <b v="1"/>
    <x v="55"/>
    <b v="1"/>
    <s v="theater/plays"/>
    <x v="2394"/>
    <x v="2359"/>
    <x v="1"/>
    <s v="plays"/>
    <x v="3232"/>
    <x v="3224"/>
  </r>
  <r>
    <n v="3233"/>
    <s v="64 Squares"/>
    <x v="3231"/>
    <n v="5000"/>
    <n v="5940"/>
    <x v="0"/>
    <x v="0"/>
    <s v="USD"/>
    <n v="1488482355"/>
    <x v="3233"/>
    <b v="0"/>
    <x v="42"/>
    <b v="1"/>
    <s v="theater/plays"/>
    <x v="2395"/>
    <x v="2360"/>
    <x v="1"/>
    <s v="plays"/>
    <x v="3233"/>
    <x v="3225"/>
  </r>
  <r>
    <n v="3234"/>
    <s v="Repetitive Beats: A new play premiering at Vault Festival"/>
    <x v="3232"/>
    <n v="4000"/>
    <n v="4015.71"/>
    <x v="0"/>
    <x v="1"/>
    <s v="GBP"/>
    <n v="1485991860"/>
    <x v="3234"/>
    <b v="0"/>
    <x v="248"/>
    <b v="1"/>
    <s v="theater/plays"/>
    <x v="2396"/>
    <x v="2361"/>
    <x v="1"/>
    <s v="plays"/>
    <x v="3234"/>
    <x v="3226"/>
  </r>
  <r>
    <n v="3235"/>
    <s v="Catapult OYL to the next levelâ€”in Edinburgh!"/>
    <x v="3233"/>
    <n v="15000"/>
    <n v="15481"/>
    <x v="0"/>
    <x v="0"/>
    <s v="USD"/>
    <n v="1467361251"/>
    <x v="3235"/>
    <b v="1"/>
    <x v="331"/>
    <b v="1"/>
    <s v="theater/plays"/>
    <x v="2397"/>
    <x v="2362"/>
    <x v="1"/>
    <s v="plays"/>
    <x v="3235"/>
    <x v="3227"/>
  </r>
  <r>
    <n v="3236"/>
    <s v="Sub-Basement World Premiere"/>
    <x v="3234"/>
    <n v="20000"/>
    <n v="20120"/>
    <x v="0"/>
    <x v="0"/>
    <s v="USD"/>
    <n v="1482962433"/>
    <x v="3236"/>
    <b v="0"/>
    <x v="238"/>
    <b v="1"/>
    <s v="theater/plays"/>
    <x v="1794"/>
    <x v="2363"/>
    <x v="1"/>
    <s v="plays"/>
    <x v="3236"/>
    <x v="3228"/>
  </r>
  <r>
    <n v="3237"/>
    <s v="Celebrating 20 years of The 24 Hour Plays around the world!"/>
    <x v="3235"/>
    <n v="35000"/>
    <n v="35275.64"/>
    <x v="0"/>
    <x v="0"/>
    <s v="USD"/>
    <n v="1443499140"/>
    <x v="3237"/>
    <b v="1"/>
    <x v="314"/>
    <b v="1"/>
    <s v="theater/plays"/>
    <x v="2398"/>
    <x v="2364"/>
    <x v="1"/>
    <s v="plays"/>
    <x v="3237"/>
    <x v="3229"/>
  </r>
  <r>
    <n v="3238"/>
    <s v="All Bare Theatre bring THE MAIDS to Edinburgh 2015"/>
    <x v="3236"/>
    <n v="2800"/>
    <n v="3145"/>
    <x v="0"/>
    <x v="1"/>
    <s v="GBP"/>
    <n v="1435752898"/>
    <x v="3238"/>
    <b v="1"/>
    <x v="1"/>
    <b v="1"/>
    <s v="theater/plays"/>
    <x v="2399"/>
    <x v="2365"/>
    <x v="1"/>
    <s v="plays"/>
    <x v="3238"/>
    <x v="3230"/>
  </r>
  <r>
    <n v="3239"/>
    <s v="The Book's the Thing - Welcome to Hamlet's Library"/>
    <x v="3237"/>
    <n v="5862"/>
    <n v="6208.98"/>
    <x v="0"/>
    <x v="1"/>
    <s v="GBP"/>
    <n v="1445817540"/>
    <x v="3239"/>
    <b v="1"/>
    <x v="201"/>
    <b v="1"/>
    <s v="theater/plays"/>
    <x v="2400"/>
    <x v="2366"/>
    <x v="1"/>
    <s v="plays"/>
    <x v="3239"/>
    <x v="3231"/>
  </r>
  <r>
    <n v="3240"/>
    <s v="Princess Suffragette: a new play for VAULT Festival 2017"/>
    <x v="3238"/>
    <n v="3000"/>
    <n v="3017"/>
    <x v="0"/>
    <x v="1"/>
    <s v="GBP"/>
    <n v="1487286000"/>
    <x v="3240"/>
    <b v="0"/>
    <x v="69"/>
    <b v="1"/>
    <s v="theater/plays"/>
    <x v="518"/>
    <x v="2367"/>
    <x v="1"/>
    <s v="plays"/>
    <x v="3240"/>
    <x v="3232"/>
  </r>
  <r>
    <n v="3241"/>
    <s v="THE SOPHOCLES PROJECT"/>
    <x v="3239"/>
    <n v="8500"/>
    <n v="9801"/>
    <x v="0"/>
    <x v="0"/>
    <s v="USD"/>
    <n v="1413269940"/>
    <x v="3241"/>
    <b v="1"/>
    <x v="157"/>
    <b v="1"/>
    <s v="theater/plays"/>
    <x v="2401"/>
    <x v="2368"/>
    <x v="1"/>
    <s v="plays"/>
    <x v="3241"/>
    <x v="3233"/>
  </r>
  <r>
    <n v="3242"/>
    <s v="First Day Off in a Long Time by Brian Finkelstein"/>
    <x v="3240"/>
    <n v="10000"/>
    <n v="12730.42"/>
    <x v="0"/>
    <x v="0"/>
    <s v="USD"/>
    <n v="1411150092"/>
    <x v="3242"/>
    <b v="1"/>
    <x v="275"/>
    <b v="1"/>
    <s v="theater/plays"/>
    <x v="2402"/>
    <x v="2369"/>
    <x v="1"/>
    <s v="plays"/>
    <x v="3242"/>
    <x v="3234"/>
  </r>
  <r>
    <n v="3243"/>
    <s v="THE INCREDIBLE FOX SISTERS"/>
    <x v="3241"/>
    <n v="8000"/>
    <n v="8227"/>
    <x v="0"/>
    <x v="0"/>
    <s v="USD"/>
    <n v="1444348800"/>
    <x v="3243"/>
    <b v="1"/>
    <x v="26"/>
    <b v="1"/>
    <s v="theater/plays"/>
    <x v="2403"/>
    <x v="2370"/>
    <x v="1"/>
    <s v="plays"/>
    <x v="3243"/>
    <x v="3235"/>
  </r>
  <r>
    <n v="3244"/>
    <s v="'Time Please'"/>
    <x v="3242"/>
    <n v="1600"/>
    <n v="1647"/>
    <x v="0"/>
    <x v="1"/>
    <s v="GBP"/>
    <n v="1480613982"/>
    <x v="3244"/>
    <b v="0"/>
    <x v="50"/>
    <b v="1"/>
    <s v="theater/plays"/>
    <x v="2404"/>
    <x v="2371"/>
    <x v="1"/>
    <s v="plays"/>
    <x v="3244"/>
    <x v="3236"/>
  </r>
  <r>
    <n v="3245"/>
    <s v="Roughly Speaking: Voices from The Soup Kitchen"/>
    <x v="3243"/>
    <n v="21000"/>
    <n v="21904"/>
    <x v="0"/>
    <x v="0"/>
    <s v="USD"/>
    <n v="1434074400"/>
    <x v="3245"/>
    <b v="0"/>
    <x v="500"/>
    <b v="1"/>
    <s v="theater/plays"/>
    <x v="2405"/>
    <x v="2372"/>
    <x v="1"/>
    <s v="plays"/>
    <x v="3245"/>
    <x v="3237"/>
  </r>
  <r>
    <n v="3246"/>
    <s v="The Gray Man"/>
    <x v="3244"/>
    <n v="10000"/>
    <n v="11122"/>
    <x v="0"/>
    <x v="0"/>
    <s v="USD"/>
    <n v="1442030340"/>
    <x v="3246"/>
    <b v="1"/>
    <x v="189"/>
    <b v="1"/>
    <s v="theater/plays"/>
    <x v="2406"/>
    <x v="2373"/>
    <x v="1"/>
    <s v="plays"/>
    <x v="3246"/>
    <x v="3238"/>
  </r>
  <r>
    <n v="3247"/>
    <s v="Open Letter Theatre presents 'Boys' by Ella Hickson"/>
    <x v="3245"/>
    <n v="2500"/>
    <n v="2646.5"/>
    <x v="0"/>
    <x v="1"/>
    <s v="GBP"/>
    <n v="1436696712"/>
    <x v="3247"/>
    <b v="1"/>
    <x v="7"/>
    <b v="1"/>
    <s v="theater/plays"/>
    <x v="2407"/>
    <x v="2374"/>
    <x v="1"/>
    <s v="plays"/>
    <x v="3247"/>
    <x v="3239"/>
  </r>
  <r>
    <n v="3248"/>
    <s v="Honest Accomplice Theatre 2015-16 Season"/>
    <x v="3246"/>
    <n v="12000"/>
    <n v="12095"/>
    <x v="0"/>
    <x v="0"/>
    <s v="USD"/>
    <n v="1428178757"/>
    <x v="3248"/>
    <b v="1"/>
    <x v="452"/>
    <b v="1"/>
    <s v="theater/plays"/>
    <x v="2408"/>
    <x v="2375"/>
    <x v="1"/>
    <s v="plays"/>
    <x v="3248"/>
    <x v="3240"/>
  </r>
  <r>
    <n v="3249"/>
    <s v="Yesterday Again, Please - A New Play by Dezi Gallegos"/>
    <x v="3247"/>
    <n v="5500"/>
    <n v="5771"/>
    <x v="0"/>
    <x v="0"/>
    <s v="USD"/>
    <n v="1434822914"/>
    <x v="3249"/>
    <b v="1"/>
    <x v="106"/>
    <b v="1"/>
    <s v="theater/plays"/>
    <x v="2409"/>
    <x v="2376"/>
    <x v="1"/>
    <s v="plays"/>
    <x v="3249"/>
    <x v="3241"/>
  </r>
  <r>
    <n v="3250"/>
    <s v="Bring Love's Labour's Lost to Minnesota"/>
    <x v="3248"/>
    <n v="25000"/>
    <n v="25388"/>
    <x v="0"/>
    <x v="0"/>
    <s v="USD"/>
    <n v="1415213324"/>
    <x v="3250"/>
    <b v="1"/>
    <x v="496"/>
    <b v="1"/>
    <s v="theater/plays"/>
    <x v="2410"/>
    <x v="2377"/>
    <x v="1"/>
    <s v="plays"/>
    <x v="3250"/>
    <x v="3242"/>
  </r>
  <r>
    <n v="3251"/>
    <s v="The Metronome Society"/>
    <x v="3249"/>
    <n v="1500"/>
    <n v="1661"/>
    <x v="0"/>
    <x v="0"/>
    <s v="USD"/>
    <n v="1434907966"/>
    <x v="3251"/>
    <b v="1"/>
    <x v="9"/>
    <b v="1"/>
    <s v="theater/plays"/>
    <x v="1613"/>
    <x v="2378"/>
    <x v="1"/>
    <s v="plays"/>
    <x v="3251"/>
    <x v="3243"/>
  </r>
  <r>
    <n v="3252"/>
    <s v="Modern Love"/>
    <x v="3250"/>
    <n v="2250"/>
    <n v="2876"/>
    <x v="0"/>
    <x v="1"/>
    <s v="GBP"/>
    <n v="1473247240"/>
    <x v="3252"/>
    <b v="1"/>
    <x v="133"/>
    <b v="1"/>
    <s v="theater/plays"/>
    <x v="2411"/>
    <x v="2379"/>
    <x v="1"/>
    <s v="plays"/>
    <x v="3252"/>
    <x v="3244"/>
  </r>
  <r>
    <n v="3253"/>
    <s v="EMPATHITRAX, a new play by Ana Nogueira"/>
    <x v="3251"/>
    <n v="20000"/>
    <n v="20365"/>
    <x v="0"/>
    <x v="0"/>
    <s v="USD"/>
    <n v="1473306300"/>
    <x v="3253"/>
    <b v="1"/>
    <x v="248"/>
    <b v="1"/>
    <s v="theater/plays"/>
    <x v="2412"/>
    <x v="2380"/>
    <x v="1"/>
    <s v="plays"/>
    <x v="3253"/>
    <x v="3245"/>
  </r>
  <r>
    <n v="3254"/>
    <s v="Send The Bad Arm to Edinburgh. Meet the Dodgy Irish Dancer!"/>
    <x v="3252"/>
    <n v="13000"/>
    <n v="13163.5"/>
    <x v="0"/>
    <x v="1"/>
    <s v="GBP"/>
    <n v="1427331809"/>
    <x v="3254"/>
    <b v="1"/>
    <x v="153"/>
    <b v="1"/>
    <s v="theater/plays"/>
    <x v="2413"/>
    <x v="2381"/>
    <x v="1"/>
    <s v="plays"/>
    <x v="3254"/>
    <x v="3246"/>
  </r>
  <r>
    <n v="3255"/>
    <s v="Henry V"/>
    <x v="3253"/>
    <n v="300"/>
    <n v="525"/>
    <x v="0"/>
    <x v="1"/>
    <s v="GBP"/>
    <n v="1412706375"/>
    <x v="3255"/>
    <b v="1"/>
    <x v="59"/>
    <b v="1"/>
    <s v="theater/plays"/>
    <x v="1290"/>
    <x v="2382"/>
    <x v="1"/>
    <s v="plays"/>
    <x v="3255"/>
    <x v="3247"/>
  </r>
  <r>
    <n v="3256"/>
    <s v="Paperhand Puppet Intervention 16th Annual Summer Show"/>
    <x v="3254"/>
    <n v="10000"/>
    <n v="12806"/>
    <x v="0"/>
    <x v="0"/>
    <s v="USD"/>
    <n v="1433995140"/>
    <x v="3256"/>
    <b v="1"/>
    <x v="282"/>
    <b v="1"/>
    <s v="theater/plays"/>
    <x v="2414"/>
    <x v="2383"/>
    <x v="1"/>
    <s v="plays"/>
    <x v="3256"/>
    <x v="3248"/>
  </r>
  <r>
    <n v="3257"/>
    <s v="'Hello From Bertha' &amp; '27 Wagons Full of Cotton'"/>
    <x v="3255"/>
    <n v="2000"/>
    <n v="2125.9899999999998"/>
    <x v="0"/>
    <x v="1"/>
    <s v="GBP"/>
    <n v="1487769952"/>
    <x v="3257"/>
    <b v="0"/>
    <x v="14"/>
    <b v="1"/>
    <s v="theater/plays"/>
    <x v="2415"/>
    <x v="2384"/>
    <x v="1"/>
    <s v="plays"/>
    <x v="3257"/>
    <x v="3249"/>
  </r>
  <r>
    <n v="3258"/>
    <s v="Bluebirds by Joe Brondo"/>
    <x v="3256"/>
    <n v="7000"/>
    <n v="7365"/>
    <x v="0"/>
    <x v="0"/>
    <s v="USD"/>
    <n v="1420751861"/>
    <x v="3258"/>
    <b v="1"/>
    <x v="11"/>
    <b v="1"/>
    <s v="theater/plays"/>
    <x v="2416"/>
    <x v="2385"/>
    <x v="1"/>
    <s v="plays"/>
    <x v="3258"/>
    <x v="3250"/>
  </r>
  <r>
    <n v="3259"/>
    <s v="Laughter is Sacred Space 2.0"/>
    <x v="3257"/>
    <n v="23000"/>
    <n v="24418.6"/>
    <x v="0"/>
    <x v="0"/>
    <s v="USD"/>
    <n v="1475294340"/>
    <x v="3259"/>
    <b v="1"/>
    <x v="174"/>
    <b v="1"/>
    <s v="theater/plays"/>
    <x v="2417"/>
    <x v="2386"/>
    <x v="1"/>
    <s v="plays"/>
    <x v="3259"/>
    <x v="3251"/>
  </r>
  <r>
    <n v="3260"/>
    <s v="Keep the Art of Marionettes Alive With PUPPETWORKS!"/>
    <x v="3258"/>
    <n v="5000"/>
    <n v="5462"/>
    <x v="0"/>
    <x v="0"/>
    <s v="USD"/>
    <n v="1448903318"/>
    <x v="3260"/>
    <b v="1"/>
    <x v="196"/>
    <b v="1"/>
    <s v="theater/plays"/>
    <x v="2418"/>
    <x v="2387"/>
    <x v="1"/>
    <s v="plays"/>
    <x v="3260"/>
    <x v="3252"/>
  </r>
  <r>
    <n v="3261"/>
    <s v="Scrappy Shakespeare: A Midsummer Night's Dream"/>
    <x v="3259"/>
    <n v="3300"/>
    <n v="3315"/>
    <x v="0"/>
    <x v="0"/>
    <s v="USD"/>
    <n v="1437067476"/>
    <x v="3261"/>
    <b v="1"/>
    <x v="72"/>
    <b v="1"/>
    <s v="theater/plays"/>
    <x v="2419"/>
    <x v="2388"/>
    <x v="1"/>
    <s v="plays"/>
    <x v="3261"/>
    <x v="3253"/>
  </r>
  <r>
    <n v="3262"/>
    <s v="Prison Boxing: A New Play by Leah Joki"/>
    <x v="3260"/>
    <n v="12200"/>
    <n v="12571"/>
    <x v="0"/>
    <x v="0"/>
    <s v="USD"/>
    <n v="1419220800"/>
    <x v="3262"/>
    <b v="1"/>
    <x v="179"/>
    <b v="1"/>
    <s v="theater/plays"/>
    <x v="2420"/>
    <x v="2389"/>
    <x v="1"/>
    <s v="plays"/>
    <x v="3262"/>
    <x v="3254"/>
  </r>
  <r>
    <n v="3263"/>
    <s v="Titus Andronicus (with an all-female cast &amp; crew)"/>
    <x v="3261"/>
    <n v="2500"/>
    <n v="2804.16"/>
    <x v="0"/>
    <x v="0"/>
    <s v="USD"/>
    <n v="1446238800"/>
    <x v="3263"/>
    <b v="1"/>
    <x v="32"/>
    <b v="1"/>
    <s v="theater/plays"/>
    <x v="2421"/>
    <x v="2390"/>
    <x v="1"/>
    <s v="plays"/>
    <x v="3263"/>
    <x v="3255"/>
  </r>
  <r>
    <n v="3264"/>
    <s v="Kapow-i GoGo at The PIT"/>
    <x v="3262"/>
    <n v="2500"/>
    <n v="2575"/>
    <x v="0"/>
    <x v="0"/>
    <s v="USD"/>
    <n v="1422482400"/>
    <x v="3264"/>
    <b v="1"/>
    <x v="72"/>
    <b v="1"/>
    <s v="theater/plays"/>
    <x v="288"/>
    <x v="2391"/>
    <x v="1"/>
    <s v="plays"/>
    <x v="3264"/>
    <x v="3256"/>
  </r>
  <r>
    <n v="3265"/>
    <s v="&quot;Where was I&quot; - an autobiographical play on Dementia"/>
    <x v="3263"/>
    <n v="2700"/>
    <n v="4428"/>
    <x v="0"/>
    <x v="17"/>
    <s v="EUR"/>
    <n v="1449162000"/>
    <x v="3265"/>
    <b v="1"/>
    <x v="287"/>
    <b v="1"/>
    <s v="theater/plays"/>
    <x v="2002"/>
    <x v="2392"/>
    <x v="1"/>
    <s v="plays"/>
    <x v="3265"/>
    <x v="3257"/>
  </r>
  <r>
    <n v="3266"/>
    <s v="Macbeth"/>
    <x v="3264"/>
    <n v="6000"/>
    <n v="7877"/>
    <x v="0"/>
    <x v="0"/>
    <s v="USD"/>
    <n v="1434142800"/>
    <x v="3266"/>
    <b v="1"/>
    <x v="430"/>
    <b v="1"/>
    <s v="theater/plays"/>
    <x v="2422"/>
    <x v="2393"/>
    <x v="1"/>
    <s v="plays"/>
    <x v="3266"/>
    <x v="3258"/>
  </r>
  <r>
    <n v="3267"/>
    <s v="or, The Whale: an original stage adaptation of Moby-Dick"/>
    <x v="3265"/>
    <n v="15000"/>
    <n v="15315"/>
    <x v="0"/>
    <x v="0"/>
    <s v="USD"/>
    <n v="1437156660"/>
    <x v="3267"/>
    <b v="1"/>
    <x v="449"/>
    <b v="1"/>
    <s v="theater/plays"/>
    <x v="426"/>
    <x v="2394"/>
    <x v="1"/>
    <s v="plays"/>
    <x v="3267"/>
    <x v="3259"/>
  </r>
  <r>
    <n v="3268"/>
    <s v="EgoPo's Hairy Ape Tours to the Provincetown Festival"/>
    <x v="3266"/>
    <n v="2000"/>
    <n v="2560"/>
    <x v="0"/>
    <x v="0"/>
    <s v="USD"/>
    <n v="1472074928"/>
    <x v="3268"/>
    <b v="1"/>
    <x v="288"/>
    <b v="1"/>
    <s v="theater/plays"/>
    <x v="602"/>
    <x v="2395"/>
    <x v="1"/>
    <s v="plays"/>
    <x v="3268"/>
    <x v="3260"/>
  </r>
  <r>
    <n v="3269"/>
    <s v="Cicada Studios presents &quot;Miss Sarah&quot;"/>
    <x v="3267"/>
    <n v="8000"/>
    <n v="8120"/>
    <x v="0"/>
    <x v="1"/>
    <s v="GBP"/>
    <n v="1434452400"/>
    <x v="3269"/>
    <b v="1"/>
    <x v="16"/>
    <b v="1"/>
    <s v="theater/plays"/>
    <x v="1240"/>
    <x v="2396"/>
    <x v="1"/>
    <s v="plays"/>
    <x v="3269"/>
    <x v="3261"/>
  </r>
  <r>
    <n v="3270"/>
    <s v="'Cornermen' - Smoke &amp; Oakum Theatre return to the Fringe!"/>
    <x v="3268"/>
    <n v="1800"/>
    <n v="1830"/>
    <x v="0"/>
    <x v="1"/>
    <s v="GBP"/>
    <n v="1436705265"/>
    <x v="3270"/>
    <b v="1"/>
    <x v="209"/>
    <b v="1"/>
    <s v="theater/plays"/>
    <x v="658"/>
    <x v="2397"/>
    <x v="1"/>
    <s v="plays"/>
    <x v="3270"/>
    <x v="3262"/>
  </r>
  <r>
    <n v="3271"/>
    <s v="Saxon Court at Southwark Playhouse"/>
    <x v="3269"/>
    <n v="1500"/>
    <n v="1950"/>
    <x v="0"/>
    <x v="1"/>
    <s v="GBP"/>
    <n v="1414927775"/>
    <x v="3271"/>
    <b v="1"/>
    <x v="13"/>
    <b v="1"/>
    <s v="theater/plays"/>
    <x v="2129"/>
    <x v="2398"/>
    <x v="1"/>
    <s v="plays"/>
    <x v="3271"/>
    <x v="3263"/>
  </r>
  <r>
    <n v="3272"/>
    <s v="&quot;Next Stop&quot; - Adjusting to dating in NYC"/>
    <x v="3270"/>
    <n v="10000"/>
    <n v="15443"/>
    <x v="0"/>
    <x v="0"/>
    <s v="USD"/>
    <n v="1446814809"/>
    <x v="3272"/>
    <b v="1"/>
    <x v="108"/>
    <b v="1"/>
    <s v="theater/plays"/>
    <x v="2423"/>
    <x v="2399"/>
    <x v="1"/>
    <s v="plays"/>
    <x v="3272"/>
    <x v="3264"/>
  </r>
  <r>
    <n v="3273"/>
    <s v="Toscana, or What I Remember"/>
    <x v="3271"/>
    <n v="4000"/>
    <n v="4296"/>
    <x v="0"/>
    <x v="0"/>
    <s v="USD"/>
    <n v="1473879600"/>
    <x v="3273"/>
    <b v="1"/>
    <x v="64"/>
    <b v="1"/>
    <s v="theater/plays"/>
    <x v="202"/>
    <x v="2400"/>
    <x v="1"/>
    <s v="plays"/>
    <x v="3273"/>
    <x v="3265"/>
  </r>
  <r>
    <n v="3274"/>
    <s v="Orpheus Descending by Tennessee Williams"/>
    <x v="3272"/>
    <n v="15500"/>
    <n v="15705"/>
    <x v="0"/>
    <x v="0"/>
    <s v="USD"/>
    <n v="1458075600"/>
    <x v="3274"/>
    <b v="1"/>
    <x v="172"/>
    <b v="1"/>
    <s v="theater/plays"/>
    <x v="2424"/>
    <x v="2401"/>
    <x v="1"/>
    <s v="plays"/>
    <x v="3274"/>
    <x v="3266"/>
  </r>
  <r>
    <n v="3275"/>
    <s v="The Hurtling Stillness. A story about angels and clowns"/>
    <x v="3273"/>
    <n v="1800"/>
    <n v="1805"/>
    <x v="0"/>
    <x v="0"/>
    <s v="USD"/>
    <n v="1423456200"/>
    <x v="3275"/>
    <b v="1"/>
    <x v="8"/>
    <b v="1"/>
    <s v="theater/plays"/>
    <x v="2425"/>
    <x v="2402"/>
    <x v="1"/>
    <s v="plays"/>
    <x v="3275"/>
    <x v="3267"/>
  </r>
  <r>
    <n v="3276"/>
    <s v="We The Astronomers"/>
    <x v="3274"/>
    <n v="4500"/>
    <n v="5258"/>
    <x v="0"/>
    <x v="5"/>
    <s v="CAD"/>
    <n v="1459483140"/>
    <x v="3276"/>
    <b v="1"/>
    <x v="61"/>
    <b v="1"/>
    <s v="theater/plays"/>
    <x v="2426"/>
    <x v="2403"/>
    <x v="1"/>
    <s v="plays"/>
    <x v="3276"/>
    <x v="3268"/>
  </r>
  <r>
    <n v="3277"/>
    <s v="Go People does 'Almost, Maine'"/>
    <x v="3275"/>
    <n v="5000"/>
    <n v="5430"/>
    <x v="0"/>
    <x v="1"/>
    <s v="GBP"/>
    <n v="1416331406"/>
    <x v="3277"/>
    <b v="1"/>
    <x v="61"/>
    <b v="1"/>
    <s v="theater/plays"/>
    <x v="1878"/>
    <x v="2404"/>
    <x v="1"/>
    <s v="plays"/>
    <x v="3277"/>
    <x v="3269"/>
  </r>
  <r>
    <n v="3278"/>
    <s v="Unusual Charles Dickens adaptation at Edinburgh Fringe"/>
    <x v="3276"/>
    <n v="2500"/>
    <n v="2585"/>
    <x v="0"/>
    <x v="1"/>
    <s v="GBP"/>
    <n v="1433017303"/>
    <x v="3278"/>
    <b v="1"/>
    <x v="69"/>
    <b v="1"/>
    <s v="theater/plays"/>
    <x v="1936"/>
    <x v="2405"/>
    <x v="1"/>
    <s v="plays"/>
    <x v="3278"/>
    <x v="3270"/>
  </r>
  <r>
    <n v="3279"/>
    <s v="Good People at The Hudson Guild Theatre"/>
    <x v="3277"/>
    <n v="5800"/>
    <n v="6628"/>
    <x v="0"/>
    <x v="0"/>
    <s v="USD"/>
    <n v="1459474059"/>
    <x v="3279"/>
    <b v="0"/>
    <x v="287"/>
    <b v="1"/>
    <s v="theater/plays"/>
    <x v="2427"/>
    <x v="2406"/>
    <x v="1"/>
    <s v="plays"/>
    <x v="3279"/>
    <x v="3271"/>
  </r>
  <r>
    <n v="3280"/>
    <s v="Greensboro: A Requiem presented by ATC's Youth Ensemble"/>
    <x v="3278"/>
    <n v="2000"/>
    <n v="2060"/>
    <x v="0"/>
    <x v="0"/>
    <s v="USD"/>
    <n v="1433134800"/>
    <x v="3280"/>
    <b v="0"/>
    <x v="209"/>
    <b v="1"/>
    <s v="theater/plays"/>
    <x v="288"/>
    <x v="2407"/>
    <x v="1"/>
    <s v="plays"/>
    <x v="3280"/>
    <x v="3272"/>
  </r>
  <r>
    <n v="3281"/>
    <s v="KICK It's Not How High. It's How Strong! Written &amp; Performed"/>
    <x v="3279"/>
    <n v="5000"/>
    <n v="6080"/>
    <x v="0"/>
    <x v="0"/>
    <s v="USD"/>
    <n v="1441153705"/>
    <x v="3281"/>
    <b v="0"/>
    <x v="5"/>
    <b v="1"/>
    <s v="theater/plays"/>
    <x v="2428"/>
    <x v="2408"/>
    <x v="1"/>
    <s v="plays"/>
    <x v="3281"/>
    <x v="3273"/>
  </r>
  <r>
    <n v="3282"/>
    <s v="Not This Year ... I Have a Headache: a comedy about marriage"/>
    <x v="3280"/>
    <n v="31000"/>
    <n v="31820.5"/>
    <x v="0"/>
    <x v="0"/>
    <s v="USD"/>
    <n v="1461904788"/>
    <x v="3282"/>
    <b v="0"/>
    <x v="186"/>
    <b v="1"/>
    <s v="theater/plays"/>
    <x v="2429"/>
    <x v="2409"/>
    <x v="1"/>
    <s v="plays"/>
    <x v="3282"/>
    <x v="3274"/>
  </r>
  <r>
    <n v="3283"/>
    <s v="'Gretel and Hansel' - A Children's Theatre Production"/>
    <x v="3281"/>
    <n v="800"/>
    <n v="838"/>
    <x v="0"/>
    <x v="1"/>
    <s v="GBP"/>
    <n v="1455138000"/>
    <x v="3283"/>
    <b v="0"/>
    <x v="5"/>
    <b v="1"/>
    <s v="theater/plays"/>
    <x v="2430"/>
    <x v="2410"/>
    <x v="1"/>
    <s v="plays"/>
    <x v="3283"/>
    <x v="3275"/>
  </r>
  <r>
    <n v="3284"/>
    <s v="Help fund Black Enough!"/>
    <x v="3282"/>
    <n v="3000"/>
    <n v="3048"/>
    <x v="0"/>
    <x v="0"/>
    <s v="USD"/>
    <n v="1454047140"/>
    <x v="3284"/>
    <b v="0"/>
    <x v="41"/>
    <b v="1"/>
    <s v="theater/plays"/>
    <x v="264"/>
    <x v="2411"/>
    <x v="1"/>
    <s v="plays"/>
    <x v="3284"/>
    <x v="3276"/>
  </r>
  <r>
    <n v="3285"/>
    <s v="By Morning"/>
    <x v="3283"/>
    <n v="4999"/>
    <n v="5604"/>
    <x v="0"/>
    <x v="0"/>
    <s v="USD"/>
    <n v="1488258000"/>
    <x v="3285"/>
    <b v="0"/>
    <x v="75"/>
    <b v="1"/>
    <s v="theater/plays"/>
    <x v="2431"/>
    <x v="2412"/>
    <x v="1"/>
    <s v="plays"/>
    <x v="3285"/>
    <x v="3277"/>
  </r>
  <r>
    <n v="3286"/>
    <s v="THE FALL - A New Play at FringeNYC!"/>
    <x v="3284"/>
    <n v="15000"/>
    <n v="15265"/>
    <x v="0"/>
    <x v="0"/>
    <s v="USD"/>
    <n v="1471291782"/>
    <x v="3286"/>
    <b v="0"/>
    <x v="259"/>
    <b v="1"/>
    <s v="theater/plays"/>
    <x v="2432"/>
    <x v="2413"/>
    <x v="1"/>
    <s v="plays"/>
    <x v="3286"/>
    <x v="3278"/>
  </r>
  <r>
    <n v="3287"/>
    <s v="Three Things: Stories About Life"/>
    <x v="3285"/>
    <n v="2500"/>
    <n v="2500"/>
    <x v="0"/>
    <x v="5"/>
    <s v="CAD"/>
    <n v="1448733628"/>
    <x v="3287"/>
    <b v="0"/>
    <x v="69"/>
    <b v="1"/>
    <s v="theater/plays"/>
    <x v="31"/>
    <x v="2414"/>
    <x v="1"/>
    <s v="plays"/>
    <x v="3287"/>
    <x v="3279"/>
  </r>
  <r>
    <n v="3288"/>
    <s v="Cancer patient Anne Bartram's bucket list wish..."/>
    <x v="3286"/>
    <n v="10000"/>
    <n v="10026.49"/>
    <x v="0"/>
    <x v="1"/>
    <s v="GBP"/>
    <n v="1466463600"/>
    <x v="3288"/>
    <b v="0"/>
    <x v="447"/>
    <b v="1"/>
    <s v="theater/plays"/>
    <x v="2433"/>
    <x v="2415"/>
    <x v="1"/>
    <s v="plays"/>
    <x v="3288"/>
    <x v="3280"/>
  </r>
  <r>
    <n v="3289"/>
    <s v="Help take 'Conversations With Rats' to Edinburgh Fringe 2017"/>
    <x v="3287"/>
    <n v="500"/>
    <n v="665.21"/>
    <x v="0"/>
    <x v="1"/>
    <s v="GBP"/>
    <n v="1487580602"/>
    <x v="3289"/>
    <b v="0"/>
    <x v="20"/>
    <b v="1"/>
    <s v="theater/plays"/>
    <x v="2434"/>
    <x v="2416"/>
    <x v="1"/>
    <s v="plays"/>
    <x v="3289"/>
    <x v="3281"/>
  </r>
  <r>
    <n v="3290"/>
    <s v="Get JunkBox Theatre To Edinburgh Fringe!"/>
    <x v="3288"/>
    <n v="2000"/>
    <n v="2424"/>
    <x v="0"/>
    <x v="1"/>
    <s v="GBP"/>
    <n v="1489234891"/>
    <x v="3290"/>
    <b v="0"/>
    <x v="250"/>
    <b v="1"/>
    <s v="theater/plays"/>
    <x v="1247"/>
    <x v="2417"/>
    <x v="1"/>
    <s v="plays"/>
    <x v="3290"/>
    <x v="3282"/>
  </r>
  <r>
    <n v="3291"/>
    <s v="THE DRESSER     TETCNY    The Ensemble Theatre Company of NY"/>
    <x v="3289"/>
    <n v="500"/>
    <n v="570"/>
    <x v="0"/>
    <x v="0"/>
    <s v="USD"/>
    <n v="1442462340"/>
    <x v="3291"/>
    <b v="0"/>
    <x v="25"/>
    <b v="1"/>
    <s v="theater/plays"/>
    <x v="430"/>
    <x v="2418"/>
    <x v="1"/>
    <s v="plays"/>
    <x v="3291"/>
    <x v="3283"/>
  </r>
  <r>
    <n v="3292"/>
    <s v="Dick Whittington - our 2016 community pantomime!"/>
    <x v="3290"/>
    <n v="101"/>
    <n v="289"/>
    <x v="0"/>
    <x v="1"/>
    <s v="GBP"/>
    <n v="1449257348"/>
    <x v="3292"/>
    <b v="0"/>
    <x v="41"/>
    <b v="1"/>
    <s v="theater/plays"/>
    <x v="2435"/>
    <x v="2419"/>
    <x v="1"/>
    <s v="plays"/>
    <x v="3292"/>
    <x v="3284"/>
  </r>
  <r>
    <n v="3293"/>
    <s v="Threefold Social Organism Theatre Project"/>
    <x v="3291"/>
    <n v="4500"/>
    <n v="7670"/>
    <x v="0"/>
    <x v="4"/>
    <s v="NZD"/>
    <n v="1488622352"/>
    <x v="3293"/>
    <b v="0"/>
    <x v="110"/>
    <b v="1"/>
    <s v="theater/plays"/>
    <x v="2436"/>
    <x v="524"/>
    <x v="1"/>
    <s v="plays"/>
    <x v="3293"/>
    <x v="3285"/>
  </r>
  <r>
    <n v="3294"/>
    <s v="old man's Gift"/>
    <x v="3292"/>
    <n v="600"/>
    <n v="710"/>
    <x v="0"/>
    <x v="1"/>
    <s v="GBP"/>
    <n v="1434459554"/>
    <x v="3294"/>
    <b v="0"/>
    <x v="54"/>
    <b v="1"/>
    <s v="theater/plays"/>
    <x v="1237"/>
    <x v="2420"/>
    <x v="1"/>
    <s v="plays"/>
    <x v="3294"/>
    <x v="3286"/>
  </r>
  <r>
    <n v="3295"/>
    <s v="The Divine Comedy Show"/>
    <x v="3293"/>
    <n v="700"/>
    <n v="720.01"/>
    <x v="0"/>
    <x v="1"/>
    <s v="GBP"/>
    <n v="1474886229"/>
    <x v="3295"/>
    <b v="0"/>
    <x v="74"/>
    <b v="1"/>
    <s v="theater/plays"/>
    <x v="2437"/>
    <x v="2421"/>
    <x v="1"/>
    <s v="plays"/>
    <x v="3295"/>
    <x v="3287"/>
  </r>
  <r>
    <n v="3296"/>
    <s v="Alix in Wundergarten"/>
    <x v="3294"/>
    <n v="1500"/>
    <n v="2161"/>
    <x v="0"/>
    <x v="1"/>
    <s v="GBP"/>
    <n v="1448229600"/>
    <x v="3296"/>
    <b v="0"/>
    <x v="5"/>
    <b v="1"/>
    <s v="theater/plays"/>
    <x v="2438"/>
    <x v="2422"/>
    <x v="1"/>
    <s v="plays"/>
    <x v="3296"/>
    <x v="3288"/>
  </r>
  <r>
    <n v="3297"/>
    <s v="MY EYES WENT DARK"/>
    <x v="3295"/>
    <n v="5500"/>
    <n v="5504"/>
    <x v="0"/>
    <x v="1"/>
    <s v="GBP"/>
    <n v="1438037940"/>
    <x v="3297"/>
    <b v="0"/>
    <x v="34"/>
    <b v="1"/>
    <s v="theater/plays"/>
    <x v="2439"/>
    <x v="2423"/>
    <x v="1"/>
    <s v="plays"/>
    <x v="3297"/>
    <x v="3289"/>
  </r>
  <r>
    <n v="3298"/>
    <s v="Get. That. Snitch. - The World's Most Dangerous Play"/>
    <x v="3296"/>
    <n v="10000"/>
    <n v="10173"/>
    <x v="0"/>
    <x v="0"/>
    <s v="USD"/>
    <n v="1442102400"/>
    <x v="3298"/>
    <b v="0"/>
    <x v="250"/>
    <b v="1"/>
    <s v="theater/plays"/>
    <x v="2440"/>
    <x v="2424"/>
    <x v="1"/>
    <s v="plays"/>
    <x v="3298"/>
    <x v="3290"/>
  </r>
  <r>
    <n v="3299"/>
    <s v="The Maid, in the Common Room, with the FiancÃ©: A Comedy"/>
    <x v="3297"/>
    <n v="3000"/>
    <n v="3486"/>
    <x v="0"/>
    <x v="0"/>
    <s v="USD"/>
    <n v="1444860063"/>
    <x v="3299"/>
    <b v="0"/>
    <x v="287"/>
    <b v="1"/>
    <s v="theater/plays"/>
    <x v="2441"/>
    <x v="2425"/>
    <x v="1"/>
    <s v="plays"/>
    <x v="3299"/>
    <x v="3291"/>
  </r>
  <r>
    <n v="3300"/>
    <s v="MAX &amp; ELSA: NO MUSIC. NO CHILDREN."/>
    <x v="3298"/>
    <n v="3000"/>
    <n v="4085"/>
    <x v="0"/>
    <x v="0"/>
    <s v="USD"/>
    <n v="1430329862"/>
    <x v="3300"/>
    <b v="0"/>
    <x v="106"/>
    <b v="1"/>
    <s v="theater/plays"/>
    <x v="2442"/>
    <x v="2426"/>
    <x v="1"/>
    <s v="plays"/>
    <x v="3300"/>
    <x v="3292"/>
  </r>
  <r>
    <n v="3301"/>
    <s v="right left with heels: US Premiere at City Garage"/>
    <x v="3299"/>
    <n v="3000"/>
    <n v="4004"/>
    <x v="0"/>
    <x v="0"/>
    <s v="USD"/>
    <n v="1470034740"/>
    <x v="3301"/>
    <b v="0"/>
    <x v="16"/>
    <b v="1"/>
    <s v="theater/plays"/>
    <x v="1424"/>
    <x v="711"/>
    <x v="1"/>
    <s v="plays"/>
    <x v="3301"/>
    <x v="3293"/>
  </r>
  <r>
    <n v="3302"/>
    <s v="El muro de BorÃ­s KiÃ©n"/>
    <x v="3300"/>
    <n v="8400"/>
    <n v="8685"/>
    <x v="0"/>
    <x v="3"/>
    <s v="EUR"/>
    <n v="1481099176"/>
    <x v="3302"/>
    <b v="0"/>
    <x v="133"/>
    <b v="1"/>
    <s v="theater/plays"/>
    <x v="2443"/>
    <x v="2427"/>
    <x v="1"/>
    <s v="plays"/>
    <x v="3302"/>
    <x v="3294"/>
  </r>
  <r>
    <n v="3303"/>
    <s v="VisiÃ³n Latino Theatre Company"/>
    <x v="3301"/>
    <n v="1800"/>
    <n v="2086"/>
    <x v="0"/>
    <x v="0"/>
    <s v="USD"/>
    <n v="1427553484"/>
    <x v="3303"/>
    <b v="0"/>
    <x v="2"/>
    <b v="1"/>
    <s v="theater/plays"/>
    <x v="2444"/>
    <x v="2428"/>
    <x v="1"/>
    <s v="plays"/>
    <x v="3303"/>
    <x v="3295"/>
  </r>
  <r>
    <n v="3304"/>
    <s v="I Can Ski Forever 3"/>
    <x v="3302"/>
    <n v="15000"/>
    <n v="15677.5"/>
    <x v="0"/>
    <x v="0"/>
    <s v="USD"/>
    <n v="1482418752"/>
    <x v="3304"/>
    <b v="0"/>
    <x v="489"/>
    <b v="1"/>
    <s v="theater/plays"/>
    <x v="2445"/>
    <x v="2429"/>
    <x v="1"/>
    <s v="plays"/>
    <x v="3304"/>
    <x v="3296"/>
  </r>
  <r>
    <n v="3305"/>
    <s v="The Judgment of Paris"/>
    <x v="3303"/>
    <n v="4000"/>
    <n v="4081"/>
    <x v="0"/>
    <x v="0"/>
    <s v="USD"/>
    <n v="1438374748"/>
    <x v="3305"/>
    <b v="0"/>
    <x v="9"/>
    <b v="1"/>
    <s v="theater/plays"/>
    <x v="2446"/>
    <x v="2430"/>
    <x v="1"/>
    <s v="plays"/>
    <x v="3305"/>
    <x v="3297"/>
  </r>
  <r>
    <n v="3306"/>
    <s v="The Complete Works of William Shakespeare (Abridged)"/>
    <x v="3304"/>
    <n v="1500"/>
    <n v="2630"/>
    <x v="0"/>
    <x v="0"/>
    <s v="USD"/>
    <n v="1465527600"/>
    <x v="3306"/>
    <b v="0"/>
    <x v="241"/>
    <b v="1"/>
    <s v="theater/plays"/>
    <x v="2447"/>
    <x v="2431"/>
    <x v="1"/>
    <s v="plays"/>
    <x v="3306"/>
    <x v="3298"/>
  </r>
  <r>
    <n v="3307"/>
    <s v="The Respectful Prostitute"/>
    <x v="3305"/>
    <n v="1000"/>
    <n v="1066.8"/>
    <x v="0"/>
    <x v="0"/>
    <s v="USD"/>
    <n v="1463275339"/>
    <x v="3307"/>
    <b v="0"/>
    <x v="9"/>
    <b v="1"/>
    <s v="theater/plays"/>
    <x v="2448"/>
    <x v="2432"/>
    <x v="1"/>
    <s v="plays"/>
    <x v="3307"/>
    <x v="3299"/>
  </r>
  <r>
    <n v="3308"/>
    <s v="A Hand of Talons"/>
    <x v="3306"/>
    <n v="3500"/>
    <n v="4280"/>
    <x v="0"/>
    <x v="0"/>
    <s v="USD"/>
    <n v="1460581365"/>
    <x v="3308"/>
    <b v="0"/>
    <x v="7"/>
    <b v="1"/>
    <s v="theater/plays"/>
    <x v="2449"/>
    <x v="2433"/>
    <x v="1"/>
    <s v="plays"/>
    <x v="3308"/>
    <x v="3300"/>
  </r>
  <r>
    <n v="3309"/>
    <s v="Collision Course"/>
    <x v="3307"/>
    <n v="350"/>
    <n v="558"/>
    <x v="0"/>
    <x v="1"/>
    <s v="GBP"/>
    <n v="1476632178"/>
    <x v="3309"/>
    <b v="0"/>
    <x v="162"/>
    <b v="1"/>
    <s v="theater/plays"/>
    <x v="2450"/>
    <x v="666"/>
    <x v="1"/>
    <s v="plays"/>
    <x v="3309"/>
    <x v="3301"/>
  </r>
  <r>
    <n v="3310"/>
    <s v="The Island Boys: A New Play"/>
    <x v="3308"/>
    <n v="6500"/>
    <n v="6505"/>
    <x v="0"/>
    <x v="0"/>
    <s v="USD"/>
    <n v="1444169825"/>
    <x v="3310"/>
    <b v="0"/>
    <x v="162"/>
    <b v="1"/>
    <s v="theater/plays"/>
    <x v="1417"/>
    <x v="2434"/>
    <x v="1"/>
    <s v="plays"/>
    <x v="3310"/>
    <x v="3302"/>
  </r>
  <r>
    <n v="3311"/>
    <s v="&quot;Holmes for the Holidays&quot; Larceny &amp; Mystery For Christmas"/>
    <x v="3309"/>
    <n v="2500"/>
    <n v="2746"/>
    <x v="0"/>
    <x v="0"/>
    <s v="USD"/>
    <n v="1445065210"/>
    <x v="3311"/>
    <b v="0"/>
    <x v="43"/>
    <b v="1"/>
    <s v="theater/plays"/>
    <x v="2451"/>
    <x v="2435"/>
    <x v="1"/>
    <s v="plays"/>
    <x v="3311"/>
    <x v="3303"/>
  </r>
  <r>
    <n v="3312"/>
    <s v="Richard III"/>
    <x v="3310"/>
    <n v="2500"/>
    <n v="2501"/>
    <x v="0"/>
    <x v="0"/>
    <s v="USD"/>
    <n v="1478901600"/>
    <x v="3312"/>
    <b v="0"/>
    <x v="14"/>
    <b v="1"/>
    <s v="theater/plays"/>
    <x v="2452"/>
    <x v="2397"/>
    <x v="1"/>
    <s v="plays"/>
    <x v="3312"/>
    <x v="3304"/>
  </r>
  <r>
    <n v="3313"/>
    <s v="Melbin the Accidental"/>
    <x v="3311"/>
    <n v="2000"/>
    <n v="2321"/>
    <x v="0"/>
    <x v="0"/>
    <s v="USD"/>
    <n v="1453856400"/>
    <x v="3313"/>
    <b v="0"/>
    <x v="60"/>
    <b v="1"/>
    <s v="theater/plays"/>
    <x v="2453"/>
    <x v="2436"/>
    <x v="1"/>
    <s v="plays"/>
    <x v="3313"/>
    <x v="3305"/>
  </r>
  <r>
    <n v="3314"/>
    <s v="The White Bike"/>
    <x v="3312"/>
    <n v="800"/>
    <n v="1686"/>
    <x v="0"/>
    <x v="1"/>
    <s v="GBP"/>
    <n v="1431115500"/>
    <x v="3314"/>
    <b v="0"/>
    <x v="6"/>
    <b v="1"/>
    <s v="theater/plays"/>
    <x v="2454"/>
    <x v="2437"/>
    <x v="1"/>
    <s v="plays"/>
    <x v="3314"/>
    <x v="3306"/>
  </r>
  <r>
    <n v="3315"/>
    <s v="Red and The Wolf: A Prospero Theatre Production"/>
    <x v="3313"/>
    <n v="4000"/>
    <n v="4400"/>
    <x v="0"/>
    <x v="1"/>
    <s v="GBP"/>
    <n v="1462519041"/>
    <x v="3315"/>
    <b v="0"/>
    <x v="30"/>
    <b v="1"/>
    <s v="theater/plays"/>
    <x v="1007"/>
    <x v="2438"/>
    <x v="1"/>
    <s v="plays"/>
    <x v="3315"/>
    <x v="3307"/>
  </r>
  <r>
    <n v="3316"/>
    <s v="LOVENESS, the play @FringeNYC 2014"/>
    <x v="3314"/>
    <n v="11737"/>
    <n v="11747.18"/>
    <x v="0"/>
    <x v="0"/>
    <s v="USD"/>
    <n v="1407506040"/>
    <x v="3316"/>
    <b v="0"/>
    <x v="207"/>
    <b v="1"/>
    <s v="theater/plays"/>
    <x v="2455"/>
    <x v="2439"/>
    <x v="1"/>
    <s v="plays"/>
    <x v="3316"/>
    <x v="3308"/>
  </r>
  <r>
    <n v="3317"/>
    <s v="Seven Minutes in Eternity"/>
    <x v="3315"/>
    <n v="1050"/>
    <n v="1115"/>
    <x v="0"/>
    <x v="0"/>
    <s v="USD"/>
    <n v="1465347424"/>
    <x v="3317"/>
    <b v="0"/>
    <x v="59"/>
    <b v="1"/>
    <s v="theater/plays"/>
    <x v="2456"/>
    <x v="2440"/>
    <x v="1"/>
    <s v="plays"/>
    <x v="3317"/>
    <x v="3309"/>
  </r>
  <r>
    <n v="3318"/>
    <s v="ROOMIES - Atlantic Canada Tour 2016-17"/>
    <x v="3316"/>
    <n v="2000"/>
    <n v="2512"/>
    <x v="0"/>
    <x v="5"/>
    <s v="CAD"/>
    <n v="1460341800"/>
    <x v="3318"/>
    <b v="0"/>
    <x v="58"/>
    <b v="1"/>
    <s v="theater/plays"/>
    <x v="2457"/>
    <x v="2441"/>
    <x v="1"/>
    <s v="plays"/>
    <x v="3318"/>
    <x v="3310"/>
  </r>
  <r>
    <n v="3319"/>
    <s v="Down the Rabbit Hole"/>
    <x v="3317"/>
    <n v="500"/>
    <n v="540"/>
    <x v="0"/>
    <x v="1"/>
    <s v="GBP"/>
    <n v="1422712986"/>
    <x v="3319"/>
    <b v="0"/>
    <x v="38"/>
    <b v="1"/>
    <s v="theater/plays"/>
    <x v="1277"/>
    <x v="1209"/>
    <x v="1"/>
    <s v="plays"/>
    <x v="3319"/>
    <x v="3311"/>
  </r>
  <r>
    <n v="3320"/>
    <s v="Mama Threw Me So High &amp; He Who Speaks"/>
    <x v="3318"/>
    <n v="2500"/>
    <n v="2525"/>
    <x v="0"/>
    <x v="0"/>
    <s v="USD"/>
    <n v="1466557557"/>
    <x v="3320"/>
    <b v="0"/>
    <x v="44"/>
    <b v="1"/>
    <s v="theater/plays"/>
    <x v="50"/>
    <x v="2442"/>
    <x v="1"/>
    <s v="plays"/>
    <x v="3320"/>
    <x v="3312"/>
  </r>
  <r>
    <n v="3321"/>
    <s v="1001 Nights: Help bring this fascinating new play to the US"/>
    <x v="3319"/>
    <n v="500"/>
    <n v="537"/>
    <x v="0"/>
    <x v="0"/>
    <s v="USD"/>
    <n v="1413431940"/>
    <x v="3321"/>
    <b v="0"/>
    <x v="41"/>
    <b v="1"/>
    <s v="theater/plays"/>
    <x v="202"/>
    <x v="1278"/>
    <x v="1"/>
    <s v="plays"/>
    <x v="3321"/>
    <x v="3313"/>
  </r>
  <r>
    <n v="3322"/>
    <s v="Familiar Strangers â€” A Staged Reading"/>
    <x v="3320"/>
    <n v="3300"/>
    <n v="3350"/>
    <x v="0"/>
    <x v="0"/>
    <s v="USD"/>
    <n v="1466567700"/>
    <x v="3322"/>
    <b v="0"/>
    <x v="23"/>
    <b v="1"/>
    <s v="theater/plays"/>
    <x v="2458"/>
    <x v="2443"/>
    <x v="1"/>
    <s v="plays"/>
    <x v="3322"/>
    <x v="3314"/>
  </r>
  <r>
    <n v="3323"/>
    <s v="Migrants' Theatre"/>
    <x v="3321"/>
    <n v="1000"/>
    <n v="1259"/>
    <x v="0"/>
    <x v="1"/>
    <s v="GBP"/>
    <n v="1474793208"/>
    <x v="3323"/>
    <b v="0"/>
    <x v="72"/>
    <b v="1"/>
    <s v="theater/plays"/>
    <x v="2459"/>
    <x v="2444"/>
    <x v="1"/>
    <s v="plays"/>
    <x v="3323"/>
    <x v="3315"/>
  </r>
  <r>
    <n v="3324"/>
    <s v="At Swim, Two Boys"/>
    <x v="3322"/>
    <n v="1500"/>
    <n v="1525"/>
    <x v="0"/>
    <x v="17"/>
    <s v="EUR"/>
    <n v="1465135190"/>
    <x v="3324"/>
    <b v="0"/>
    <x v="73"/>
    <b v="1"/>
    <s v="theater/plays"/>
    <x v="658"/>
    <x v="2445"/>
    <x v="1"/>
    <s v="plays"/>
    <x v="3324"/>
    <x v="3316"/>
  </r>
  <r>
    <n v="3325"/>
    <s v="Infectious, love at the end of the 21st century!"/>
    <x v="3323"/>
    <n v="400"/>
    <n v="450"/>
    <x v="0"/>
    <x v="1"/>
    <s v="GBP"/>
    <n v="1428256277"/>
    <x v="3325"/>
    <b v="0"/>
    <x v="41"/>
    <b v="1"/>
    <s v="theater/plays"/>
    <x v="2460"/>
    <x v="180"/>
    <x v="1"/>
    <s v="plays"/>
    <x v="3325"/>
    <x v="3317"/>
  </r>
  <r>
    <n v="3326"/>
    <s v="Me? A Caregiver?"/>
    <x v="3324"/>
    <n v="8000"/>
    <n v="8110"/>
    <x v="0"/>
    <x v="0"/>
    <s v="USD"/>
    <n v="1425830905"/>
    <x v="3326"/>
    <b v="0"/>
    <x v="7"/>
    <b v="1"/>
    <s v="theater/plays"/>
    <x v="300"/>
    <x v="2446"/>
    <x v="1"/>
    <s v="plays"/>
    <x v="3326"/>
    <x v="3318"/>
  </r>
  <r>
    <n v="3327"/>
    <s v="Itch + Scratch at Hackney Showroom"/>
    <x v="3325"/>
    <n v="800"/>
    <n v="810"/>
    <x v="0"/>
    <x v="1"/>
    <s v="GBP"/>
    <n v="1462697966"/>
    <x v="3327"/>
    <b v="0"/>
    <x v="51"/>
    <b v="1"/>
    <s v="theater/plays"/>
    <x v="982"/>
    <x v="2447"/>
    <x v="1"/>
    <s v="plays"/>
    <x v="3327"/>
    <x v="3319"/>
  </r>
  <r>
    <n v="3328"/>
    <s v="3 Days In Savannah Part II"/>
    <x v="3326"/>
    <n v="1800"/>
    <n v="2635"/>
    <x v="0"/>
    <x v="0"/>
    <s v="USD"/>
    <n v="1404522000"/>
    <x v="3328"/>
    <b v="0"/>
    <x v="82"/>
    <b v="1"/>
    <s v="theater/plays"/>
    <x v="2461"/>
    <x v="2448"/>
    <x v="1"/>
    <s v="plays"/>
    <x v="3328"/>
    <x v="3320"/>
  </r>
  <r>
    <n v="3329"/>
    <s v="Jestia and Raedon"/>
    <x v="3327"/>
    <n v="1000"/>
    <n v="1168"/>
    <x v="0"/>
    <x v="1"/>
    <s v="GBP"/>
    <n v="1406502000"/>
    <x v="3329"/>
    <b v="0"/>
    <x v="55"/>
    <b v="1"/>
    <s v="theater/plays"/>
    <x v="2462"/>
    <x v="2449"/>
    <x v="1"/>
    <s v="plays"/>
    <x v="3329"/>
    <x v="3321"/>
  </r>
  <r>
    <n v="3330"/>
    <s v="Tissue by Louise Page. A play about Breast Cancer."/>
    <x v="3328"/>
    <n v="1500"/>
    <n v="1594"/>
    <x v="0"/>
    <x v="1"/>
    <s v="GBP"/>
    <n v="1427919468"/>
    <x v="3330"/>
    <b v="0"/>
    <x v="50"/>
    <b v="1"/>
    <s v="theater/plays"/>
    <x v="2463"/>
    <x v="2450"/>
    <x v="1"/>
    <s v="plays"/>
    <x v="3330"/>
    <x v="3322"/>
  </r>
  <r>
    <n v="3331"/>
    <s v="Play A 'Role' In &quot;Kickstarting A Battle Stage Plays Tour&quot;"/>
    <x v="3329"/>
    <n v="5000"/>
    <n v="5226"/>
    <x v="0"/>
    <x v="0"/>
    <s v="USD"/>
    <n v="1444149886"/>
    <x v="3331"/>
    <b v="0"/>
    <x v="71"/>
    <b v="1"/>
    <s v="theater/plays"/>
    <x v="2464"/>
    <x v="2451"/>
    <x v="1"/>
    <s v="plays"/>
    <x v="3331"/>
    <x v="3323"/>
  </r>
  <r>
    <n v="3332"/>
    <s v="Cortez"/>
    <x v="3330"/>
    <n v="6000"/>
    <n v="6000"/>
    <x v="0"/>
    <x v="0"/>
    <s v="USD"/>
    <n v="1405802330"/>
    <x v="3332"/>
    <b v="0"/>
    <x v="183"/>
    <b v="1"/>
    <s v="theater/plays"/>
    <x v="31"/>
    <x v="2452"/>
    <x v="1"/>
    <s v="plays"/>
    <x v="3332"/>
    <x v="3324"/>
  </r>
  <r>
    <n v="3333"/>
    <s v="From Providence to Cuba: A Historic Theater Adventure"/>
    <x v="3331"/>
    <n v="3500"/>
    <n v="3660"/>
    <x v="0"/>
    <x v="0"/>
    <s v="USD"/>
    <n v="1434384880"/>
    <x v="3333"/>
    <b v="0"/>
    <x v="112"/>
    <b v="1"/>
    <s v="theater/plays"/>
    <x v="2465"/>
    <x v="2453"/>
    <x v="1"/>
    <s v="plays"/>
    <x v="3333"/>
    <x v="3325"/>
  </r>
  <r>
    <n v="3334"/>
    <s v="The Saltbox Theatre Collective Seed Money Project"/>
    <x v="3332"/>
    <n v="3871"/>
    <n v="5366"/>
    <x v="0"/>
    <x v="0"/>
    <s v="USD"/>
    <n v="1438259422"/>
    <x v="3334"/>
    <b v="0"/>
    <x v="67"/>
    <b v="1"/>
    <s v="theater/plays"/>
    <x v="2466"/>
    <x v="2454"/>
    <x v="1"/>
    <s v="plays"/>
    <x v="3334"/>
    <x v="3326"/>
  </r>
  <r>
    <n v="3335"/>
    <s v="Unhinged Creations Presents 'Phantom Pain' - Ed Fringe 2014"/>
    <x v="3333"/>
    <n v="5000"/>
    <n v="5016"/>
    <x v="0"/>
    <x v="1"/>
    <s v="GBP"/>
    <n v="1407106800"/>
    <x v="3335"/>
    <b v="0"/>
    <x v="287"/>
    <b v="1"/>
    <s v="theater/plays"/>
    <x v="2467"/>
    <x v="2455"/>
    <x v="1"/>
    <s v="plays"/>
    <x v="3335"/>
    <x v="3327"/>
  </r>
  <r>
    <n v="3336"/>
    <s v="WILDE TALES"/>
    <x v="3334"/>
    <n v="250"/>
    <n v="250"/>
    <x v="0"/>
    <x v="1"/>
    <s v="GBP"/>
    <n v="1459845246"/>
    <x v="3336"/>
    <b v="0"/>
    <x v="82"/>
    <b v="1"/>
    <s v="theater/plays"/>
    <x v="31"/>
    <x v="1848"/>
    <x v="1"/>
    <s v="plays"/>
    <x v="3336"/>
    <x v="3328"/>
  </r>
  <r>
    <n v="3337"/>
    <s v="Das Ding - A Globetrotting Comedy"/>
    <x v="3335"/>
    <n v="2500"/>
    <n v="2755"/>
    <x v="0"/>
    <x v="1"/>
    <s v="GBP"/>
    <n v="1412974800"/>
    <x v="3337"/>
    <b v="0"/>
    <x v="69"/>
    <b v="1"/>
    <s v="theater/plays"/>
    <x v="1097"/>
    <x v="2456"/>
    <x v="1"/>
    <s v="plays"/>
    <x v="3337"/>
    <x v="3329"/>
  </r>
  <r>
    <n v="3338"/>
    <s v="The Last Days of Judas Iscariot"/>
    <x v="3336"/>
    <n v="15000"/>
    <n v="15327"/>
    <x v="0"/>
    <x v="0"/>
    <s v="USD"/>
    <n v="1487944080"/>
    <x v="3338"/>
    <b v="0"/>
    <x v="300"/>
    <b v="1"/>
    <s v="theater/plays"/>
    <x v="2468"/>
    <x v="2457"/>
    <x v="1"/>
    <s v="plays"/>
    <x v="3338"/>
    <x v="3330"/>
  </r>
  <r>
    <n v="3339"/>
    <s v="FRESH PRODUCE'd LA presents: Friends in Transient Places"/>
    <x v="3337"/>
    <n v="8000"/>
    <n v="8348"/>
    <x v="0"/>
    <x v="0"/>
    <s v="USD"/>
    <n v="1469721518"/>
    <x v="3339"/>
    <b v="0"/>
    <x v="5"/>
    <b v="1"/>
    <s v="theater/plays"/>
    <x v="2469"/>
    <x v="2458"/>
    <x v="1"/>
    <s v="plays"/>
    <x v="3339"/>
    <x v="3331"/>
  </r>
  <r>
    <n v="3340"/>
    <s v="King Lear"/>
    <x v="3338"/>
    <n v="3000"/>
    <n v="4145"/>
    <x v="0"/>
    <x v="0"/>
    <s v="USD"/>
    <n v="1481066554"/>
    <x v="3340"/>
    <b v="0"/>
    <x v="44"/>
    <b v="1"/>
    <s v="theater/plays"/>
    <x v="2470"/>
    <x v="2459"/>
    <x v="1"/>
    <s v="plays"/>
    <x v="3340"/>
    <x v="3332"/>
  </r>
  <r>
    <n v="3341"/>
    <s v="Today I Live"/>
    <x v="3339"/>
    <n v="3350"/>
    <n v="3350"/>
    <x v="0"/>
    <x v="1"/>
    <s v="GBP"/>
    <n v="1465750800"/>
    <x v="3341"/>
    <b v="0"/>
    <x v="33"/>
    <b v="1"/>
    <s v="theater/plays"/>
    <x v="31"/>
    <x v="2460"/>
    <x v="1"/>
    <s v="plays"/>
    <x v="3341"/>
    <x v="3333"/>
  </r>
  <r>
    <n v="3342"/>
    <s v="Uprising Theatre Company's First Production"/>
    <x v="3340"/>
    <n v="6000"/>
    <n v="6100"/>
    <x v="0"/>
    <x v="0"/>
    <s v="USD"/>
    <n v="1427864340"/>
    <x v="3342"/>
    <b v="0"/>
    <x v="76"/>
    <b v="1"/>
    <s v="theater/plays"/>
    <x v="658"/>
    <x v="2461"/>
    <x v="1"/>
    <s v="plays"/>
    <x v="3342"/>
    <x v="3334"/>
  </r>
  <r>
    <n v="3343"/>
    <s v="The Girl Who Touched the Stars"/>
    <x v="3341"/>
    <n v="700"/>
    <n v="1200"/>
    <x v="0"/>
    <x v="1"/>
    <s v="GBP"/>
    <n v="1460553480"/>
    <x v="3343"/>
    <b v="0"/>
    <x v="23"/>
    <b v="1"/>
    <s v="theater/plays"/>
    <x v="2214"/>
    <x v="953"/>
    <x v="1"/>
    <s v="plays"/>
    <x v="3343"/>
    <x v="3335"/>
  </r>
  <r>
    <n v="3344"/>
    <s v="The Other Group Theatre"/>
    <x v="3342"/>
    <n v="4500"/>
    <n v="4565"/>
    <x v="0"/>
    <x v="0"/>
    <s v="USD"/>
    <n v="1409374093"/>
    <x v="3344"/>
    <b v="0"/>
    <x v="244"/>
    <b v="1"/>
    <s v="theater/plays"/>
    <x v="2471"/>
    <x v="2462"/>
    <x v="1"/>
    <s v="plays"/>
    <x v="3344"/>
    <x v="3336"/>
  </r>
  <r>
    <n v="3345"/>
    <s v="Ultramarine Girl: A Cup Full of Courage"/>
    <x v="3343"/>
    <n v="500"/>
    <n v="650"/>
    <x v="0"/>
    <x v="0"/>
    <s v="USD"/>
    <n v="1429317420"/>
    <x v="3345"/>
    <b v="0"/>
    <x v="62"/>
    <b v="1"/>
    <s v="theater/plays"/>
    <x v="2129"/>
    <x v="73"/>
    <x v="1"/>
    <s v="plays"/>
    <x v="3345"/>
    <x v="3337"/>
  </r>
  <r>
    <n v="3346"/>
    <s v="Shakespearean Youth Theatre (SYT) - The Tempest"/>
    <x v="3344"/>
    <n v="1500"/>
    <n v="1650"/>
    <x v="0"/>
    <x v="0"/>
    <s v="USD"/>
    <n v="1424910910"/>
    <x v="3346"/>
    <b v="0"/>
    <x v="59"/>
    <b v="1"/>
    <s v="theater/plays"/>
    <x v="1007"/>
    <x v="2463"/>
    <x v="1"/>
    <s v="plays"/>
    <x v="3346"/>
    <x v="3338"/>
  </r>
  <r>
    <n v="3347"/>
    <s v="Sea Life by Lucy Catherine at The Hope Theatre"/>
    <x v="3345"/>
    <n v="2000"/>
    <n v="2389"/>
    <x v="0"/>
    <x v="1"/>
    <s v="GBP"/>
    <n v="1462741200"/>
    <x v="3347"/>
    <b v="0"/>
    <x v="19"/>
    <b v="1"/>
    <s v="theater/plays"/>
    <x v="2472"/>
    <x v="2464"/>
    <x v="1"/>
    <s v="plays"/>
    <x v="3347"/>
    <x v="3339"/>
  </r>
  <r>
    <n v="3348"/>
    <s v="Macbeth"/>
    <x v="3346"/>
    <n v="5500"/>
    <n v="5516"/>
    <x v="0"/>
    <x v="0"/>
    <s v="USD"/>
    <n v="1461988740"/>
    <x v="3348"/>
    <b v="0"/>
    <x v="1"/>
    <b v="1"/>
    <s v="theater/plays"/>
    <x v="2473"/>
    <x v="2465"/>
    <x v="1"/>
    <s v="plays"/>
    <x v="3348"/>
    <x v="3340"/>
  </r>
  <r>
    <n v="3349"/>
    <s v="MEASURE FOR MEASURE: an all-female adaptation"/>
    <x v="3347"/>
    <n v="1000"/>
    <n v="1534"/>
    <x v="0"/>
    <x v="0"/>
    <s v="USD"/>
    <n v="1465837200"/>
    <x v="3349"/>
    <b v="0"/>
    <x v="25"/>
    <b v="1"/>
    <s v="theater/plays"/>
    <x v="2474"/>
    <x v="2466"/>
    <x v="1"/>
    <s v="plays"/>
    <x v="3349"/>
    <x v="3341"/>
  </r>
  <r>
    <n v="3350"/>
    <s v="Visions"/>
    <x v="3348"/>
    <n v="3500"/>
    <n v="3655"/>
    <x v="0"/>
    <x v="19"/>
    <s v="EUR"/>
    <n v="1448838000"/>
    <x v="3350"/>
    <b v="0"/>
    <x v="13"/>
    <b v="1"/>
    <s v="theater/plays"/>
    <x v="2475"/>
    <x v="400"/>
    <x v="1"/>
    <s v="plays"/>
    <x v="3350"/>
    <x v="3342"/>
  </r>
  <r>
    <n v="3351"/>
    <s v="Action To The Word's DRACULA"/>
    <x v="3349"/>
    <n v="5000"/>
    <n v="5055"/>
    <x v="0"/>
    <x v="1"/>
    <s v="GBP"/>
    <n v="1406113200"/>
    <x v="3351"/>
    <b v="0"/>
    <x v="241"/>
    <b v="1"/>
    <s v="theater/plays"/>
    <x v="940"/>
    <x v="2467"/>
    <x v="1"/>
    <s v="plays"/>
    <x v="3351"/>
    <x v="3343"/>
  </r>
  <r>
    <n v="3352"/>
    <s v="Brief Hiatus: Little Deaths 2016"/>
    <x v="3350"/>
    <n v="5000"/>
    <n v="5376"/>
    <x v="0"/>
    <x v="1"/>
    <s v="GBP"/>
    <n v="1467414000"/>
    <x v="3352"/>
    <b v="0"/>
    <x v="16"/>
    <b v="1"/>
    <s v="theater/plays"/>
    <x v="2476"/>
    <x v="2468"/>
    <x v="1"/>
    <s v="plays"/>
    <x v="3352"/>
    <x v="3344"/>
  </r>
  <r>
    <n v="3353"/>
    <s v="Nude: A play by Paul Hewitt"/>
    <x v="3351"/>
    <n v="500"/>
    <n v="1575"/>
    <x v="0"/>
    <x v="1"/>
    <s v="GBP"/>
    <n v="1462230000"/>
    <x v="3353"/>
    <b v="0"/>
    <x v="34"/>
    <b v="1"/>
    <s v="theater/plays"/>
    <x v="2477"/>
    <x v="2469"/>
    <x v="1"/>
    <s v="plays"/>
    <x v="3353"/>
    <x v="3345"/>
  </r>
  <r>
    <n v="3354"/>
    <s v="Strangeloop Theatre - A Focus on New Works"/>
    <x v="3352"/>
    <n v="3000"/>
    <n v="3058"/>
    <x v="0"/>
    <x v="0"/>
    <s v="USD"/>
    <n v="1446091260"/>
    <x v="3354"/>
    <b v="0"/>
    <x v="165"/>
    <b v="1"/>
    <s v="theater/plays"/>
    <x v="2478"/>
    <x v="2265"/>
    <x v="1"/>
    <s v="plays"/>
    <x v="3354"/>
    <x v="3346"/>
  </r>
  <r>
    <n v="3355"/>
    <s v="Jelly Beans at Theatre503"/>
    <x v="3353"/>
    <n v="1750"/>
    <n v="2210"/>
    <x v="0"/>
    <x v="1"/>
    <s v="GBP"/>
    <n v="1462879020"/>
    <x v="3355"/>
    <b v="0"/>
    <x v="41"/>
    <b v="1"/>
    <s v="theater/plays"/>
    <x v="2479"/>
    <x v="2470"/>
    <x v="1"/>
    <s v="plays"/>
    <x v="3355"/>
    <x v="3347"/>
  </r>
  <r>
    <n v="3356"/>
    <s v="BIRDS (debut play with Hightide) - Response Workshops"/>
    <x v="3354"/>
    <n v="1500"/>
    <n v="1521"/>
    <x v="0"/>
    <x v="1"/>
    <s v="GBP"/>
    <n v="1468611272"/>
    <x v="3356"/>
    <b v="0"/>
    <x v="74"/>
    <b v="1"/>
    <s v="theater/plays"/>
    <x v="578"/>
    <x v="2471"/>
    <x v="1"/>
    <s v="plays"/>
    <x v="3356"/>
    <x v="3348"/>
  </r>
  <r>
    <n v="3357"/>
    <s v="Poleroid Theatre Present : FREE FALL by Vinay Patel"/>
    <x v="3355"/>
    <n v="2000"/>
    <n v="2020"/>
    <x v="0"/>
    <x v="1"/>
    <s v="GBP"/>
    <n v="1406887310"/>
    <x v="3357"/>
    <b v="0"/>
    <x v="64"/>
    <b v="1"/>
    <s v="theater/plays"/>
    <x v="50"/>
    <x v="2472"/>
    <x v="1"/>
    <s v="plays"/>
    <x v="3357"/>
    <x v="3349"/>
  </r>
  <r>
    <n v="3358"/>
    <s v="One-Man Show: &quot;The Book Of oded, Chapter 2&quot;"/>
    <x v="3356"/>
    <n v="10000"/>
    <n v="10299"/>
    <x v="0"/>
    <x v="0"/>
    <s v="USD"/>
    <n v="1416385679"/>
    <x v="3358"/>
    <b v="0"/>
    <x v="372"/>
    <b v="1"/>
    <s v="theater/plays"/>
    <x v="2480"/>
    <x v="2473"/>
    <x v="1"/>
    <s v="plays"/>
    <x v="3358"/>
    <x v="3350"/>
  </r>
  <r>
    <n v="3359"/>
    <s v="BEIRUT, LADY OF LEBANON"/>
    <x v="3357"/>
    <n v="4000"/>
    <n v="4250"/>
    <x v="0"/>
    <x v="0"/>
    <s v="USD"/>
    <n v="1487985734"/>
    <x v="3359"/>
    <b v="0"/>
    <x v="23"/>
    <b v="1"/>
    <s v="theater/plays"/>
    <x v="90"/>
    <x v="2474"/>
    <x v="1"/>
    <s v="plays"/>
    <x v="3359"/>
    <x v="3351"/>
  </r>
  <r>
    <n v="3360"/>
    <s v="Pretty Butch"/>
    <x v="3358"/>
    <n v="9000"/>
    <n v="9124"/>
    <x v="0"/>
    <x v="20"/>
    <s v="SGD"/>
    <n v="1481731140"/>
    <x v="3360"/>
    <b v="0"/>
    <x v="250"/>
    <b v="1"/>
    <s v="theater/plays"/>
    <x v="2481"/>
    <x v="2475"/>
    <x v="1"/>
    <s v="plays"/>
    <x v="3360"/>
    <x v="3352"/>
  </r>
  <r>
    <n v="3361"/>
    <s v="Vieux Carre: from Binghamton, NY to Provincetown, MA"/>
    <x v="3359"/>
    <n v="5000"/>
    <n v="5673"/>
    <x v="0"/>
    <x v="0"/>
    <s v="USD"/>
    <n v="1409587140"/>
    <x v="3361"/>
    <b v="0"/>
    <x v="32"/>
    <b v="1"/>
    <s v="theater/plays"/>
    <x v="2482"/>
    <x v="2476"/>
    <x v="1"/>
    <s v="plays"/>
    <x v="3361"/>
    <x v="3353"/>
  </r>
  <r>
    <n v="3362"/>
    <s v="Gypsy Stage Presents &quot;The Importance of Being Earnest&quot;"/>
    <x v="3360"/>
    <n v="500"/>
    <n v="1090"/>
    <x v="0"/>
    <x v="0"/>
    <s v="USD"/>
    <n v="1425704100"/>
    <x v="3362"/>
    <b v="0"/>
    <x v="9"/>
    <b v="1"/>
    <s v="theater/plays"/>
    <x v="678"/>
    <x v="2477"/>
    <x v="1"/>
    <s v="plays"/>
    <x v="3362"/>
    <x v="3354"/>
  </r>
  <r>
    <n v="3363"/>
    <s v="Making the Move--Edinburgh Fringe 2014"/>
    <x v="3361"/>
    <n v="7750"/>
    <n v="7860"/>
    <x v="0"/>
    <x v="0"/>
    <s v="USD"/>
    <n v="1408464000"/>
    <x v="3363"/>
    <b v="0"/>
    <x v="55"/>
    <b v="1"/>
    <s v="theater/plays"/>
    <x v="2483"/>
    <x v="2478"/>
    <x v="1"/>
    <s v="plays"/>
    <x v="3363"/>
    <x v="3355"/>
  </r>
  <r>
    <n v="3364"/>
    <s v="Cancel The Sunshine"/>
    <x v="3362"/>
    <n v="3000"/>
    <n v="3178"/>
    <x v="0"/>
    <x v="1"/>
    <s v="GBP"/>
    <n v="1458075600"/>
    <x v="3364"/>
    <b v="0"/>
    <x v="250"/>
    <b v="1"/>
    <s v="theater/plays"/>
    <x v="2484"/>
    <x v="2479"/>
    <x v="1"/>
    <s v="plays"/>
    <x v="3364"/>
    <x v="3266"/>
  </r>
  <r>
    <n v="3365"/>
    <s v="From the Pulpit to the Runway"/>
    <x v="3363"/>
    <n v="2500"/>
    <n v="2600"/>
    <x v="0"/>
    <x v="0"/>
    <s v="USD"/>
    <n v="1449973592"/>
    <x v="3365"/>
    <b v="0"/>
    <x v="83"/>
    <b v="1"/>
    <s v="theater/plays"/>
    <x v="87"/>
    <x v="2480"/>
    <x v="1"/>
    <s v="plays"/>
    <x v="3365"/>
    <x v="3356"/>
  </r>
  <r>
    <n v="3366"/>
    <s v="Montclair Shakespeare Series"/>
    <x v="3364"/>
    <n v="500"/>
    <n v="1105"/>
    <x v="0"/>
    <x v="0"/>
    <s v="USD"/>
    <n v="1431481037"/>
    <x v="3366"/>
    <b v="0"/>
    <x v="59"/>
    <b v="1"/>
    <s v="theater/plays"/>
    <x v="2485"/>
    <x v="2481"/>
    <x v="1"/>
    <s v="plays"/>
    <x v="3366"/>
    <x v="3357"/>
  </r>
  <r>
    <n v="3367"/>
    <s v="Only Forever at The Hope Theatre"/>
    <x v="3365"/>
    <n v="750"/>
    <n v="890"/>
    <x v="0"/>
    <x v="1"/>
    <s v="GBP"/>
    <n v="1438467894"/>
    <x v="3367"/>
    <b v="0"/>
    <x v="209"/>
    <b v="1"/>
    <s v="theater/plays"/>
    <x v="2486"/>
    <x v="2482"/>
    <x v="1"/>
    <s v="plays"/>
    <x v="3367"/>
    <x v="3358"/>
  </r>
  <r>
    <n v="3368"/>
    <s v="Peter Pan by J.M. Barrie @ Open Space Arts"/>
    <x v="3366"/>
    <n v="1000"/>
    <n v="1046"/>
    <x v="0"/>
    <x v="0"/>
    <s v="USD"/>
    <n v="1420088400"/>
    <x v="3368"/>
    <b v="0"/>
    <x v="23"/>
    <b v="1"/>
    <s v="theater/plays"/>
    <x v="81"/>
    <x v="2483"/>
    <x v="1"/>
    <s v="plays"/>
    <x v="3368"/>
    <x v="3359"/>
  </r>
  <r>
    <n v="3369"/>
    <s v="The Collector, a play by Daniel Wade"/>
    <x v="3367"/>
    <n v="5000"/>
    <n v="5195"/>
    <x v="0"/>
    <x v="17"/>
    <s v="EUR"/>
    <n v="1484441980"/>
    <x v="3369"/>
    <b v="0"/>
    <x v="241"/>
    <b v="1"/>
    <s v="theater/plays"/>
    <x v="3"/>
    <x v="2484"/>
    <x v="1"/>
    <s v="plays"/>
    <x v="3369"/>
    <x v="3360"/>
  </r>
  <r>
    <n v="3370"/>
    <s v="&quot;I'm Alright&quot;...an Enso Theatre Education production."/>
    <x v="3368"/>
    <n v="1500"/>
    <n v="1766"/>
    <x v="0"/>
    <x v="0"/>
    <s v="USD"/>
    <n v="1481961600"/>
    <x v="3370"/>
    <b v="0"/>
    <x v="55"/>
    <b v="1"/>
    <s v="theater/plays"/>
    <x v="2487"/>
    <x v="2485"/>
    <x v="1"/>
    <s v="plays"/>
    <x v="3370"/>
    <x v="3361"/>
  </r>
  <r>
    <n v="3371"/>
    <s v="Red Planet (or One Way Ticket) Staged Reading"/>
    <x v="3369"/>
    <n v="200"/>
    <n v="277"/>
    <x v="0"/>
    <x v="0"/>
    <s v="USD"/>
    <n v="1449089965"/>
    <x v="3371"/>
    <b v="0"/>
    <x v="82"/>
    <b v="1"/>
    <s v="theater/plays"/>
    <x v="2488"/>
    <x v="2486"/>
    <x v="1"/>
    <s v="plays"/>
    <x v="3371"/>
    <x v="3362"/>
  </r>
  <r>
    <n v="3372"/>
    <s v="All the Best, Jack"/>
    <x v="3370"/>
    <n v="1000"/>
    <n v="1035"/>
    <x v="0"/>
    <x v="0"/>
    <s v="USD"/>
    <n v="1408942740"/>
    <x v="3372"/>
    <b v="0"/>
    <x v="74"/>
    <b v="1"/>
    <s v="theater/plays"/>
    <x v="991"/>
    <x v="134"/>
    <x v="1"/>
    <s v="plays"/>
    <x v="3372"/>
    <x v="2835"/>
  </r>
  <r>
    <n v="3373"/>
    <s v="The Rules: Sex, Lies &amp; Serial Killers"/>
    <x v="3371"/>
    <n v="2000"/>
    <n v="2005"/>
    <x v="0"/>
    <x v="1"/>
    <s v="GBP"/>
    <n v="1437235200"/>
    <x v="3373"/>
    <b v="0"/>
    <x v="209"/>
    <b v="1"/>
    <s v="theater/plays"/>
    <x v="598"/>
    <x v="2487"/>
    <x v="1"/>
    <s v="plays"/>
    <x v="3373"/>
    <x v="3363"/>
  </r>
  <r>
    <n v="3374"/>
    <s v="HELP BUILD &quot;THE CASTLE&quot;"/>
    <x v="3372"/>
    <n v="3500"/>
    <n v="3730"/>
    <x v="0"/>
    <x v="5"/>
    <s v="CAD"/>
    <n v="1446053616"/>
    <x v="3374"/>
    <b v="0"/>
    <x v="47"/>
    <b v="1"/>
    <s v="theater/plays"/>
    <x v="2489"/>
    <x v="2488"/>
    <x v="1"/>
    <s v="plays"/>
    <x v="3374"/>
    <x v="3364"/>
  </r>
  <r>
    <n v="3375"/>
    <s v="The Frida Kahlo of Penge West"/>
    <x v="3373"/>
    <n v="3000"/>
    <n v="3000"/>
    <x v="0"/>
    <x v="1"/>
    <s v="GBP"/>
    <n v="1400423973"/>
    <x v="3375"/>
    <b v="0"/>
    <x v="57"/>
    <b v="1"/>
    <s v="theater/plays"/>
    <x v="31"/>
    <x v="2489"/>
    <x v="1"/>
    <s v="plays"/>
    <x v="3375"/>
    <x v="3365"/>
  </r>
  <r>
    <n v="3376"/>
    <s v="The Tutors"/>
    <x v="3374"/>
    <n v="8000"/>
    <n v="8001"/>
    <x v="0"/>
    <x v="0"/>
    <s v="USD"/>
    <n v="1429976994"/>
    <x v="3376"/>
    <b v="0"/>
    <x v="10"/>
    <b v="1"/>
    <s v="theater/plays"/>
    <x v="77"/>
    <x v="2490"/>
    <x v="1"/>
    <s v="plays"/>
    <x v="3376"/>
    <x v="3366"/>
  </r>
  <r>
    <n v="3377"/>
    <s v="To Kill a Machine"/>
    <x v="3375"/>
    <n v="8000"/>
    <n v="8084"/>
    <x v="0"/>
    <x v="1"/>
    <s v="GBP"/>
    <n v="1426870560"/>
    <x v="3377"/>
    <b v="0"/>
    <x v="99"/>
    <b v="1"/>
    <s v="theater/plays"/>
    <x v="348"/>
    <x v="2491"/>
    <x v="1"/>
    <s v="plays"/>
    <x v="3377"/>
    <x v="3367"/>
  </r>
  <r>
    <n v="3378"/>
    <s v="Rose of June"/>
    <x v="3376"/>
    <n v="550"/>
    <n v="592"/>
    <x v="0"/>
    <x v="1"/>
    <s v="GBP"/>
    <n v="1409490480"/>
    <x v="3378"/>
    <b v="0"/>
    <x v="64"/>
    <b v="1"/>
    <s v="theater/plays"/>
    <x v="2490"/>
    <x v="2492"/>
    <x v="1"/>
    <s v="plays"/>
    <x v="3378"/>
    <x v="3368"/>
  </r>
  <r>
    <n v="3379"/>
    <s v="The Promise"/>
    <x v="3377"/>
    <n v="2000"/>
    <n v="2073"/>
    <x v="0"/>
    <x v="1"/>
    <s v="GBP"/>
    <n v="1440630000"/>
    <x v="3379"/>
    <b v="0"/>
    <x v="44"/>
    <b v="1"/>
    <s v="theater/plays"/>
    <x v="2491"/>
    <x v="2493"/>
    <x v="1"/>
    <s v="plays"/>
    <x v="3379"/>
    <x v="3369"/>
  </r>
  <r>
    <n v="3380"/>
    <s v="A Hard Rain - New York Debut"/>
    <x v="3378"/>
    <n v="3000"/>
    <n v="3133"/>
    <x v="0"/>
    <x v="0"/>
    <s v="USD"/>
    <n v="1417305178"/>
    <x v="3380"/>
    <b v="0"/>
    <x v="33"/>
    <b v="1"/>
    <s v="theater/plays"/>
    <x v="2492"/>
    <x v="2494"/>
    <x v="1"/>
    <s v="plays"/>
    <x v="3380"/>
    <x v="3370"/>
  </r>
  <r>
    <n v="3381"/>
    <s v="Syrian Children's Play: Romeo &amp; Juliet Separated by War"/>
    <x v="3379"/>
    <n v="4000"/>
    <n v="4090"/>
    <x v="0"/>
    <x v="0"/>
    <s v="USD"/>
    <n v="1426044383"/>
    <x v="3381"/>
    <b v="0"/>
    <x v="53"/>
    <b v="1"/>
    <s v="theater/plays"/>
    <x v="1891"/>
    <x v="2495"/>
    <x v="1"/>
    <s v="plays"/>
    <x v="3381"/>
    <x v="3371"/>
  </r>
  <r>
    <n v="3382"/>
    <s v="Cosmic Fear or The Day Brad Pitt Got Paranoia - EdFringe '16"/>
    <x v="3380"/>
    <n v="3500"/>
    <n v="3526"/>
    <x v="0"/>
    <x v="1"/>
    <s v="GBP"/>
    <n v="1470092340"/>
    <x v="3382"/>
    <b v="0"/>
    <x v="67"/>
    <b v="1"/>
    <s v="theater/plays"/>
    <x v="2493"/>
    <x v="2496"/>
    <x v="1"/>
    <s v="plays"/>
    <x v="3382"/>
    <x v="3372"/>
  </r>
  <r>
    <n v="3383"/>
    <s v="Gore Vidal's THE BEST MAN, by Seat of the Pants Productions"/>
    <x v="3381"/>
    <n v="1750"/>
    <n v="1955"/>
    <x v="0"/>
    <x v="0"/>
    <s v="USD"/>
    <n v="1466707620"/>
    <x v="3383"/>
    <b v="0"/>
    <x v="209"/>
    <b v="1"/>
    <s v="theater/plays"/>
    <x v="1942"/>
    <x v="2497"/>
    <x v="1"/>
    <s v="plays"/>
    <x v="3383"/>
    <x v="3373"/>
  </r>
  <r>
    <n v="3384"/>
    <s v="The Hat"/>
    <x v="3382"/>
    <n v="6000"/>
    <n v="6000.66"/>
    <x v="0"/>
    <x v="0"/>
    <s v="USD"/>
    <n v="1448074800"/>
    <x v="3384"/>
    <b v="0"/>
    <x v="31"/>
    <b v="1"/>
    <s v="theater/plays"/>
    <x v="2494"/>
    <x v="2498"/>
    <x v="1"/>
    <s v="plays"/>
    <x v="3384"/>
    <x v="3374"/>
  </r>
  <r>
    <n v="3385"/>
    <s v="The Crusade of Connor Stephens: Professional Play Reading"/>
    <x v="3383"/>
    <n v="2000"/>
    <n v="2000"/>
    <x v="0"/>
    <x v="0"/>
    <s v="USD"/>
    <n v="1418244552"/>
    <x v="3385"/>
    <b v="0"/>
    <x v="41"/>
    <b v="1"/>
    <s v="theater/plays"/>
    <x v="31"/>
    <x v="44"/>
    <x v="1"/>
    <s v="plays"/>
    <x v="3385"/>
    <x v="3375"/>
  </r>
  <r>
    <n v="3386"/>
    <s v="Going To Market"/>
    <x v="3384"/>
    <n v="2000"/>
    <n v="2100"/>
    <x v="0"/>
    <x v="0"/>
    <s v="USD"/>
    <n v="1417620506"/>
    <x v="3386"/>
    <b v="0"/>
    <x v="14"/>
    <b v="1"/>
    <s v="theater/plays"/>
    <x v="2"/>
    <x v="2499"/>
    <x v="1"/>
    <s v="plays"/>
    <x v="3386"/>
    <x v="3376"/>
  </r>
  <r>
    <n v="3387"/>
    <s v="LIBERTY! EQUALITY! AND FIREWORKS!... A Civil Rights Play"/>
    <x v="3385"/>
    <n v="3000"/>
    <n v="3506"/>
    <x v="0"/>
    <x v="0"/>
    <s v="USD"/>
    <n v="1418581088"/>
    <x v="3387"/>
    <b v="0"/>
    <x v="2"/>
    <b v="1"/>
    <s v="theater/plays"/>
    <x v="2495"/>
    <x v="2500"/>
    <x v="1"/>
    <s v="plays"/>
    <x v="3387"/>
    <x v="3377"/>
  </r>
  <r>
    <n v="3388"/>
    <s v="ICONS"/>
    <x v="3386"/>
    <n v="1500"/>
    <n v="1557"/>
    <x v="0"/>
    <x v="1"/>
    <s v="GBP"/>
    <n v="1434625441"/>
    <x v="3388"/>
    <b v="0"/>
    <x v="43"/>
    <b v="1"/>
    <s v="theater/plays"/>
    <x v="965"/>
    <x v="1184"/>
    <x v="1"/>
    <s v="plays"/>
    <x v="3388"/>
    <x v="3378"/>
  </r>
  <r>
    <n v="3389"/>
    <s v="Chimera Ensemble Productions Fund"/>
    <x v="3387"/>
    <n v="10000"/>
    <n v="11450"/>
    <x v="0"/>
    <x v="0"/>
    <s v="USD"/>
    <n v="1464960682"/>
    <x v="3389"/>
    <b v="0"/>
    <x v="95"/>
    <b v="1"/>
    <s v="theater/plays"/>
    <x v="1444"/>
    <x v="2501"/>
    <x v="1"/>
    <s v="plays"/>
    <x v="3389"/>
    <x v="3379"/>
  </r>
  <r>
    <n v="3390"/>
    <s v="Support 1140 Productions' 'Romeo Juliet'"/>
    <x v="3388"/>
    <n v="1500"/>
    <n v="1536"/>
    <x v="0"/>
    <x v="0"/>
    <s v="USD"/>
    <n v="1405017345"/>
    <x v="3390"/>
    <b v="0"/>
    <x v="19"/>
    <b v="1"/>
    <s v="theater/plays"/>
    <x v="2122"/>
    <x v="2502"/>
    <x v="1"/>
    <s v="plays"/>
    <x v="3390"/>
    <x v="3380"/>
  </r>
  <r>
    <n v="3391"/>
    <s v="TRAVELING needs a Reading"/>
    <x v="3389"/>
    <n v="500"/>
    <n v="1115"/>
    <x v="0"/>
    <x v="0"/>
    <s v="USD"/>
    <n v="1407536880"/>
    <x v="3391"/>
    <b v="0"/>
    <x v="59"/>
    <b v="1"/>
    <s v="theater/plays"/>
    <x v="2496"/>
    <x v="2440"/>
    <x v="1"/>
    <s v="plays"/>
    <x v="3391"/>
    <x v="3381"/>
  </r>
  <r>
    <n v="3392"/>
    <s v="1 in 3"/>
    <x v="3390"/>
    <n v="500"/>
    <n v="500"/>
    <x v="0"/>
    <x v="1"/>
    <s v="GBP"/>
    <n v="1462565855"/>
    <x v="3392"/>
    <b v="0"/>
    <x v="8"/>
    <b v="1"/>
    <s v="theater/plays"/>
    <x v="31"/>
    <x v="694"/>
    <x v="1"/>
    <s v="plays"/>
    <x v="3392"/>
    <x v="3382"/>
  </r>
  <r>
    <n v="3393"/>
    <s v="The Maltese Bodkin"/>
    <x v="3391"/>
    <n v="1500"/>
    <n v="1587"/>
    <x v="0"/>
    <x v="0"/>
    <s v="USD"/>
    <n v="1415234760"/>
    <x v="3393"/>
    <b v="0"/>
    <x v="34"/>
    <b v="1"/>
    <s v="theater/plays"/>
    <x v="1725"/>
    <x v="2503"/>
    <x v="1"/>
    <s v="plays"/>
    <x v="3393"/>
    <x v="3383"/>
  </r>
  <r>
    <n v="3394"/>
    <s v="Buffer: Edinburgh Fringe 2014"/>
    <x v="3392"/>
    <n v="550"/>
    <n v="783"/>
    <x v="0"/>
    <x v="1"/>
    <s v="GBP"/>
    <n v="1406470645"/>
    <x v="3394"/>
    <b v="0"/>
    <x v="74"/>
    <b v="1"/>
    <s v="theater/plays"/>
    <x v="2497"/>
    <x v="2109"/>
    <x v="1"/>
    <s v="plays"/>
    <x v="3394"/>
    <x v="3384"/>
  </r>
  <r>
    <n v="3395"/>
    <s v="MIRAMAR"/>
    <x v="3393"/>
    <n v="500"/>
    <n v="920"/>
    <x v="0"/>
    <x v="1"/>
    <s v="GBP"/>
    <n v="1433009400"/>
    <x v="3395"/>
    <b v="0"/>
    <x v="44"/>
    <b v="1"/>
    <s v="theater/plays"/>
    <x v="2498"/>
    <x v="2504"/>
    <x v="1"/>
    <s v="plays"/>
    <x v="3395"/>
    <x v="3385"/>
  </r>
  <r>
    <n v="3396"/>
    <s v="Rainbowtown"/>
    <x v="3394"/>
    <n v="1500"/>
    <n v="1565"/>
    <x v="0"/>
    <x v="0"/>
    <s v="USD"/>
    <n v="1401595140"/>
    <x v="3396"/>
    <b v="0"/>
    <x v="33"/>
    <b v="1"/>
    <s v="theater/plays"/>
    <x v="2499"/>
    <x v="2505"/>
    <x v="1"/>
    <s v="plays"/>
    <x v="3396"/>
    <x v="2806"/>
  </r>
  <r>
    <n v="3397"/>
    <s v="Waiting for Godot - Blue Sky Theatre &amp; Arts"/>
    <x v="3395"/>
    <n v="250"/>
    <n v="280"/>
    <x v="0"/>
    <x v="1"/>
    <s v="GBP"/>
    <n v="1455832800"/>
    <x v="3397"/>
    <b v="0"/>
    <x v="54"/>
    <b v="1"/>
    <s v="theater/plays"/>
    <x v="1990"/>
    <x v="123"/>
    <x v="1"/>
    <s v="plays"/>
    <x v="3397"/>
    <x v="3386"/>
  </r>
  <r>
    <n v="3398"/>
    <s v="Lord of the Flies - Syracuse University"/>
    <x v="3396"/>
    <n v="4000"/>
    <n v="4443"/>
    <x v="0"/>
    <x v="0"/>
    <s v="USD"/>
    <n v="1416589200"/>
    <x v="3398"/>
    <b v="0"/>
    <x v="71"/>
    <b v="1"/>
    <s v="theater/plays"/>
    <x v="2500"/>
    <x v="2506"/>
    <x v="1"/>
    <s v="plays"/>
    <x v="3398"/>
    <x v="3387"/>
  </r>
  <r>
    <n v="3399"/>
    <s v="Spinning Wheel Youth Takeover"/>
    <x v="3397"/>
    <n v="1200"/>
    <n v="1245"/>
    <x v="0"/>
    <x v="1"/>
    <s v="GBP"/>
    <n v="1424556325"/>
    <x v="3399"/>
    <b v="0"/>
    <x v="67"/>
    <b v="1"/>
    <s v="theater/plays"/>
    <x v="603"/>
    <x v="2507"/>
    <x v="1"/>
    <s v="plays"/>
    <x v="3399"/>
    <x v="3388"/>
  </r>
  <r>
    <n v="3400"/>
    <s v="You, Me and That Guy"/>
    <x v="3398"/>
    <n v="10000"/>
    <n v="10041"/>
    <x v="0"/>
    <x v="0"/>
    <s v="USD"/>
    <n v="1409266414"/>
    <x v="3400"/>
    <b v="0"/>
    <x v="268"/>
    <b v="1"/>
    <s v="theater/plays"/>
    <x v="2501"/>
    <x v="2508"/>
    <x v="1"/>
    <s v="plays"/>
    <x v="3400"/>
    <x v="3389"/>
  </r>
  <r>
    <n v="3401"/>
    <s v="This is why we Live ... (Astonishment)"/>
    <x v="3399"/>
    <n v="2900"/>
    <n v="2954"/>
    <x v="0"/>
    <x v="1"/>
    <s v="GBP"/>
    <n v="1438968146"/>
    <x v="3401"/>
    <b v="0"/>
    <x v="36"/>
    <b v="1"/>
    <s v="theater/plays"/>
    <x v="2502"/>
    <x v="2509"/>
    <x v="1"/>
    <s v="plays"/>
    <x v="3401"/>
    <x v="3390"/>
  </r>
  <r>
    <n v="3402"/>
    <s v="Liberty Falls, 54321"/>
    <x v="3400"/>
    <n v="15000"/>
    <n v="16465"/>
    <x v="0"/>
    <x v="0"/>
    <s v="USD"/>
    <n v="1447295460"/>
    <x v="3402"/>
    <b v="0"/>
    <x v="111"/>
    <b v="1"/>
    <s v="theater/plays"/>
    <x v="2503"/>
    <x v="2510"/>
    <x v="1"/>
    <s v="plays"/>
    <x v="3402"/>
    <x v="3391"/>
  </r>
  <r>
    <n v="3403"/>
    <s v="'Fats and Tanya' - a play by Lucy Gallagher"/>
    <x v="3401"/>
    <n v="2000"/>
    <n v="2000"/>
    <x v="0"/>
    <x v="1"/>
    <s v="GBP"/>
    <n v="1435230324"/>
    <x v="3403"/>
    <b v="0"/>
    <x v="57"/>
    <b v="1"/>
    <s v="theater/plays"/>
    <x v="31"/>
    <x v="2511"/>
    <x v="1"/>
    <s v="plays"/>
    <x v="3403"/>
    <x v="3392"/>
  </r>
  <r>
    <n v="3404"/>
    <s v="Montclair Shakespeare Series: A Midsummer Night's Dream"/>
    <x v="3402"/>
    <n v="500"/>
    <n v="610"/>
    <x v="0"/>
    <x v="0"/>
    <s v="USD"/>
    <n v="1434542702"/>
    <x v="3404"/>
    <b v="0"/>
    <x v="83"/>
    <b v="1"/>
    <s v="theater/plays"/>
    <x v="1009"/>
    <x v="2512"/>
    <x v="1"/>
    <s v="plays"/>
    <x v="3404"/>
    <x v="3393"/>
  </r>
  <r>
    <n v="3405"/>
    <s v="Seance Theatre Performs Noel Coward's Blithe Spirit"/>
    <x v="3403"/>
    <n v="350"/>
    <n v="481.5"/>
    <x v="0"/>
    <x v="1"/>
    <s v="GBP"/>
    <n v="1456876740"/>
    <x v="3405"/>
    <b v="0"/>
    <x v="57"/>
    <b v="1"/>
    <s v="theater/plays"/>
    <x v="2504"/>
    <x v="2513"/>
    <x v="1"/>
    <s v="plays"/>
    <x v="3405"/>
    <x v="3394"/>
  </r>
  <r>
    <n v="3406"/>
    <s v="Voices of Swords"/>
    <x v="3404"/>
    <n v="10000"/>
    <n v="10031"/>
    <x v="0"/>
    <x v="0"/>
    <s v="USD"/>
    <n v="1405511376"/>
    <x v="3406"/>
    <b v="0"/>
    <x v="110"/>
    <b v="1"/>
    <s v="theater/plays"/>
    <x v="2505"/>
    <x v="2514"/>
    <x v="1"/>
    <s v="plays"/>
    <x v="3406"/>
    <x v="3395"/>
  </r>
  <r>
    <n v="3407"/>
    <s v="Chlorine Edinburgh 2014"/>
    <x v="3405"/>
    <n v="2000"/>
    <n v="2142"/>
    <x v="0"/>
    <x v="1"/>
    <s v="GBP"/>
    <n v="1404641289"/>
    <x v="3407"/>
    <b v="0"/>
    <x v="85"/>
    <b v="1"/>
    <s v="theater/plays"/>
    <x v="1088"/>
    <x v="2515"/>
    <x v="1"/>
    <s v="plays"/>
    <x v="3407"/>
    <x v="3396"/>
  </r>
  <r>
    <n v="3408"/>
    <s v="&quot;She Has a Name&quot; on tour"/>
    <x v="3406"/>
    <n v="500"/>
    <n v="1055"/>
    <x v="0"/>
    <x v="0"/>
    <s v="USD"/>
    <n v="1405727304"/>
    <x v="3408"/>
    <b v="0"/>
    <x v="59"/>
    <b v="1"/>
    <s v="theater/plays"/>
    <x v="2506"/>
    <x v="2516"/>
    <x v="1"/>
    <s v="plays"/>
    <x v="3408"/>
    <x v="3397"/>
  </r>
  <r>
    <n v="3409"/>
    <s v="Who Said Theatre Presents: The Calm"/>
    <x v="3407"/>
    <n v="500"/>
    <n v="618"/>
    <x v="0"/>
    <x v="1"/>
    <s v="GBP"/>
    <n v="1469998680"/>
    <x v="3409"/>
    <b v="0"/>
    <x v="64"/>
    <b v="1"/>
    <s v="theater/plays"/>
    <x v="2507"/>
    <x v="2517"/>
    <x v="1"/>
    <s v="plays"/>
    <x v="3409"/>
    <x v="3398"/>
  </r>
  <r>
    <n v="3410"/>
    <s v="the southland company - LAUNCH LOS ANGELES"/>
    <x v="3408"/>
    <n v="3000"/>
    <n v="3255"/>
    <x v="0"/>
    <x v="0"/>
    <s v="USD"/>
    <n v="1465196400"/>
    <x v="3410"/>
    <b v="0"/>
    <x v="244"/>
    <b v="1"/>
    <s v="theater/plays"/>
    <x v="2508"/>
    <x v="2518"/>
    <x v="1"/>
    <s v="plays"/>
    <x v="3410"/>
    <x v="3399"/>
  </r>
  <r>
    <n v="3411"/>
    <s v="Assimilation - A history lesson you will never forget"/>
    <x v="3409"/>
    <n v="15000"/>
    <n v="15535"/>
    <x v="0"/>
    <x v="0"/>
    <s v="USD"/>
    <n v="1444264372"/>
    <x v="3411"/>
    <b v="0"/>
    <x v="76"/>
    <b v="1"/>
    <s v="theater/plays"/>
    <x v="2509"/>
    <x v="2519"/>
    <x v="1"/>
    <s v="plays"/>
    <x v="3411"/>
    <x v="3400"/>
  </r>
  <r>
    <n v="3412"/>
    <s v="Joe Orton's Fred &amp; Madge"/>
    <x v="3410"/>
    <n v="3000"/>
    <n v="3000"/>
    <x v="0"/>
    <x v="1"/>
    <s v="GBP"/>
    <n v="1411858862"/>
    <x v="3412"/>
    <b v="0"/>
    <x v="55"/>
    <b v="1"/>
    <s v="theater/plays"/>
    <x v="31"/>
    <x v="2520"/>
    <x v="1"/>
    <s v="plays"/>
    <x v="3412"/>
    <x v="3401"/>
  </r>
  <r>
    <n v="3413"/>
    <s v="Edward Albee's The Goat, or Who is Sylvia?"/>
    <x v="3411"/>
    <n v="500"/>
    <n v="650"/>
    <x v="0"/>
    <x v="0"/>
    <s v="USD"/>
    <n v="1425099540"/>
    <x v="3413"/>
    <b v="0"/>
    <x v="25"/>
    <b v="1"/>
    <s v="theater/plays"/>
    <x v="2129"/>
    <x v="2521"/>
    <x v="1"/>
    <s v="plays"/>
    <x v="3413"/>
    <x v="3402"/>
  </r>
  <r>
    <n v="3414"/>
    <s v="PCSF PlayOffs 2016"/>
    <x v="3412"/>
    <n v="3000"/>
    <n v="3105"/>
    <x v="0"/>
    <x v="0"/>
    <s v="USD"/>
    <n v="1480579140"/>
    <x v="3414"/>
    <b v="0"/>
    <x v="34"/>
    <b v="1"/>
    <s v="theater/plays"/>
    <x v="991"/>
    <x v="2522"/>
    <x v="1"/>
    <s v="plays"/>
    <x v="3414"/>
    <x v="3403"/>
  </r>
  <r>
    <n v="3415"/>
    <s v="Balm in Gilead at Columbia"/>
    <x v="3413"/>
    <n v="200"/>
    <n v="200"/>
    <x v="0"/>
    <x v="0"/>
    <s v="USD"/>
    <n v="1460935800"/>
    <x v="3415"/>
    <b v="0"/>
    <x v="82"/>
    <b v="1"/>
    <s v="theater/plays"/>
    <x v="31"/>
    <x v="2523"/>
    <x v="1"/>
    <s v="plays"/>
    <x v="3415"/>
    <x v="3404"/>
  </r>
  <r>
    <n v="3416"/>
    <s v="'I and The Village' by Silva Semerciyan - World Premiere"/>
    <x v="3414"/>
    <n v="4000"/>
    <n v="4784"/>
    <x v="0"/>
    <x v="1"/>
    <s v="GBP"/>
    <n v="1429813800"/>
    <x v="3416"/>
    <b v="0"/>
    <x v="209"/>
    <b v="1"/>
    <s v="theater/plays"/>
    <x v="1774"/>
    <x v="2524"/>
    <x v="1"/>
    <s v="plays"/>
    <x v="3416"/>
    <x v="3405"/>
  </r>
  <r>
    <n v="3417"/>
    <s v="Fury Theatre is Producing Oleanna"/>
    <x v="3415"/>
    <n v="1700"/>
    <n v="1700.01"/>
    <x v="0"/>
    <x v="0"/>
    <s v="USD"/>
    <n v="1414284180"/>
    <x v="3417"/>
    <b v="0"/>
    <x v="43"/>
    <b v="1"/>
    <s v="theater/plays"/>
    <x v="2510"/>
    <x v="2525"/>
    <x v="1"/>
    <s v="plays"/>
    <x v="3417"/>
    <x v="3406"/>
  </r>
  <r>
    <n v="3418"/>
    <s v="&quot;Mukha-Tsokotukha&quot; SoloSchool Youth Play"/>
    <x v="3416"/>
    <n v="4000"/>
    <n v="4035"/>
    <x v="0"/>
    <x v="0"/>
    <s v="USD"/>
    <n v="1400875307"/>
    <x v="3418"/>
    <b v="0"/>
    <x v="66"/>
    <b v="1"/>
    <s v="theater/plays"/>
    <x v="2511"/>
    <x v="2526"/>
    <x v="1"/>
    <s v="plays"/>
    <x v="3418"/>
    <x v="3407"/>
  </r>
  <r>
    <n v="3419"/>
    <s v="HAMLET presented by AC Productions"/>
    <x v="3417"/>
    <n v="2750"/>
    <n v="2930"/>
    <x v="0"/>
    <x v="17"/>
    <s v="EUR"/>
    <n v="1459978200"/>
    <x v="3419"/>
    <b v="0"/>
    <x v="67"/>
    <b v="1"/>
    <s v="theater/plays"/>
    <x v="2512"/>
    <x v="2527"/>
    <x v="1"/>
    <s v="plays"/>
    <x v="3419"/>
    <x v="3408"/>
  </r>
  <r>
    <n v="3420"/>
    <s v="Rounds. Set design campaign."/>
    <x v="3418"/>
    <n v="700"/>
    <n v="966"/>
    <x v="0"/>
    <x v="1"/>
    <s v="GBP"/>
    <n v="1455408000"/>
    <x v="3420"/>
    <b v="0"/>
    <x v="69"/>
    <b v="1"/>
    <s v="theater/plays"/>
    <x v="2513"/>
    <x v="2528"/>
    <x v="1"/>
    <s v="plays"/>
    <x v="3420"/>
    <x v="3409"/>
  </r>
  <r>
    <n v="3421"/>
    <s v="New Works Lab @ PPAS: &quot;Begets: Fall of a High School Ronin&quot;"/>
    <x v="3419"/>
    <n v="10000"/>
    <n v="10115"/>
    <x v="0"/>
    <x v="0"/>
    <s v="USD"/>
    <n v="1425495563"/>
    <x v="3421"/>
    <b v="0"/>
    <x v="15"/>
    <b v="1"/>
    <s v="theater/plays"/>
    <x v="2514"/>
    <x v="2529"/>
    <x v="1"/>
    <s v="plays"/>
    <x v="3421"/>
    <x v="3410"/>
  </r>
  <r>
    <n v="3422"/>
    <s v="The Secret Lives of Baba Segi's Wives; A Workshop Production"/>
    <x v="3420"/>
    <n v="3000"/>
    <n v="3273"/>
    <x v="0"/>
    <x v="1"/>
    <s v="GBP"/>
    <n v="1450051200"/>
    <x v="3422"/>
    <b v="0"/>
    <x v="67"/>
    <b v="1"/>
    <s v="theater/plays"/>
    <x v="1071"/>
    <x v="2530"/>
    <x v="1"/>
    <s v="plays"/>
    <x v="3422"/>
    <x v="2232"/>
  </r>
  <r>
    <n v="3423"/>
    <s v="And That's How The Story Goes"/>
    <x v="3421"/>
    <n v="250"/>
    <n v="350"/>
    <x v="0"/>
    <x v="0"/>
    <s v="USD"/>
    <n v="1429912341"/>
    <x v="3423"/>
    <b v="0"/>
    <x v="73"/>
    <b v="1"/>
    <s v="theater/plays"/>
    <x v="2515"/>
    <x v="436"/>
    <x v="1"/>
    <s v="plays"/>
    <x v="3423"/>
    <x v="3411"/>
  </r>
  <r>
    <n v="3424"/>
    <s v="Maggie LumiÃ¨re and The Ghost Train: an exciting new play!"/>
    <x v="3422"/>
    <n v="6000"/>
    <n v="6215"/>
    <x v="0"/>
    <x v="0"/>
    <s v="USD"/>
    <n v="1423119540"/>
    <x v="3424"/>
    <b v="0"/>
    <x v="88"/>
    <b v="1"/>
    <s v="theater/plays"/>
    <x v="2062"/>
    <x v="2531"/>
    <x v="1"/>
    <s v="plays"/>
    <x v="3424"/>
    <x v="3412"/>
  </r>
  <r>
    <n v="3425"/>
    <s v="The Erlkings"/>
    <x v="3423"/>
    <n v="30000"/>
    <n v="30891.1"/>
    <x v="0"/>
    <x v="0"/>
    <s v="USD"/>
    <n v="1412434136"/>
    <x v="3425"/>
    <b v="0"/>
    <x v="201"/>
    <b v="1"/>
    <s v="theater/plays"/>
    <x v="2516"/>
    <x v="2532"/>
    <x v="1"/>
    <s v="plays"/>
    <x v="3425"/>
    <x v="3413"/>
  </r>
  <r>
    <n v="3426"/>
    <s v="Holocene"/>
    <x v="3424"/>
    <n v="3750"/>
    <n v="4055"/>
    <x v="0"/>
    <x v="0"/>
    <s v="USD"/>
    <n v="1411264800"/>
    <x v="3426"/>
    <b v="0"/>
    <x v="45"/>
    <b v="1"/>
    <s v="theater/plays"/>
    <x v="2517"/>
    <x v="2533"/>
    <x v="1"/>
    <s v="plays"/>
    <x v="3426"/>
    <x v="3414"/>
  </r>
  <r>
    <n v="3427"/>
    <s v="We Were Kings"/>
    <x v="3425"/>
    <n v="1500"/>
    <n v="1500"/>
    <x v="0"/>
    <x v="1"/>
    <s v="GBP"/>
    <n v="1404314952"/>
    <x v="3427"/>
    <b v="0"/>
    <x v="60"/>
    <b v="1"/>
    <s v="theater/plays"/>
    <x v="31"/>
    <x v="2218"/>
    <x v="1"/>
    <s v="plays"/>
    <x v="3427"/>
    <x v="3415"/>
  </r>
  <r>
    <n v="3428"/>
    <s v="CREDITORS | Jack Studio Theatre | Smith after Strindberg"/>
    <x v="3426"/>
    <n v="2000"/>
    <n v="2055"/>
    <x v="0"/>
    <x v="1"/>
    <s v="GBP"/>
    <n v="1425142800"/>
    <x v="3428"/>
    <b v="0"/>
    <x v="13"/>
    <b v="1"/>
    <s v="theater/plays"/>
    <x v="1015"/>
    <x v="2534"/>
    <x v="1"/>
    <s v="plays"/>
    <x v="3428"/>
    <x v="3416"/>
  </r>
  <r>
    <n v="3429"/>
    <s v="Virtual Reality - A play about autism, family and The Sims."/>
    <x v="3427"/>
    <n v="150"/>
    <n v="195"/>
    <x v="0"/>
    <x v="1"/>
    <s v="GBP"/>
    <n v="1478046661"/>
    <x v="3429"/>
    <b v="0"/>
    <x v="8"/>
    <b v="1"/>
    <s v="theater/plays"/>
    <x v="2129"/>
    <x v="1862"/>
    <x v="1"/>
    <s v="plays"/>
    <x v="3429"/>
    <x v="3417"/>
  </r>
  <r>
    <n v="3430"/>
    <s v="Being Patient"/>
    <x v="3428"/>
    <n v="2000"/>
    <n v="2170.9899999999998"/>
    <x v="0"/>
    <x v="1"/>
    <s v="GBP"/>
    <n v="1406760101"/>
    <x v="3430"/>
    <b v="0"/>
    <x v="250"/>
    <b v="1"/>
    <s v="theater/plays"/>
    <x v="2518"/>
    <x v="2535"/>
    <x v="1"/>
    <s v="plays"/>
    <x v="3430"/>
    <x v="3418"/>
  </r>
  <r>
    <n v="3431"/>
    <s v="Local Jewell Production's Inaugural Season (2014-2015)"/>
    <x v="3429"/>
    <n v="2000"/>
    <n v="2000"/>
    <x v="0"/>
    <x v="0"/>
    <s v="USD"/>
    <n v="1408383153"/>
    <x v="3431"/>
    <b v="0"/>
    <x v="64"/>
    <b v="1"/>
    <s v="theater/plays"/>
    <x v="31"/>
    <x v="2536"/>
    <x v="1"/>
    <s v="plays"/>
    <x v="3431"/>
    <x v="3419"/>
  </r>
  <r>
    <n v="3432"/>
    <s v="Love Letters"/>
    <x v="3430"/>
    <n v="2000"/>
    <n v="2193"/>
    <x v="0"/>
    <x v="0"/>
    <s v="USD"/>
    <n v="1454709600"/>
    <x v="3432"/>
    <b v="0"/>
    <x v="288"/>
    <b v="1"/>
    <s v="theater/plays"/>
    <x v="2519"/>
    <x v="2537"/>
    <x v="1"/>
    <s v="plays"/>
    <x v="3432"/>
    <x v="3420"/>
  </r>
  <r>
    <n v="3433"/>
    <s v="The Dybbuk"/>
    <x v="3431"/>
    <n v="9500"/>
    <n v="9525"/>
    <x v="0"/>
    <x v="0"/>
    <s v="USD"/>
    <n v="1402974000"/>
    <x v="3433"/>
    <b v="0"/>
    <x v="26"/>
    <b v="1"/>
    <s v="theater/plays"/>
    <x v="2520"/>
    <x v="2538"/>
    <x v="1"/>
    <s v="plays"/>
    <x v="3433"/>
    <x v="3421"/>
  </r>
  <r>
    <n v="3434"/>
    <s v="The Williams Project"/>
    <x v="3432"/>
    <n v="10000"/>
    <n v="10555"/>
    <x v="0"/>
    <x v="0"/>
    <s v="USD"/>
    <n v="1404983269"/>
    <x v="3434"/>
    <b v="0"/>
    <x v="129"/>
    <b v="1"/>
    <s v="theater/plays"/>
    <x v="1442"/>
    <x v="2539"/>
    <x v="1"/>
    <s v="plays"/>
    <x v="3434"/>
    <x v="3422"/>
  </r>
  <r>
    <n v="3435"/>
    <s v="Tickets for the Tenderloin"/>
    <x v="3433"/>
    <n v="1000"/>
    <n v="1120"/>
    <x v="0"/>
    <x v="0"/>
    <s v="USD"/>
    <n v="1470538800"/>
    <x v="3435"/>
    <b v="0"/>
    <x v="10"/>
    <b v="1"/>
    <s v="theater/plays"/>
    <x v="1990"/>
    <x v="2540"/>
    <x v="1"/>
    <s v="plays"/>
    <x v="3435"/>
    <x v="3423"/>
  </r>
  <r>
    <n v="3436"/>
    <s v="â€œDamselflyâ€ Gracing the stage"/>
    <x v="3434"/>
    <n v="5000"/>
    <n v="5295"/>
    <x v="0"/>
    <x v="0"/>
    <s v="USD"/>
    <n v="1408638480"/>
    <x v="3436"/>
    <b v="0"/>
    <x v="77"/>
    <b v="1"/>
    <s v="theater/plays"/>
    <x v="2521"/>
    <x v="2541"/>
    <x v="1"/>
    <s v="plays"/>
    <x v="3436"/>
    <x v="3424"/>
  </r>
  <r>
    <n v="3437"/>
    <s v="Alzheimer's:The Musical World Premiere Tickets &amp; FUNdrasier!"/>
    <x v="3435"/>
    <n v="3000"/>
    <n v="3030"/>
    <x v="0"/>
    <x v="0"/>
    <s v="USD"/>
    <n v="1440003820"/>
    <x v="3437"/>
    <b v="0"/>
    <x v="17"/>
    <b v="1"/>
    <s v="theater/plays"/>
    <x v="50"/>
    <x v="2542"/>
    <x v="1"/>
    <s v="plays"/>
    <x v="3437"/>
    <x v="3425"/>
  </r>
  <r>
    <n v="3438"/>
    <s v="KLIPPIES"/>
    <x v="3436"/>
    <n v="2500"/>
    <n v="2605"/>
    <x v="0"/>
    <x v="1"/>
    <s v="GBP"/>
    <n v="1430600400"/>
    <x v="3438"/>
    <b v="0"/>
    <x v="25"/>
    <b v="1"/>
    <s v="theater/plays"/>
    <x v="1243"/>
    <x v="2543"/>
    <x v="1"/>
    <s v="plays"/>
    <x v="3438"/>
    <x v="3426"/>
  </r>
  <r>
    <n v="3439"/>
    <s v="Cirque Inspired Alice's Adventures in Wonderland"/>
    <x v="3437"/>
    <n v="1200"/>
    <n v="1616.14"/>
    <x v="0"/>
    <x v="0"/>
    <s v="USD"/>
    <n v="1453179540"/>
    <x v="3439"/>
    <b v="0"/>
    <x v="59"/>
    <b v="1"/>
    <s v="theater/plays"/>
    <x v="2522"/>
    <x v="2544"/>
    <x v="1"/>
    <s v="plays"/>
    <x v="3439"/>
    <x v="3427"/>
  </r>
  <r>
    <n v="3440"/>
    <s v="Gruesome Playground Injuries"/>
    <x v="3438"/>
    <n v="5000"/>
    <n v="5260.92"/>
    <x v="0"/>
    <x v="0"/>
    <s v="USD"/>
    <n v="1405095300"/>
    <x v="3440"/>
    <b v="0"/>
    <x v="141"/>
    <b v="1"/>
    <s v="theater/plays"/>
    <x v="2523"/>
    <x v="2545"/>
    <x v="1"/>
    <s v="plays"/>
    <x v="3440"/>
    <x v="3428"/>
  </r>
  <r>
    <n v="3441"/>
    <s v="Putting on a great play in Los Angeles!"/>
    <x v="3439"/>
    <n v="2500"/>
    <n v="2565"/>
    <x v="0"/>
    <x v="0"/>
    <s v="USD"/>
    <n v="1447445820"/>
    <x v="3441"/>
    <b v="0"/>
    <x v="68"/>
    <b v="1"/>
    <s v="theater/plays"/>
    <x v="946"/>
    <x v="2546"/>
    <x v="1"/>
    <s v="plays"/>
    <x v="3441"/>
    <x v="3429"/>
  </r>
  <r>
    <n v="3442"/>
    <s v="An Evening of Radio"/>
    <x v="3440"/>
    <n v="250"/>
    <n v="250"/>
    <x v="0"/>
    <x v="0"/>
    <s v="USD"/>
    <n v="1433016672"/>
    <x v="3442"/>
    <b v="0"/>
    <x v="22"/>
    <b v="1"/>
    <s v="theater/plays"/>
    <x v="31"/>
    <x v="683"/>
    <x v="1"/>
    <s v="plays"/>
    <x v="3442"/>
    <x v="3430"/>
  </r>
  <r>
    <n v="3443"/>
    <s v="Reading of a New Play by Garrett Zuercher"/>
    <x v="3441"/>
    <n v="1000"/>
    <n v="1855"/>
    <x v="0"/>
    <x v="0"/>
    <s v="USD"/>
    <n v="1410266146"/>
    <x v="3443"/>
    <b v="0"/>
    <x v="43"/>
    <b v="1"/>
    <s v="theater/plays"/>
    <x v="2524"/>
    <x v="2547"/>
    <x v="1"/>
    <s v="plays"/>
    <x v="3443"/>
    <x v="3431"/>
  </r>
  <r>
    <n v="3444"/>
    <s v="Training young artists! Act Yo' Age Theatre Co debut"/>
    <x v="3442"/>
    <n v="300"/>
    <n v="867"/>
    <x v="0"/>
    <x v="2"/>
    <s v="AUD"/>
    <n v="1465394340"/>
    <x v="3444"/>
    <b v="0"/>
    <x v="9"/>
    <b v="1"/>
    <s v="theater/plays"/>
    <x v="2525"/>
    <x v="2548"/>
    <x v="1"/>
    <s v="plays"/>
    <x v="3444"/>
    <x v="3432"/>
  </r>
  <r>
    <n v="3445"/>
    <s v="Axon Theatre - First Project (Phase 1)"/>
    <x v="3443"/>
    <n v="2000"/>
    <n v="2000"/>
    <x v="0"/>
    <x v="1"/>
    <s v="GBP"/>
    <n v="1445604236"/>
    <x v="3445"/>
    <b v="0"/>
    <x v="162"/>
    <b v="1"/>
    <s v="theater/plays"/>
    <x v="31"/>
    <x v="2549"/>
    <x v="1"/>
    <s v="plays"/>
    <x v="3445"/>
    <x v="3433"/>
  </r>
  <r>
    <n v="3446"/>
    <s v="'Pope Head' - The World Tour of Australia"/>
    <x v="3444"/>
    <n v="1000"/>
    <n v="1082"/>
    <x v="0"/>
    <x v="1"/>
    <s v="GBP"/>
    <n v="1423138800"/>
    <x v="3446"/>
    <b v="0"/>
    <x v="20"/>
    <b v="1"/>
    <s v="theater/plays"/>
    <x v="2123"/>
    <x v="2550"/>
    <x v="1"/>
    <s v="plays"/>
    <x v="3446"/>
    <x v="3434"/>
  </r>
  <r>
    <n v="3447"/>
    <s v="The Vagabond Halfback"/>
    <x v="3445"/>
    <n v="1000"/>
    <n v="1078"/>
    <x v="0"/>
    <x v="0"/>
    <s v="USD"/>
    <n v="1458332412"/>
    <x v="3447"/>
    <b v="0"/>
    <x v="25"/>
    <b v="1"/>
    <s v="theater/plays"/>
    <x v="2526"/>
    <x v="2551"/>
    <x v="1"/>
    <s v="plays"/>
    <x v="3447"/>
    <x v="3435"/>
  </r>
  <r>
    <n v="3448"/>
    <s v="The Mount, new play about Edith Wharton"/>
    <x v="3446"/>
    <n v="2100"/>
    <n v="2305"/>
    <x v="0"/>
    <x v="0"/>
    <s v="USD"/>
    <n v="1418784689"/>
    <x v="3448"/>
    <b v="0"/>
    <x v="43"/>
    <b v="1"/>
    <s v="theater/plays"/>
    <x v="2527"/>
    <x v="2552"/>
    <x v="1"/>
    <s v="plays"/>
    <x v="3448"/>
    <x v="3436"/>
  </r>
  <r>
    <n v="3449"/>
    <s v="Love Letters To My Children, directed by Charles J. Ouda"/>
    <x v="3447"/>
    <n v="800"/>
    <n v="1365"/>
    <x v="0"/>
    <x v="0"/>
    <s v="USD"/>
    <n v="1468036800"/>
    <x v="3449"/>
    <b v="0"/>
    <x v="9"/>
    <b v="1"/>
    <s v="theater/plays"/>
    <x v="2528"/>
    <x v="2553"/>
    <x v="1"/>
    <s v="plays"/>
    <x v="3449"/>
    <x v="3437"/>
  </r>
  <r>
    <n v="3450"/>
    <s v="The Beautiful House"/>
    <x v="3448"/>
    <n v="500"/>
    <n v="760"/>
    <x v="0"/>
    <x v="1"/>
    <s v="GBP"/>
    <n v="1427990071"/>
    <x v="3450"/>
    <b v="0"/>
    <x v="70"/>
    <b v="1"/>
    <s v="theater/plays"/>
    <x v="1710"/>
    <x v="2554"/>
    <x v="1"/>
    <s v="plays"/>
    <x v="3450"/>
    <x v="3438"/>
  </r>
  <r>
    <n v="3451"/>
    <s v="The Twilight Zone Play"/>
    <x v="3449"/>
    <n v="650"/>
    <n v="658"/>
    <x v="0"/>
    <x v="0"/>
    <s v="USD"/>
    <n v="1429636927"/>
    <x v="3451"/>
    <b v="0"/>
    <x v="38"/>
    <b v="1"/>
    <s v="theater/plays"/>
    <x v="2529"/>
    <x v="2555"/>
    <x v="1"/>
    <s v="plays"/>
    <x v="3451"/>
    <x v="3439"/>
  </r>
  <r>
    <n v="3452"/>
    <s v="On the Verge (Or, The Geography of Yearning) goes Steampunk!"/>
    <x v="3450"/>
    <n v="1000"/>
    <n v="1532"/>
    <x v="0"/>
    <x v="0"/>
    <s v="USD"/>
    <n v="1406087940"/>
    <x v="3452"/>
    <b v="0"/>
    <x v="77"/>
    <b v="1"/>
    <s v="theater/plays"/>
    <x v="2530"/>
    <x v="2556"/>
    <x v="1"/>
    <s v="plays"/>
    <x v="3452"/>
    <x v="3440"/>
  </r>
  <r>
    <n v="3453"/>
    <s v="'Patagonia' - by Robert George"/>
    <x v="3451"/>
    <n v="300"/>
    <n v="385"/>
    <x v="0"/>
    <x v="1"/>
    <s v="GBP"/>
    <n v="1471130956"/>
    <x v="3453"/>
    <b v="0"/>
    <x v="25"/>
    <b v="1"/>
    <s v="theater/plays"/>
    <x v="2531"/>
    <x v="446"/>
    <x v="1"/>
    <s v="plays"/>
    <x v="3453"/>
    <x v="3441"/>
  </r>
  <r>
    <n v="3454"/>
    <s v="The Not So Curious Incident of the Man in the Green Volvo"/>
    <x v="3452"/>
    <n v="700"/>
    <n v="705"/>
    <x v="0"/>
    <x v="1"/>
    <s v="GBP"/>
    <n v="1406825159"/>
    <x v="3454"/>
    <b v="0"/>
    <x v="64"/>
    <b v="1"/>
    <s v="theater/plays"/>
    <x v="2248"/>
    <x v="2557"/>
    <x v="1"/>
    <s v="plays"/>
    <x v="3454"/>
    <x v="3442"/>
  </r>
  <r>
    <n v="3455"/>
    <s v="&quot;Vanya and Sonia and Masha and Spike&quot; by Christopher Durang"/>
    <x v="3453"/>
    <n v="10000"/>
    <n v="10065"/>
    <x v="0"/>
    <x v="0"/>
    <s v="USD"/>
    <n v="1476381627"/>
    <x v="3455"/>
    <b v="0"/>
    <x v="50"/>
    <b v="1"/>
    <s v="theater/plays"/>
    <x v="2532"/>
    <x v="2558"/>
    <x v="1"/>
    <s v="plays"/>
    <x v="3455"/>
    <x v="3443"/>
  </r>
  <r>
    <n v="3456"/>
    <s v="THIEF"/>
    <x v="3454"/>
    <n v="3000"/>
    <n v="5739"/>
    <x v="0"/>
    <x v="0"/>
    <s v="USD"/>
    <n v="1406876340"/>
    <x v="3456"/>
    <b v="0"/>
    <x v="38"/>
    <b v="1"/>
    <s v="theater/plays"/>
    <x v="2533"/>
    <x v="2559"/>
    <x v="1"/>
    <s v="plays"/>
    <x v="3456"/>
    <x v="3444"/>
  </r>
  <r>
    <n v="3457"/>
    <s v="The Impossible Adventures Of Supernova Jones"/>
    <x v="3455"/>
    <n v="2000"/>
    <n v="2804"/>
    <x v="0"/>
    <x v="0"/>
    <s v="USD"/>
    <n v="1423720740"/>
    <x v="3457"/>
    <b v="0"/>
    <x v="165"/>
    <b v="1"/>
    <s v="theater/plays"/>
    <x v="2534"/>
    <x v="2560"/>
    <x v="1"/>
    <s v="plays"/>
    <x v="3457"/>
    <x v="3445"/>
  </r>
  <r>
    <n v="3458"/>
    <s v="J. Lee Vocque's BASED ON ACTUAL EVENTS"/>
    <x v="3456"/>
    <n v="978"/>
    <n v="1216"/>
    <x v="0"/>
    <x v="0"/>
    <s v="USD"/>
    <n v="1422937620"/>
    <x v="3458"/>
    <b v="0"/>
    <x v="74"/>
    <b v="1"/>
    <s v="theater/plays"/>
    <x v="2535"/>
    <x v="2561"/>
    <x v="1"/>
    <s v="plays"/>
    <x v="3458"/>
    <x v="3446"/>
  </r>
  <r>
    <n v="3459"/>
    <s v="CYRIL THE SQUIRREL a magical children's theatre tour"/>
    <x v="3457"/>
    <n v="500"/>
    <n v="631"/>
    <x v="0"/>
    <x v="1"/>
    <s v="GBP"/>
    <n v="1463743860"/>
    <x v="3459"/>
    <b v="0"/>
    <x v="17"/>
    <b v="1"/>
    <s v="theater/plays"/>
    <x v="2536"/>
    <x v="2562"/>
    <x v="1"/>
    <s v="plays"/>
    <x v="3459"/>
    <x v="3447"/>
  </r>
  <r>
    <n v="3460"/>
    <s v="Pushers"/>
    <x v="3458"/>
    <n v="500"/>
    <n v="950"/>
    <x v="0"/>
    <x v="1"/>
    <s v="GBP"/>
    <n v="1408106352"/>
    <x v="3460"/>
    <b v="0"/>
    <x v="10"/>
    <b v="1"/>
    <s v="theater/plays"/>
    <x v="2537"/>
    <x v="73"/>
    <x v="1"/>
    <s v="plays"/>
    <x v="3460"/>
    <x v="3448"/>
  </r>
  <r>
    <n v="3461"/>
    <s v="Foolish Mortals present Shakespeare's Twelfth Night"/>
    <x v="3459"/>
    <n v="500"/>
    <n v="695"/>
    <x v="0"/>
    <x v="0"/>
    <s v="USD"/>
    <n v="1477710000"/>
    <x v="3461"/>
    <b v="0"/>
    <x v="8"/>
    <b v="1"/>
    <s v="theater/plays"/>
    <x v="2538"/>
    <x v="2563"/>
    <x v="1"/>
    <s v="plays"/>
    <x v="3461"/>
    <x v="3449"/>
  </r>
  <r>
    <n v="3462"/>
    <s v="Upstart Crows of Santa Fe Stage Weapons"/>
    <x v="3460"/>
    <n v="250"/>
    <n v="505"/>
    <x v="0"/>
    <x v="0"/>
    <s v="USD"/>
    <n v="1436551200"/>
    <x v="3462"/>
    <b v="0"/>
    <x v="57"/>
    <b v="1"/>
    <s v="theater/plays"/>
    <x v="2539"/>
    <x v="2564"/>
    <x v="1"/>
    <s v="plays"/>
    <x v="3462"/>
    <x v="3450"/>
  </r>
  <r>
    <n v="3463"/>
    <s v="Uncalled For Presents: Playday Mayday in Toronto!"/>
    <x v="3461"/>
    <n v="10000"/>
    <n v="10338"/>
    <x v="0"/>
    <x v="5"/>
    <s v="CAD"/>
    <n v="1476158340"/>
    <x v="3463"/>
    <b v="0"/>
    <x v="229"/>
    <b v="1"/>
    <s v="theater/plays"/>
    <x v="2540"/>
    <x v="2565"/>
    <x v="1"/>
    <s v="plays"/>
    <x v="3463"/>
    <x v="3451"/>
  </r>
  <r>
    <n v="3464"/>
    <s v="SHE! Is History!"/>
    <x v="3462"/>
    <n v="5000"/>
    <n v="5116.18"/>
    <x v="0"/>
    <x v="0"/>
    <s v="USD"/>
    <n v="1471921637"/>
    <x v="3464"/>
    <b v="0"/>
    <x v="251"/>
    <b v="1"/>
    <s v="theater/plays"/>
    <x v="2541"/>
    <x v="2566"/>
    <x v="1"/>
    <s v="plays"/>
    <x v="3464"/>
    <x v="3452"/>
  </r>
  <r>
    <n v="3465"/>
    <s v="Crooked Tree Theatre Presents Family Duels"/>
    <x v="3463"/>
    <n v="2000"/>
    <n v="2060"/>
    <x v="0"/>
    <x v="1"/>
    <s v="GBP"/>
    <n v="1439136000"/>
    <x v="3465"/>
    <b v="0"/>
    <x v="17"/>
    <b v="1"/>
    <s v="theater/plays"/>
    <x v="288"/>
    <x v="2567"/>
    <x v="1"/>
    <s v="plays"/>
    <x v="3465"/>
    <x v="3453"/>
  </r>
  <r>
    <n v="3466"/>
    <s v="Spotlight Youth Theater Production of Wizard"/>
    <x v="3464"/>
    <n v="3500"/>
    <n v="4450"/>
    <x v="0"/>
    <x v="0"/>
    <s v="USD"/>
    <n v="1461108450"/>
    <x v="3466"/>
    <b v="0"/>
    <x v="42"/>
    <b v="1"/>
    <s v="theater/plays"/>
    <x v="2542"/>
    <x v="2568"/>
    <x v="1"/>
    <s v="plays"/>
    <x v="3466"/>
    <x v="3454"/>
  </r>
  <r>
    <n v="3467"/>
    <s v="Venus in Fur, Los Angeles."/>
    <x v="3465"/>
    <n v="3000"/>
    <n v="3030"/>
    <x v="0"/>
    <x v="0"/>
    <s v="USD"/>
    <n v="1426864032"/>
    <x v="3467"/>
    <b v="0"/>
    <x v="5"/>
    <b v="1"/>
    <s v="theater/plays"/>
    <x v="50"/>
    <x v="2569"/>
    <x v="1"/>
    <s v="plays"/>
    <x v="3467"/>
    <x v="3455"/>
  </r>
  <r>
    <n v="3468"/>
    <s v="Publicity for &quot;When Yellow Were the Stars on Earth&quot;"/>
    <x v="3466"/>
    <n v="10000"/>
    <n v="12178"/>
    <x v="0"/>
    <x v="0"/>
    <s v="USD"/>
    <n v="1474426800"/>
    <x v="3468"/>
    <b v="0"/>
    <x v="57"/>
    <b v="1"/>
    <s v="theater/plays"/>
    <x v="2543"/>
    <x v="2570"/>
    <x v="1"/>
    <s v="plays"/>
    <x v="3468"/>
    <x v="3456"/>
  </r>
  <r>
    <n v="3469"/>
    <s v="An Evening of Original One Acts"/>
    <x v="3467"/>
    <n v="2800"/>
    <n v="3175"/>
    <x v="0"/>
    <x v="0"/>
    <s v="USD"/>
    <n v="1461857045"/>
    <x v="3469"/>
    <b v="0"/>
    <x v="287"/>
    <b v="1"/>
    <s v="theater/plays"/>
    <x v="2544"/>
    <x v="2571"/>
    <x v="1"/>
    <s v="plays"/>
    <x v="3469"/>
    <x v="3457"/>
  </r>
  <r>
    <n v="3470"/>
    <s v="She Kills Monsters"/>
    <x v="3468"/>
    <n v="250"/>
    <n v="375"/>
    <x v="0"/>
    <x v="0"/>
    <s v="USD"/>
    <n v="1468618680"/>
    <x v="3470"/>
    <b v="0"/>
    <x v="82"/>
    <b v="1"/>
    <s v="theater/plays"/>
    <x v="2111"/>
    <x v="694"/>
    <x v="1"/>
    <s v="plays"/>
    <x v="3470"/>
    <x v="3458"/>
  </r>
  <r>
    <n v="3471"/>
    <s v="Different is Dangerous"/>
    <x v="3469"/>
    <n v="500"/>
    <n v="1073"/>
    <x v="0"/>
    <x v="1"/>
    <s v="GBP"/>
    <n v="1409515200"/>
    <x v="3471"/>
    <b v="0"/>
    <x v="209"/>
    <b v="1"/>
    <s v="theater/plays"/>
    <x v="2545"/>
    <x v="2572"/>
    <x v="1"/>
    <s v="plays"/>
    <x v="3471"/>
    <x v="3459"/>
  </r>
  <r>
    <n v="3472"/>
    <s v="Dandelion Theatre: 'Body Awareness' by Annie Baker"/>
    <x v="3470"/>
    <n v="2000"/>
    <n v="2041"/>
    <x v="0"/>
    <x v="0"/>
    <s v="USD"/>
    <n v="1415253540"/>
    <x v="3472"/>
    <b v="0"/>
    <x v="23"/>
    <b v="1"/>
    <s v="theater/plays"/>
    <x v="2546"/>
    <x v="2573"/>
    <x v="1"/>
    <s v="plays"/>
    <x v="3472"/>
    <x v="3460"/>
  </r>
  <r>
    <n v="3473"/>
    <s v="King Sisyphus"/>
    <x v="3471"/>
    <n v="4900"/>
    <n v="4900"/>
    <x v="0"/>
    <x v="0"/>
    <s v="USD"/>
    <n v="1426883220"/>
    <x v="3473"/>
    <b v="0"/>
    <x v="51"/>
    <b v="1"/>
    <s v="theater/plays"/>
    <x v="31"/>
    <x v="2574"/>
    <x v="1"/>
    <s v="plays"/>
    <x v="3473"/>
    <x v="3461"/>
  </r>
  <r>
    <n v="3474"/>
    <s v="Be Prepared"/>
    <x v="3472"/>
    <n v="2000"/>
    <n v="2020"/>
    <x v="0"/>
    <x v="1"/>
    <s v="GBP"/>
    <n v="1469016131"/>
    <x v="3474"/>
    <b v="0"/>
    <x v="70"/>
    <b v="1"/>
    <s v="theater/plays"/>
    <x v="50"/>
    <x v="2575"/>
    <x v="1"/>
    <s v="plays"/>
    <x v="3474"/>
    <x v="3462"/>
  </r>
  <r>
    <n v="3475"/>
    <s v="Score"/>
    <x v="3473"/>
    <n v="300"/>
    <n v="340"/>
    <x v="0"/>
    <x v="1"/>
    <s v="GBP"/>
    <n v="1414972800"/>
    <x v="3475"/>
    <b v="0"/>
    <x v="57"/>
    <b v="1"/>
    <s v="theater/plays"/>
    <x v="1614"/>
    <x v="135"/>
    <x v="1"/>
    <s v="plays"/>
    <x v="3475"/>
    <x v="3463"/>
  </r>
  <r>
    <n v="3476"/>
    <s v="REBATEnsemble Presents: ICONS - The Martin Show"/>
    <x v="3474"/>
    <n v="300"/>
    <n v="312"/>
    <x v="0"/>
    <x v="0"/>
    <s v="USD"/>
    <n v="1414378800"/>
    <x v="3476"/>
    <b v="0"/>
    <x v="79"/>
    <b v="1"/>
    <s v="theater/plays"/>
    <x v="87"/>
    <x v="368"/>
    <x v="1"/>
    <s v="plays"/>
    <x v="3476"/>
    <x v="3464"/>
  </r>
  <r>
    <n v="3477"/>
    <s v="PCSF's Biannual 24-Hour Play Festival"/>
    <x v="3475"/>
    <n v="1800"/>
    <n v="2076"/>
    <x v="0"/>
    <x v="0"/>
    <s v="USD"/>
    <n v="1431831600"/>
    <x v="3477"/>
    <b v="0"/>
    <x v="70"/>
    <b v="1"/>
    <s v="theater/plays"/>
    <x v="1288"/>
    <x v="2576"/>
    <x v="1"/>
    <s v="plays"/>
    <x v="3477"/>
    <x v="3465"/>
  </r>
  <r>
    <n v="3478"/>
    <s v="Measure for Measure"/>
    <x v="3476"/>
    <n v="2000"/>
    <n v="2257"/>
    <x v="0"/>
    <x v="0"/>
    <s v="USD"/>
    <n v="1426539600"/>
    <x v="3478"/>
    <b v="0"/>
    <x v="7"/>
    <b v="1"/>
    <s v="theater/plays"/>
    <x v="2547"/>
    <x v="2577"/>
    <x v="1"/>
    <s v="plays"/>
    <x v="3478"/>
    <x v="3466"/>
  </r>
  <r>
    <n v="3479"/>
    <s v="Civil Rogues"/>
    <x v="3477"/>
    <n v="1500"/>
    <n v="1918"/>
    <x v="0"/>
    <x v="1"/>
    <s v="GBP"/>
    <n v="1403382680"/>
    <x v="3479"/>
    <b v="0"/>
    <x v="66"/>
    <b v="1"/>
    <s v="theater/plays"/>
    <x v="2548"/>
    <x v="2578"/>
    <x v="1"/>
    <s v="plays"/>
    <x v="3479"/>
    <x v="3467"/>
  </r>
  <r>
    <n v="3480"/>
    <s v="Georgia - the full cast production"/>
    <x v="3478"/>
    <n v="1500"/>
    <n v="2140"/>
    <x v="0"/>
    <x v="0"/>
    <s v="USD"/>
    <n v="1436562000"/>
    <x v="3480"/>
    <b v="0"/>
    <x v="62"/>
    <b v="1"/>
    <s v="theater/plays"/>
    <x v="2549"/>
    <x v="2579"/>
    <x v="1"/>
    <s v="plays"/>
    <x v="3480"/>
    <x v="3468"/>
  </r>
  <r>
    <n v="3481"/>
    <s v="FIX THE FITZ"/>
    <x v="3479"/>
    <n v="10000"/>
    <n v="11880"/>
    <x v="0"/>
    <x v="2"/>
    <s v="AUD"/>
    <n v="1420178188"/>
    <x v="3481"/>
    <b v="0"/>
    <x v="195"/>
    <b v="1"/>
    <s v="theater/plays"/>
    <x v="2395"/>
    <x v="2580"/>
    <x v="1"/>
    <s v="plays"/>
    <x v="3481"/>
    <x v="3469"/>
  </r>
  <r>
    <n v="3482"/>
    <s v="Old Trunk - Edinburgh 2014"/>
    <x v="3480"/>
    <n v="3000"/>
    <n v="4150"/>
    <x v="0"/>
    <x v="1"/>
    <s v="GBP"/>
    <n v="1404671466"/>
    <x v="3482"/>
    <b v="0"/>
    <x v="144"/>
    <b v="1"/>
    <s v="theater/plays"/>
    <x v="2550"/>
    <x v="370"/>
    <x v="1"/>
    <s v="plays"/>
    <x v="3482"/>
    <x v="3470"/>
  </r>
  <r>
    <n v="3483"/>
    <s v="The Faculty Lounge"/>
    <x v="3481"/>
    <n v="3350"/>
    <n v="5358"/>
    <x v="0"/>
    <x v="0"/>
    <s v="USD"/>
    <n v="1404403381"/>
    <x v="3483"/>
    <b v="0"/>
    <x v="182"/>
    <b v="1"/>
    <s v="theater/plays"/>
    <x v="2551"/>
    <x v="2581"/>
    <x v="1"/>
    <s v="plays"/>
    <x v="3483"/>
    <x v="3471"/>
  </r>
  <r>
    <n v="3484"/>
    <s v="Macbeth in the Basement"/>
    <x v="3482"/>
    <n v="2500"/>
    <n v="2856"/>
    <x v="0"/>
    <x v="0"/>
    <s v="USD"/>
    <n v="1466014499"/>
    <x v="3484"/>
    <b v="0"/>
    <x v="34"/>
    <b v="1"/>
    <s v="theater/plays"/>
    <x v="2552"/>
    <x v="2582"/>
    <x v="1"/>
    <s v="plays"/>
    <x v="3484"/>
    <x v="3472"/>
  </r>
  <r>
    <n v="3485"/>
    <s v="An Evening with Sarah Pettyfer"/>
    <x v="3483"/>
    <n v="1650"/>
    <n v="1660"/>
    <x v="0"/>
    <x v="0"/>
    <s v="USD"/>
    <n v="1454431080"/>
    <x v="3485"/>
    <b v="0"/>
    <x v="209"/>
    <b v="1"/>
    <s v="theater/plays"/>
    <x v="2553"/>
    <x v="2425"/>
    <x v="1"/>
    <s v="plays"/>
    <x v="3485"/>
    <x v="3473"/>
  </r>
  <r>
    <n v="3486"/>
    <s v="Might As Well Live: Dorothy Parker Does Hollywood Fringe"/>
    <x v="3484"/>
    <n v="3000"/>
    <n v="4656"/>
    <x v="0"/>
    <x v="0"/>
    <s v="USD"/>
    <n v="1433314740"/>
    <x v="3486"/>
    <b v="0"/>
    <x v="66"/>
    <b v="1"/>
    <s v="theater/plays"/>
    <x v="26"/>
    <x v="2583"/>
    <x v="1"/>
    <s v="plays"/>
    <x v="3486"/>
    <x v="3474"/>
  </r>
  <r>
    <n v="3487"/>
    <s v="Jericho Creek"/>
    <x v="3485"/>
    <n v="2000"/>
    <n v="2555"/>
    <x v="0"/>
    <x v="1"/>
    <s v="GBP"/>
    <n v="1435185252"/>
    <x v="3487"/>
    <b v="0"/>
    <x v="36"/>
    <b v="1"/>
    <s v="theater/plays"/>
    <x v="92"/>
    <x v="2584"/>
    <x v="1"/>
    <s v="plays"/>
    <x v="3487"/>
    <x v="3475"/>
  </r>
  <r>
    <n v="3488"/>
    <s v="Gorilla Theater Productions Presents: Phase 3"/>
    <x v="3486"/>
    <n v="3000"/>
    <n v="3636"/>
    <x v="0"/>
    <x v="0"/>
    <s v="USD"/>
    <n v="1429286400"/>
    <x v="3488"/>
    <b v="0"/>
    <x v="60"/>
    <b v="1"/>
    <s v="theater/plays"/>
    <x v="1247"/>
    <x v="2585"/>
    <x v="1"/>
    <s v="plays"/>
    <x v="3488"/>
    <x v="3476"/>
  </r>
  <r>
    <n v="3489"/>
    <s v="&quot;Oh, the Humanity&quot; at the Tabard Theatre this September"/>
    <x v="3487"/>
    <n v="5000"/>
    <n v="5635"/>
    <x v="0"/>
    <x v="1"/>
    <s v="GBP"/>
    <n v="1400965200"/>
    <x v="3489"/>
    <b v="0"/>
    <x v="250"/>
    <b v="1"/>
    <s v="theater/plays"/>
    <x v="2554"/>
    <x v="2586"/>
    <x v="1"/>
    <s v="plays"/>
    <x v="3489"/>
    <x v="3477"/>
  </r>
  <r>
    <n v="3490"/>
    <s v="2016 Next Stage Residents Class Presents: When She Had Wings"/>
    <x v="3488"/>
    <n v="1000"/>
    <n v="1275"/>
    <x v="0"/>
    <x v="0"/>
    <s v="USD"/>
    <n v="1460574924"/>
    <x v="3490"/>
    <b v="0"/>
    <x v="74"/>
    <b v="1"/>
    <s v="theater/plays"/>
    <x v="1901"/>
    <x v="1655"/>
    <x v="1"/>
    <s v="plays"/>
    <x v="3490"/>
    <x v="3478"/>
  </r>
  <r>
    <n v="3491"/>
    <s v="William Shakespeare's The Tempest"/>
    <x v="3489"/>
    <n v="500"/>
    <n v="791"/>
    <x v="0"/>
    <x v="0"/>
    <s v="USD"/>
    <n v="1431928784"/>
    <x v="3491"/>
    <b v="0"/>
    <x v="73"/>
    <b v="1"/>
    <s v="theater/plays"/>
    <x v="2555"/>
    <x v="2587"/>
    <x v="1"/>
    <s v="plays"/>
    <x v="3491"/>
    <x v="3479"/>
  </r>
  <r>
    <n v="3492"/>
    <s v="The Man from Willow's Brook, a new play by Kevin Kordis"/>
    <x v="3490"/>
    <n v="3800"/>
    <n v="4000.22"/>
    <x v="0"/>
    <x v="0"/>
    <s v="USD"/>
    <n v="1445818397"/>
    <x v="3492"/>
    <b v="0"/>
    <x v="2"/>
    <b v="1"/>
    <s v="theater/plays"/>
    <x v="2556"/>
    <x v="2588"/>
    <x v="1"/>
    <s v="plays"/>
    <x v="3492"/>
    <x v="3480"/>
  </r>
  <r>
    <n v="3493"/>
    <s v="Not Your Garden Variety Theater"/>
    <x v="3491"/>
    <n v="1500"/>
    <n v="1500"/>
    <x v="0"/>
    <x v="0"/>
    <s v="USD"/>
    <n v="1408252260"/>
    <x v="3493"/>
    <b v="0"/>
    <x v="60"/>
    <b v="1"/>
    <s v="theater/plays"/>
    <x v="31"/>
    <x v="2218"/>
    <x v="1"/>
    <s v="plays"/>
    <x v="3493"/>
    <x v="3481"/>
  </r>
  <r>
    <n v="3494"/>
    <s v="Special in a Bad Way"/>
    <x v="3492"/>
    <n v="400"/>
    <n v="400"/>
    <x v="0"/>
    <x v="0"/>
    <s v="USD"/>
    <n v="1480140000"/>
    <x v="3494"/>
    <b v="0"/>
    <x v="62"/>
    <b v="1"/>
    <s v="theater/plays"/>
    <x v="31"/>
    <x v="2589"/>
    <x v="1"/>
    <s v="plays"/>
    <x v="3494"/>
    <x v="3482"/>
  </r>
  <r>
    <n v="3495"/>
    <s v="The Village - one woman show"/>
    <x v="3493"/>
    <n v="5000"/>
    <n v="5343"/>
    <x v="0"/>
    <x v="5"/>
    <s v="CAD"/>
    <n v="1414862280"/>
    <x v="3495"/>
    <b v="0"/>
    <x v="250"/>
    <b v="1"/>
    <s v="theater/plays"/>
    <x v="2557"/>
    <x v="2590"/>
    <x v="1"/>
    <s v="plays"/>
    <x v="3495"/>
    <x v="3483"/>
  </r>
  <r>
    <n v="3496"/>
    <s v="Resurrecting LIZZIE BORDEN LIVE"/>
    <x v="3494"/>
    <n v="3000"/>
    <n v="3732"/>
    <x v="0"/>
    <x v="0"/>
    <s v="USD"/>
    <n v="1473625166"/>
    <x v="3496"/>
    <b v="0"/>
    <x v="76"/>
    <b v="1"/>
    <s v="theater/plays"/>
    <x v="2558"/>
    <x v="2591"/>
    <x v="1"/>
    <s v="plays"/>
    <x v="3496"/>
    <x v="3484"/>
  </r>
  <r>
    <n v="3497"/>
    <s v="Send SACKERSON to SD Fringe"/>
    <x v="3495"/>
    <n v="1551"/>
    <n v="1686"/>
    <x v="0"/>
    <x v="0"/>
    <s v="USD"/>
    <n v="1464904800"/>
    <x v="3497"/>
    <b v="0"/>
    <x v="72"/>
    <b v="1"/>
    <s v="theater/plays"/>
    <x v="2559"/>
    <x v="2592"/>
    <x v="1"/>
    <s v="plays"/>
    <x v="3497"/>
    <x v="3485"/>
  </r>
  <r>
    <n v="3498"/>
    <s v="Mamahood: turn and face the strange"/>
    <x v="3496"/>
    <n v="1650"/>
    <n v="1690"/>
    <x v="0"/>
    <x v="5"/>
    <s v="CAD"/>
    <n v="1464471840"/>
    <x v="3498"/>
    <b v="0"/>
    <x v="288"/>
    <b v="1"/>
    <s v="theater/plays"/>
    <x v="2560"/>
    <x v="2593"/>
    <x v="1"/>
    <s v="plays"/>
    <x v="3498"/>
    <x v="3486"/>
  </r>
  <r>
    <n v="3499"/>
    <s v="Fefu and Her Friends"/>
    <x v="3497"/>
    <n v="2000"/>
    <n v="2110"/>
    <x v="0"/>
    <x v="0"/>
    <s v="USD"/>
    <n v="1435733940"/>
    <x v="3499"/>
    <b v="0"/>
    <x v="2"/>
    <b v="1"/>
    <s v="theater/plays"/>
    <x v="269"/>
    <x v="2594"/>
    <x v="1"/>
    <s v="plays"/>
    <x v="3499"/>
    <x v="3487"/>
  </r>
  <r>
    <n v="3500"/>
    <s v="The Glass Menagerie: Independent Student-Run Production"/>
    <x v="3498"/>
    <n v="1000"/>
    <n v="1063"/>
    <x v="0"/>
    <x v="0"/>
    <s v="USD"/>
    <n v="1457326740"/>
    <x v="3500"/>
    <b v="0"/>
    <x v="288"/>
    <b v="1"/>
    <s v="theater/plays"/>
    <x v="2561"/>
    <x v="2595"/>
    <x v="1"/>
    <s v="plays"/>
    <x v="3500"/>
    <x v="3488"/>
  </r>
  <r>
    <n v="3501"/>
    <s v="Pig by Alex Oates (London Run)"/>
    <x v="3499"/>
    <n v="1500"/>
    <n v="1510"/>
    <x v="0"/>
    <x v="1"/>
    <s v="GBP"/>
    <n v="1441995595"/>
    <x v="3501"/>
    <b v="0"/>
    <x v="288"/>
    <b v="1"/>
    <s v="theater/plays"/>
    <x v="17"/>
    <x v="2596"/>
    <x v="1"/>
    <s v="plays"/>
    <x v="3501"/>
    <x v="3489"/>
  </r>
  <r>
    <n v="3502"/>
    <s v="Dickhead"/>
    <x v="3500"/>
    <n v="4000"/>
    <n v="4216"/>
    <x v="0"/>
    <x v="0"/>
    <s v="USD"/>
    <n v="1458100740"/>
    <x v="3502"/>
    <b v="0"/>
    <x v="162"/>
    <b v="1"/>
    <s v="theater/plays"/>
    <x v="2562"/>
    <x v="2597"/>
    <x v="1"/>
    <s v="plays"/>
    <x v="3502"/>
    <x v="3490"/>
  </r>
  <r>
    <n v="3503"/>
    <s v="Tarantella"/>
    <x v="3501"/>
    <n v="2500"/>
    <n v="2689"/>
    <x v="0"/>
    <x v="1"/>
    <s v="GBP"/>
    <n v="1469359728"/>
    <x v="3503"/>
    <b v="0"/>
    <x v="44"/>
    <b v="1"/>
    <s v="theater/plays"/>
    <x v="2563"/>
    <x v="2598"/>
    <x v="1"/>
    <s v="plays"/>
    <x v="3503"/>
    <x v="3491"/>
  </r>
  <r>
    <n v="3504"/>
    <s v="Sterling Lion Theater Company"/>
    <x v="3502"/>
    <n v="1000"/>
    <n v="1000"/>
    <x v="0"/>
    <x v="0"/>
    <s v="USD"/>
    <n v="1447959491"/>
    <x v="3504"/>
    <b v="0"/>
    <x v="22"/>
    <b v="1"/>
    <s v="theater/plays"/>
    <x v="31"/>
    <x v="179"/>
    <x v="1"/>
    <s v="plays"/>
    <x v="3504"/>
    <x v="3492"/>
  </r>
  <r>
    <n v="3505"/>
    <s v="Second Act: The Four Disgracers"/>
    <x v="3503"/>
    <n v="2500"/>
    <n v="2594"/>
    <x v="0"/>
    <x v="0"/>
    <s v="USD"/>
    <n v="1399953600"/>
    <x v="3505"/>
    <b v="0"/>
    <x v="70"/>
    <b v="1"/>
    <s v="theater/plays"/>
    <x v="2564"/>
    <x v="2599"/>
    <x v="1"/>
    <s v="plays"/>
    <x v="3505"/>
    <x v="3493"/>
  </r>
  <r>
    <n v="3506"/>
    <s v="&quot;The Secret&quot; Goes to NYC International Fringe Festival"/>
    <x v="3504"/>
    <n v="3000"/>
    <n v="3045"/>
    <x v="0"/>
    <x v="0"/>
    <s v="USD"/>
    <n v="1408815440"/>
    <x v="3506"/>
    <b v="0"/>
    <x v="60"/>
    <b v="1"/>
    <s v="theater/plays"/>
    <x v="1240"/>
    <x v="2600"/>
    <x v="1"/>
    <s v="plays"/>
    <x v="3506"/>
    <x v="3494"/>
  </r>
  <r>
    <n v="3507"/>
    <s v="The Chameleon Fools Theatre Troupe Project"/>
    <x v="3505"/>
    <n v="10000"/>
    <n v="10440"/>
    <x v="0"/>
    <x v="0"/>
    <s v="USD"/>
    <n v="1464732537"/>
    <x v="3507"/>
    <b v="0"/>
    <x v="250"/>
    <b v="1"/>
    <s v="theater/plays"/>
    <x v="2565"/>
    <x v="1784"/>
    <x v="1"/>
    <s v="plays"/>
    <x v="3507"/>
    <x v="3495"/>
  </r>
  <r>
    <n v="3508"/>
    <s v="Roll The Dice Theatre Company"/>
    <x v="3506"/>
    <n v="100"/>
    <n v="180"/>
    <x v="0"/>
    <x v="1"/>
    <s v="GBP"/>
    <n v="1462914000"/>
    <x v="3508"/>
    <b v="0"/>
    <x v="41"/>
    <b v="1"/>
    <s v="theater/plays"/>
    <x v="2238"/>
    <x v="1053"/>
    <x v="1"/>
    <s v="plays"/>
    <x v="3508"/>
    <x v="3496"/>
  </r>
  <r>
    <n v="3509"/>
    <s v="PL@Y, an all-original fusion of comedy, rock, and dance"/>
    <x v="3507"/>
    <n v="3000"/>
    <n v="3190"/>
    <x v="0"/>
    <x v="0"/>
    <s v="USD"/>
    <n v="1416545700"/>
    <x v="3509"/>
    <b v="0"/>
    <x v="51"/>
    <b v="1"/>
    <s v="theater/plays"/>
    <x v="2566"/>
    <x v="2601"/>
    <x v="1"/>
    <s v="plays"/>
    <x v="3509"/>
    <x v="3497"/>
  </r>
  <r>
    <n v="3510"/>
    <s v="Shakespeare in the Park: Much Ado About Nothing"/>
    <x v="3508"/>
    <n v="900"/>
    <n v="905"/>
    <x v="0"/>
    <x v="0"/>
    <s v="USD"/>
    <n v="1404312846"/>
    <x v="3510"/>
    <b v="0"/>
    <x v="41"/>
    <b v="1"/>
    <s v="theater/plays"/>
    <x v="2567"/>
    <x v="2602"/>
    <x v="1"/>
    <s v="plays"/>
    <x v="3510"/>
    <x v="3498"/>
  </r>
  <r>
    <n v="3511"/>
    <s v="Silent Planet"/>
    <x v="3509"/>
    <n v="1500"/>
    <n v="1518"/>
    <x v="0"/>
    <x v="1"/>
    <s v="GBP"/>
    <n v="1415385000"/>
    <x v="3511"/>
    <b v="0"/>
    <x v="10"/>
    <b v="1"/>
    <s v="theater/plays"/>
    <x v="2568"/>
    <x v="2603"/>
    <x v="1"/>
    <s v="plays"/>
    <x v="3511"/>
    <x v="3499"/>
  </r>
  <r>
    <n v="3512"/>
    <s v="With My Eyes Wide Open"/>
    <x v="3510"/>
    <n v="1000"/>
    <n v="1000"/>
    <x v="0"/>
    <x v="1"/>
    <s v="GBP"/>
    <n v="1429789992"/>
    <x v="3512"/>
    <b v="0"/>
    <x v="57"/>
    <b v="1"/>
    <s v="theater/plays"/>
    <x v="31"/>
    <x v="2604"/>
    <x v="1"/>
    <s v="plays"/>
    <x v="3512"/>
    <x v="3500"/>
  </r>
  <r>
    <n v="3513"/>
    <s v="Send Truth AND Consequences To TNT's 2014 Youth Conference"/>
    <x v="3511"/>
    <n v="2800"/>
    <n v="3315"/>
    <x v="0"/>
    <x v="0"/>
    <s v="USD"/>
    <n v="1401857940"/>
    <x v="3513"/>
    <b v="0"/>
    <x v="34"/>
    <b v="1"/>
    <s v="theater/plays"/>
    <x v="2569"/>
    <x v="2605"/>
    <x v="1"/>
    <s v="plays"/>
    <x v="3513"/>
    <x v="3501"/>
  </r>
  <r>
    <n v="3514"/>
    <s v="In the Hours Before the Bars Open, a play by Nate HarpÃ©l"/>
    <x v="3512"/>
    <n v="500"/>
    <n v="550"/>
    <x v="0"/>
    <x v="0"/>
    <s v="USD"/>
    <n v="1422853140"/>
    <x v="3514"/>
    <b v="0"/>
    <x v="73"/>
    <b v="1"/>
    <s v="theater/plays"/>
    <x v="1007"/>
    <x v="698"/>
    <x v="1"/>
    <s v="plays"/>
    <x v="3514"/>
    <x v="3502"/>
  </r>
  <r>
    <n v="3515"/>
    <s v="Twelfth Night by William Shakespeare"/>
    <x v="3513"/>
    <n v="3000"/>
    <n v="3080"/>
    <x v="0"/>
    <x v="0"/>
    <s v="USD"/>
    <n v="1433097171"/>
    <x v="3515"/>
    <b v="0"/>
    <x v="67"/>
    <b v="1"/>
    <s v="theater/plays"/>
    <x v="2570"/>
    <x v="2606"/>
    <x v="1"/>
    <s v="plays"/>
    <x v="3515"/>
    <x v="3503"/>
  </r>
  <r>
    <n v="3516"/>
    <s v="The March of the Bonus Army"/>
    <x v="3514"/>
    <n v="2500"/>
    <n v="2500"/>
    <x v="0"/>
    <x v="0"/>
    <s v="USD"/>
    <n v="1410145200"/>
    <x v="3516"/>
    <b v="0"/>
    <x v="202"/>
    <b v="1"/>
    <s v="theater/plays"/>
    <x v="31"/>
    <x v="2607"/>
    <x v="1"/>
    <s v="plays"/>
    <x v="3516"/>
    <x v="3504"/>
  </r>
  <r>
    <n v="3517"/>
    <s v="A Bright Room Called Day by Tony Kushner"/>
    <x v="3515"/>
    <n v="4000"/>
    <n v="4000"/>
    <x v="0"/>
    <x v="1"/>
    <s v="GBP"/>
    <n v="1404471600"/>
    <x v="3517"/>
    <b v="0"/>
    <x v="62"/>
    <b v="1"/>
    <s v="theater/plays"/>
    <x v="31"/>
    <x v="2608"/>
    <x v="1"/>
    <s v="plays"/>
    <x v="3517"/>
    <x v="3505"/>
  </r>
  <r>
    <n v="3518"/>
    <s v="BEASTS OF BAVERLY GROVE"/>
    <x v="3516"/>
    <n v="1500"/>
    <n v="1650.69"/>
    <x v="0"/>
    <x v="0"/>
    <s v="USD"/>
    <n v="1412259660"/>
    <x v="3518"/>
    <b v="0"/>
    <x v="51"/>
    <b v="1"/>
    <s v="theater/plays"/>
    <x v="2571"/>
    <x v="2609"/>
    <x v="1"/>
    <s v="plays"/>
    <x v="3518"/>
    <x v="3506"/>
  </r>
  <r>
    <n v="3519"/>
    <s v="Bookstory"/>
    <x v="3517"/>
    <n v="2000"/>
    <n v="2027"/>
    <x v="0"/>
    <x v="1"/>
    <s v="GBP"/>
    <n v="1425478950"/>
    <x v="3519"/>
    <b v="0"/>
    <x v="33"/>
    <b v="1"/>
    <s v="theater/plays"/>
    <x v="40"/>
    <x v="2610"/>
    <x v="1"/>
    <s v="plays"/>
    <x v="3519"/>
    <x v="3507"/>
  </r>
  <r>
    <n v="3520"/>
    <s v="Protocols"/>
    <x v="3518"/>
    <n v="2000"/>
    <n v="2015"/>
    <x v="0"/>
    <x v="1"/>
    <s v="GBP"/>
    <n v="1441547220"/>
    <x v="3520"/>
    <b v="0"/>
    <x v="64"/>
    <b v="1"/>
    <s v="theater/plays"/>
    <x v="1266"/>
    <x v="2611"/>
    <x v="1"/>
    <s v="plays"/>
    <x v="3520"/>
    <x v="3508"/>
  </r>
  <r>
    <n v="3521"/>
    <s v="As the Naked Lead the Blind (Play)"/>
    <x v="3519"/>
    <n v="350"/>
    <n v="593"/>
    <x v="0"/>
    <x v="0"/>
    <s v="USD"/>
    <n v="1411980020"/>
    <x v="3521"/>
    <b v="0"/>
    <x v="62"/>
    <b v="1"/>
    <s v="theater/plays"/>
    <x v="2572"/>
    <x v="2612"/>
    <x v="1"/>
    <s v="plays"/>
    <x v="3521"/>
    <x v="3509"/>
  </r>
  <r>
    <n v="3522"/>
    <s v="'Over the Top: The true-life tale of Dorothy Lawrence'"/>
    <x v="3520"/>
    <n v="1395"/>
    <n v="1395"/>
    <x v="0"/>
    <x v="1"/>
    <s v="GBP"/>
    <n v="1442311560"/>
    <x v="3522"/>
    <b v="0"/>
    <x v="69"/>
    <b v="1"/>
    <s v="theater/plays"/>
    <x v="31"/>
    <x v="2613"/>
    <x v="1"/>
    <s v="plays"/>
    <x v="3522"/>
    <x v="3510"/>
  </r>
  <r>
    <n v="3523"/>
    <s v="Magnificence"/>
    <x v="3521"/>
    <n v="4000"/>
    <n v="4546"/>
    <x v="0"/>
    <x v="1"/>
    <s v="GBP"/>
    <n v="1474844400"/>
    <x v="3523"/>
    <b v="0"/>
    <x v="144"/>
    <b v="1"/>
    <s v="theater/plays"/>
    <x v="2573"/>
    <x v="2614"/>
    <x v="1"/>
    <s v="plays"/>
    <x v="3523"/>
    <x v="3511"/>
  </r>
  <r>
    <n v="3524"/>
    <s v="Sweet, Sweet Spirit"/>
    <x v="3522"/>
    <n v="10000"/>
    <n v="10156"/>
    <x v="0"/>
    <x v="0"/>
    <s v="USD"/>
    <n v="1410580800"/>
    <x v="3524"/>
    <b v="0"/>
    <x v="142"/>
    <b v="1"/>
    <s v="theater/plays"/>
    <x v="2574"/>
    <x v="2615"/>
    <x v="1"/>
    <s v="plays"/>
    <x v="3524"/>
    <x v="3512"/>
  </r>
  <r>
    <n v="3525"/>
    <s v="Talk to Me Like The Rain and Let Me Listen"/>
    <x v="3523"/>
    <n v="500"/>
    <n v="530"/>
    <x v="0"/>
    <x v="0"/>
    <s v="USD"/>
    <n v="1439136000"/>
    <x v="3525"/>
    <b v="0"/>
    <x v="63"/>
    <b v="1"/>
    <s v="theater/plays"/>
    <x v="938"/>
    <x v="2616"/>
    <x v="1"/>
    <s v="plays"/>
    <x v="3525"/>
    <x v="3453"/>
  </r>
  <r>
    <n v="3526"/>
    <s v="Human, Kind Theater Project"/>
    <x v="3524"/>
    <n v="3300"/>
    <n v="3366"/>
    <x v="0"/>
    <x v="0"/>
    <s v="USD"/>
    <n v="1461823140"/>
    <x v="3526"/>
    <b v="0"/>
    <x v="69"/>
    <b v="1"/>
    <s v="theater/plays"/>
    <x v="607"/>
    <x v="2617"/>
    <x v="1"/>
    <s v="plays"/>
    <x v="3526"/>
    <x v="3513"/>
  </r>
  <r>
    <n v="3527"/>
    <s v="Darryl Reuben Hall's THE DINNER Nat'l Premiere in NY Fest!"/>
    <x v="3525"/>
    <n v="6000"/>
    <n v="7015"/>
    <x v="0"/>
    <x v="0"/>
    <s v="USD"/>
    <n v="1436587140"/>
    <x v="3527"/>
    <b v="0"/>
    <x v="48"/>
    <b v="1"/>
    <s v="theater/plays"/>
    <x v="2575"/>
    <x v="2618"/>
    <x v="1"/>
    <s v="plays"/>
    <x v="3527"/>
    <x v="3514"/>
  </r>
  <r>
    <n v="3528"/>
    <s v="World premiere of BIRTHDAY SUIT at the Old Red Lion"/>
    <x v="3526"/>
    <n v="1650"/>
    <n v="1669"/>
    <x v="0"/>
    <x v="1"/>
    <s v="GBP"/>
    <n v="1484740918"/>
    <x v="3528"/>
    <b v="0"/>
    <x v="77"/>
    <b v="1"/>
    <s v="theater/plays"/>
    <x v="2576"/>
    <x v="2619"/>
    <x v="1"/>
    <s v="plays"/>
    <x v="3528"/>
    <x v="3515"/>
  </r>
  <r>
    <n v="3529"/>
    <s v="Face Off Theatre Company Inaugural Season 2015-2016"/>
    <x v="3527"/>
    <n v="500"/>
    <n v="660"/>
    <x v="0"/>
    <x v="0"/>
    <s v="USD"/>
    <n v="1436749200"/>
    <x v="3529"/>
    <b v="0"/>
    <x v="59"/>
    <b v="1"/>
    <s v="theater/plays"/>
    <x v="2577"/>
    <x v="2333"/>
    <x v="1"/>
    <s v="plays"/>
    <x v="3529"/>
    <x v="3516"/>
  </r>
  <r>
    <n v="3530"/>
    <s v="Far From Fiction"/>
    <x v="3528"/>
    <n v="2750"/>
    <n v="2750"/>
    <x v="0"/>
    <x v="1"/>
    <s v="GBP"/>
    <n v="1460318400"/>
    <x v="3530"/>
    <b v="0"/>
    <x v="19"/>
    <b v="1"/>
    <s v="theater/plays"/>
    <x v="31"/>
    <x v="179"/>
    <x v="1"/>
    <s v="plays"/>
    <x v="3530"/>
    <x v="3517"/>
  </r>
  <r>
    <n v="3531"/>
    <s v="The Reinvention of Lily Johnson"/>
    <x v="3529"/>
    <n v="1000"/>
    <n v="1280"/>
    <x v="0"/>
    <x v="0"/>
    <s v="USD"/>
    <n v="1467301334"/>
    <x v="3531"/>
    <b v="0"/>
    <x v="55"/>
    <b v="1"/>
    <s v="theater/plays"/>
    <x v="602"/>
    <x v="2620"/>
    <x v="1"/>
    <s v="plays"/>
    <x v="3531"/>
    <x v="3518"/>
  </r>
  <r>
    <n v="3532"/>
    <s v="&quot;I Will Speak For Myself&quot;"/>
    <x v="3530"/>
    <n v="960"/>
    <n v="1142"/>
    <x v="0"/>
    <x v="0"/>
    <s v="USD"/>
    <n v="1411012740"/>
    <x v="3532"/>
    <b v="0"/>
    <x v="74"/>
    <b v="1"/>
    <s v="theater/plays"/>
    <x v="2578"/>
    <x v="2621"/>
    <x v="1"/>
    <s v="plays"/>
    <x v="3532"/>
    <x v="3519"/>
  </r>
  <r>
    <n v="3533"/>
    <s v="Young Philosophers Theater Company Winter Productions"/>
    <x v="3531"/>
    <n v="500"/>
    <n v="631"/>
    <x v="0"/>
    <x v="0"/>
    <s v="USD"/>
    <n v="1447269367"/>
    <x v="3533"/>
    <b v="0"/>
    <x v="22"/>
    <b v="1"/>
    <s v="theater/plays"/>
    <x v="2536"/>
    <x v="2622"/>
    <x v="1"/>
    <s v="plays"/>
    <x v="3533"/>
    <x v="3520"/>
  </r>
  <r>
    <n v="3534"/>
    <s v="Night of Ashes"/>
    <x v="3532"/>
    <n v="5000"/>
    <n v="7810"/>
    <x v="0"/>
    <x v="0"/>
    <s v="USD"/>
    <n v="1443711623"/>
    <x v="3534"/>
    <b v="0"/>
    <x v="386"/>
    <b v="1"/>
    <s v="theater/plays"/>
    <x v="2579"/>
    <x v="2623"/>
    <x v="1"/>
    <s v="plays"/>
    <x v="3534"/>
    <x v="3521"/>
  </r>
  <r>
    <n v="3535"/>
    <s v="Twelve Angry Women"/>
    <x v="3533"/>
    <n v="2000"/>
    <n v="2063"/>
    <x v="0"/>
    <x v="1"/>
    <s v="GBP"/>
    <n v="1443808800"/>
    <x v="3535"/>
    <b v="0"/>
    <x v="67"/>
    <b v="1"/>
    <s v="theater/plays"/>
    <x v="2580"/>
    <x v="2624"/>
    <x v="1"/>
    <s v="plays"/>
    <x v="3535"/>
    <x v="1804"/>
  </r>
  <r>
    <n v="3536"/>
    <s v="Paria Exchange at Dave's Leicester Comedy Festival"/>
    <x v="3534"/>
    <n v="150"/>
    <n v="230"/>
    <x v="0"/>
    <x v="1"/>
    <s v="GBP"/>
    <n v="1450612740"/>
    <x v="3536"/>
    <b v="0"/>
    <x v="57"/>
    <b v="1"/>
    <s v="theater/plays"/>
    <x v="71"/>
    <x v="2625"/>
    <x v="1"/>
    <s v="plays"/>
    <x v="3536"/>
    <x v="3522"/>
  </r>
  <r>
    <n v="3537"/>
    <s v="The Untold Tales of the Brothers Grimm"/>
    <x v="3535"/>
    <n v="675"/>
    <n v="1218"/>
    <x v="0"/>
    <x v="5"/>
    <s v="CAD"/>
    <n v="1416211140"/>
    <x v="3537"/>
    <b v="0"/>
    <x v="33"/>
    <b v="1"/>
    <s v="theater/plays"/>
    <x v="2581"/>
    <x v="145"/>
    <x v="1"/>
    <s v="plays"/>
    <x v="3537"/>
    <x v="3523"/>
  </r>
  <r>
    <n v="3538"/>
    <s v="'Mooring' - Vocal Point Theatre Project"/>
    <x v="3536"/>
    <n v="2000"/>
    <n v="2569"/>
    <x v="0"/>
    <x v="1"/>
    <s v="GBP"/>
    <n v="1471428340"/>
    <x v="3538"/>
    <b v="0"/>
    <x v="183"/>
    <b v="1"/>
    <s v="theater/plays"/>
    <x v="2582"/>
    <x v="2626"/>
    <x v="1"/>
    <s v="plays"/>
    <x v="3538"/>
    <x v="3524"/>
  </r>
  <r>
    <n v="3539"/>
    <s v="Chokehold"/>
    <x v="3537"/>
    <n v="600"/>
    <n v="718"/>
    <x v="0"/>
    <x v="0"/>
    <s v="USD"/>
    <n v="1473358122"/>
    <x v="3539"/>
    <b v="0"/>
    <x v="62"/>
    <b v="1"/>
    <s v="theater/plays"/>
    <x v="2583"/>
    <x v="2627"/>
    <x v="1"/>
    <s v="plays"/>
    <x v="3539"/>
    <x v="3525"/>
  </r>
  <r>
    <n v="3540"/>
    <s v="The Silence at the Song's End"/>
    <x v="3538"/>
    <n v="300"/>
    <n v="369"/>
    <x v="0"/>
    <x v="1"/>
    <s v="GBP"/>
    <n v="1466899491"/>
    <x v="3540"/>
    <b v="0"/>
    <x v="22"/>
    <b v="1"/>
    <s v="theater/plays"/>
    <x v="2584"/>
    <x v="2628"/>
    <x v="1"/>
    <s v="plays"/>
    <x v="3540"/>
    <x v="3526"/>
  </r>
  <r>
    <n v="3541"/>
    <s v="Twelfth Night or What You Will"/>
    <x v="3539"/>
    <n v="1200"/>
    <n v="1260"/>
    <x v="0"/>
    <x v="1"/>
    <s v="GBP"/>
    <n v="1441042275"/>
    <x v="3541"/>
    <b v="0"/>
    <x v="58"/>
    <b v="1"/>
    <s v="theater/plays"/>
    <x v="2"/>
    <x v="2629"/>
    <x v="1"/>
    <s v="plays"/>
    <x v="3541"/>
    <x v="3527"/>
  </r>
  <r>
    <n v="3542"/>
    <s v="Gifts of War"/>
    <x v="3540"/>
    <n v="5500"/>
    <n v="5623"/>
    <x v="0"/>
    <x v="0"/>
    <s v="USD"/>
    <n v="1410099822"/>
    <x v="3542"/>
    <b v="0"/>
    <x v="268"/>
    <b v="1"/>
    <s v="theater/plays"/>
    <x v="2585"/>
    <x v="2630"/>
    <x v="1"/>
    <s v="plays"/>
    <x v="3542"/>
    <x v="3528"/>
  </r>
  <r>
    <n v="3543"/>
    <s v="&quot;CIRQUE CAPRICIEUX, the greatest one woman show on earth&quot;"/>
    <x v="3541"/>
    <n v="1500"/>
    <n v="1570"/>
    <x v="0"/>
    <x v="12"/>
    <s v="EUR"/>
    <n v="1435255659"/>
    <x v="3543"/>
    <b v="0"/>
    <x v="60"/>
    <b v="1"/>
    <s v="theater/plays"/>
    <x v="436"/>
    <x v="2631"/>
    <x v="1"/>
    <s v="plays"/>
    <x v="3543"/>
    <x v="3529"/>
  </r>
  <r>
    <n v="3544"/>
    <s v="Gruoch, or Lady Macbeth"/>
    <x v="3542"/>
    <n v="2500"/>
    <n v="2500"/>
    <x v="0"/>
    <x v="0"/>
    <s v="USD"/>
    <n v="1425758257"/>
    <x v="3544"/>
    <b v="0"/>
    <x v="54"/>
    <b v="1"/>
    <s v="theater/plays"/>
    <x v="31"/>
    <x v="2632"/>
    <x v="1"/>
    <s v="plays"/>
    <x v="3544"/>
    <x v="3530"/>
  </r>
  <r>
    <n v="3545"/>
    <s v="Shakespeare!! To fund or not to fund, that is the Question?"/>
    <x v="3543"/>
    <n v="250"/>
    <n v="251"/>
    <x v="0"/>
    <x v="0"/>
    <s v="USD"/>
    <n v="1428780159"/>
    <x v="3545"/>
    <b v="0"/>
    <x v="22"/>
    <b v="1"/>
    <s v="theater/plays"/>
    <x v="84"/>
    <x v="90"/>
    <x v="1"/>
    <s v="plays"/>
    <x v="3545"/>
    <x v="3531"/>
  </r>
  <r>
    <n v="3546"/>
    <s v="2015 Philadelphia Premier: Bonhoeffer's Cost"/>
    <x v="3544"/>
    <n v="1100"/>
    <n v="1125"/>
    <x v="0"/>
    <x v="0"/>
    <s v="USD"/>
    <n v="1427860740"/>
    <x v="3546"/>
    <b v="0"/>
    <x v="10"/>
    <b v="1"/>
    <s v="theater/plays"/>
    <x v="2586"/>
    <x v="2633"/>
    <x v="1"/>
    <s v="plays"/>
    <x v="3546"/>
    <x v="3532"/>
  </r>
  <r>
    <n v="3547"/>
    <s v="Tommy and Me by Ray Didinger - Theatre Exile"/>
    <x v="3545"/>
    <n v="35000"/>
    <n v="40043.25"/>
    <x v="0"/>
    <x v="0"/>
    <s v="USD"/>
    <n v="1463198340"/>
    <x v="3547"/>
    <b v="0"/>
    <x v="226"/>
    <b v="1"/>
    <s v="theater/plays"/>
    <x v="2587"/>
    <x v="2634"/>
    <x v="1"/>
    <s v="plays"/>
    <x v="3547"/>
    <x v="3533"/>
  </r>
  <r>
    <n v="3548"/>
    <s v="THE UNDERSTUDY @ WORKING STAGE"/>
    <x v="3546"/>
    <n v="2100"/>
    <n v="2140"/>
    <x v="0"/>
    <x v="0"/>
    <s v="USD"/>
    <n v="1457139600"/>
    <x v="3548"/>
    <b v="0"/>
    <x v="62"/>
    <b v="1"/>
    <s v="theater/plays"/>
    <x v="2588"/>
    <x v="2579"/>
    <x v="1"/>
    <s v="plays"/>
    <x v="3548"/>
    <x v="3534"/>
  </r>
  <r>
    <n v="3549"/>
    <s v="The Munitionettes"/>
    <x v="3547"/>
    <n v="1000"/>
    <n v="1020"/>
    <x v="0"/>
    <x v="1"/>
    <s v="GBP"/>
    <n v="1441358873"/>
    <x v="3549"/>
    <b v="0"/>
    <x v="288"/>
    <b v="1"/>
    <s v="theater/plays"/>
    <x v="607"/>
    <x v="2635"/>
    <x v="1"/>
    <s v="plays"/>
    <x v="3549"/>
    <x v="3535"/>
  </r>
  <r>
    <n v="3550"/>
    <s v="MOONFACE"/>
    <x v="3548"/>
    <n v="2500"/>
    <n v="2620"/>
    <x v="0"/>
    <x v="1"/>
    <s v="GBP"/>
    <n v="1462224398"/>
    <x v="3550"/>
    <b v="0"/>
    <x v="31"/>
    <b v="1"/>
    <s v="theater/plays"/>
    <x v="2131"/>
    <x v="2636"/>
    <x v="1"/>
    <s v="plays"/>
    <x v="3550"/>
    <x v="3536"/>
  </r>
  <r>
    <n v="3551"/>
    <s v="2014 UASPA Theatre Showcase"/>
    <x v="3549"/>
    <n v="1500"/>
    <n v="1527.5"/>
    <x v="0"/>
    <x v="0"/>
    <s v="USD"/>
    <n v="1400796420"/>
    <x v="3551"/>
    <b v="0"/>
    <x v="20"/>
    <b v="1"/>
    <s v="theater/plays"/>
    <x v="2118"/>
    <x v="2637"/>
    <x v="1"/>
    <s v="plays"/>
    <x v="3551"/>
    <x v="3537"/>
  </r>
  <r>
    <n v="3552"/>
    <s v="Lock&amp;Key Theatre present 'Timon of Athens'"/>
    <x v="3550"/>
    <n v="773"/>
    <n v="773"/>
    <x v="0"/>
    <x v="1"/>
    <s v="GBP"/>
    <n v="1403964324"/>
    <x v="3552"/>
    <b v="0"/>
    <x v="9"/>
    <b v="1"/>
    <s v="theater/plays"/>
    <x v="31"/>
    <x v="2638"/>
    <x v="1"/>
    <s v="plays"/>
    <x v="3552"/>
    <x v="3538"/>
  </r>
  <r>
    <n v="3553"/>
    <s v="Coming Home"/>
    <x v="3551"/>
    <n v="5500"/>
    <n v="5845"/>
    <x v="0"/>
    <x v="0"/>
    <s v="USD"/>
    <n v="1439337600"/>
    <x v="3553"/>
    <b v="0"/>
    <x v="201"/>
    <b v="1"/>
    <s v="theater/plays"/>
    <x v="2589"/>
    <x v="2639"/>
    <x v="1"/>
    <s v="plays"/>
    <x v="3553"/>
    <x v="3539"/>
  </r>
  <r>
    <n v="3554"/>
    <s v="MASKS: Off-Broadway Debut"/>
    <x v="3552"/>
    <n v="5000"/>
    <n v="5671.11"/>
    <x v="0"/>
    <x v="0"/>
    <s v="USD"/>
    <n v="1423674000"/>
    <x v="3554"/>
    <b v="0"/>
    <x v="28"/>
    <b v="1"/>
    <s v="theater/plays"/>
    <x v="2590"/>
    <x v="2640"/>
    <x v="1"/>
    <s v="plays"/>
    <x v="3554"/>
    <x v="3540"/>
  </r>
  <r>
    <n v="3555"/>
    <s v="Free Theatre for Kids: Baby Living Room"/>
    <x v="3553"/>
    <n v="2400"/>
    <n v="2400"/>
    <x v="0"/>
    <x v="13"/>
    <s v="EUR"/>
    <n v="1479382594"/>
    <x v="3555"/>
    <b v="0"/>
    <x v="25"/>
    <b v="1"/>
    <s v="theater/plays"/>
    <x v="31"/>
    <x v="1231"/>
    <x v="1"/>
    <s v="plays"/>
    <x v="3555"/>
    <x v="3541"/>
  </r>
  <r>
    <n v="3556"/>
    <s v="Immortal"/>
    <x v="3554"/>
    <n v="2200"/>
    <n v="2210"/>
    <x v="0"/>
    <x v="1"/>
    <s v="GBP"/>
    <n v="1408289724"/>
    <x v="3556"/>
    <b v="0"/>
    <x v="9"/>
    <b v="1"/>
    <s v="theater/plays"/>
    <x v="2419"/>
    <x v="2641"/>
    <x v="1"/>
    <s v="plays"/>
    <x v="3556"/>
    <x v="3542"/>
  </r>
  <r>
    <n v="3557"/>
    <s v="Good Bread Alley"/>
    <x v="3555"/>
    <n v="100000"/>
    <n v="100036"/>
    <x v="0"/>
    <x v="0"/>
    <s v="USD"/>
    <n v="1399271911"/>
    <x v="3557"/>
    <b v="0"/>
    <x v="501"/>
    <b v="1"/>
    <s v="theater/plays"/>
    <x v="2591"/>
    <x v="2642"/>
    <x v="1"/>
    <s v="plays"/>
    <x v="3557"/>
    <x v="3543"/>
  </r>
  <r>
    <n v="3558"/>
    <s v="SPILL - A verbatim show about sex"/>
    <x v="3556"/>
    <n v="350"/>
    <n v="504"/>
    <x v="0"/>
    <x v="1"/>
    <s v="GBP"/>
    <n v="1435352400"/>
    <x v="3558"/>
    <b v="0"/>
    <x v="19"/>
    <b v="1"/>
    <s v="theater/plays"/>
    <x v="2592"/>
    <x v="2643"/>
    <x v="1"/>
    <s v="plays"/>
    <x v="3558"/>
    <x v="3544"/>
  </r>
  <r>
    <n v="3559"/>
    <s v="Let's Launch Disco Turtle Productions"/>
    <x v="3557"/>
    <n v="1000"/>
    <n v="1035"/>
    <x v="0"/>
    <x v="2"/>
    <s v="AUD"/>
    <n v="1438333080"/>
    <x v="3559"/>
    <b v="0"/>
    <x v="54"/>
    <b v="1"/>
    <s v="theater/plays"/>
    <x v="991"/>
    <x v="2644"/>
    <x v="1"/>
    <s v="plays"/>
    <x v="3559"/>
    <x v="3545"/>
  </r>
  <r>
    <n v="3560"/>
    <s v="Book Club: A Comedy"/>
    <x v="3558"/>
    <n v="3200"/>
    <n v="3470"/>
    <x v="0"/>
    <x v="5"/>
    <s v="CAD"/>
    <n v="1432694700"/>
    <x v="3560"/>
    <b v="0"/>
    <x v="142"/>
    <b v="1"/>
    <s v="theater/plays"/>
    <x v="2593"/>
    <x v="2645"/>
    <x v="1"/>
    <s v="plays"/>
    <x v="3560"/>
    <x v="3546"/>
  </r>
  <r>
    <n v="3561"/>
    <s v="How You Kiss Me... at FringeNYC 2015"/>
    <x v="3559"/>
    <n v="2500"/>
    <n v="2560"/>
    <x v="0"/>
    <x v="0"/>
    <s v="USD"/>
    <n v="1438799760"/>
    <x v="3561"/>
    <b v="0"/>
    <x v="241"/>
    <b v="1"/>
    <s v="theater/plays"/>
    <x v="2122"/>
    <x v="2646"/>
    <x v="1"/>
    <s v="plays"/>
    <x v="3561"/>
    <x v="3547"/>
  </r>
  <r>
    <n v="3562"/>
    <s v="ThreeWay - A new play about dating and relationships."/>
    <x v="3560"/>
    <n v="315"/>
    <n v="469"/>
    <x v="0"/>
    <x v="1"/>
    <s v="GBP"/>
    <n v="1457906400"/>
    <x v="3562"/>
    <b v="0"/>
    <x v="162"/>
    <b v="1"/>
    <s v="theater/plays"/>
    <x v="2594"/>
    <x v="2647"/>
    <x v="1"/>
    <s v="plays"/>
    <x v="3562"/>
    <x v="3548"/>
  </r>
  <r>
    <n v="3563"/>
    <s v="A History, w Nowell Edmurnds at the Edinburgh Fringe!"/>
    <x v="3561"/>
    <n v="500"/>
    <n v="527.45000000000005"/>
    <x v="0"/>
    <x v="1"/>
    <s v="GBP"/>
    <n v="1470078000"/>
    <x v="3563"/>
    <b v="0"/>
    <x v="20"/>
    <b v="1"/>
    <s v="theater/plays"/>
    <x v="2595"/>
    <x v="2648"/>
    <x v="1"/>
    <s v="plays"/>
    <x v="3563"/>
    <x v="3549"/>
  </r>
  <r>
    <n v="3564"/>
    <s v="The Pillowman Aberdeen"/>
    <x v="3562"/>
    <n v="1000"/>
    <n v="1005"/>
    <x v="0"/>
    <x v="1"/>
    <s v="GBP"/>
    <n v="1444060800"/>
    <x v="3564"/>
    <b v="0"/>
    <x v="57"/>
    <b v="1"/>
    <s v="theater/plays"/>
    <x v="10"/>
    <x v="2649"/>
    <x v="1"/>
    <s v="plays"/>
    <x v="3564"/>
    <x v="3550"/>
  </r>
  <r>
    <n v="3565"/>
    <s v="The Honeymoon is Over - An Original Play by Zakry Fin"/>
    <x v="3563"/>
    <n v="900"/>
    <n v="1175"/>
    <x v="0"/>
    <x v="0"/>
    <s v="USD"/>
    <n v="1420048208"/>
    <x v="3565"/>
    <b v="0"/>
    <x v="8"/>
    <b v="1"/>
    <s v="theater/plays"/>
    <x v="2596"/>
    <x v="2650"/>
    <x v="1"/>
    <s v="plays"/>
    <x v="3565"/>
    <x v="3551"/>
  </r>
  <r>
    <n v="3566"/>
    <s v="VANITY BITES BACK by Helen Duff"/>
    <x v="3564"/>
    <n v="2000"/>
    <n v="2095"/>
    <x v="0"/>
    <x v="1"/>
    <s v="GBP"/>
    <n v="1422015083"/>
    <x v="3566"/>
    <b v="0"/>
    <x v="44"/>
    <b v="1"/>
    <s v="theater/plays"/>
    <x v="2430"/>
    <x v="2651"/>
    <x v="1"/>
    <s v="plays"/>
    <x v="3566"/>
    <x v="3552"/>
  </r>
  <r>
    <n v="3567"/>
    <s v="Back To Blackbrick- A new play with live music"/>
    <x v="3565"/>
    <n v="1000"/>
    <n v="1088"/>
    <x v="0"/>
    <x v="1"/>
    <s v="GBP"/>
    <n v="1433964444"/>
    <x v="3567"/>
    <b v="0"/>
    <x v="14"/>
    <b v="1"/>
    <s v="theater/plays"/>
    <x v="2597"/>
    <x v="2652"/>
    <x v="1"/>
    <s v="plays"/>
    <x v="3567"/>
    <x v="3553"/>
  </r>
  <r>
    <n v="3568"/>
    <s v="The Fairy Tale: A Little Daylight"/>
    <x v="3566"/>
    <n v="1000"/>
    <n v="1110"/>
    <x v="0"/>
    <x v="0"/>
    <s v="USD"/>
    <n v="1410975994"/>
    <x v="3568"/>
    <b v="0"/>
    <x v="10"/>
    <b v="1"/>
    <s v="theater/plays"/>
    <x v="2598"/>
    <x v="2653"/>
    <x v="1"/>
    <s v="plays"/>
    <x v="3568"/>
    <x v="3554"/>
  </r>
  <r>
    <n v="3569"/>
    <s v="Green Light Productions produces theatre created by women"/>
    <x v="3567"/>
    <n v="5000"/>
    <n v="5024"/>
    <x v="0"/>
    <x v="0"/>
    <s v="USD"/>
    <n v="1420734696"/>
    <x v="3569"/>
    <b v="0"/>
    <x v="14"/>
    <b v="1"/>
    <s v="theater/plays"/>
    <x v="2599"/>
    <x v="2654"/>
    <x v="1"/>
    <s v="plays"/>
    <x v="3569"/>
    <x v="3555"/>
  </r>
  <r>
    <n v="3570"/>
    <s v="The Lower Depths"/>
    <x v="3568"/>
    <n v="2000"/>
    <n v="2287"/>
    <x v="0"/>
    <x v="0"/>
    <s v="USD"/>
    <n v="1420009200"/>
    <x v="3570"/>
    <b v="0"/>
    <x v="55"/>
    <b v="1"/>
    <s v="theater/plays"/>
    <x v="2600"/>
    <x v="2655"/>
    <x v="1"/>
    <s v="plays"/>
    <x v="3570"/>
    <x v="3556"/>
  </r>
  <r>
    <n v="3571"/>
    <s v="Cans at Theatre503"/>
    <x v="3569"/>
    <n v="1500"/>
    <n v="1831"/>
    <x v="0"/>
    <x v="1"/>
    <s v="GBP"/>
    <n v="1414701413"/>
    <x v="3571"/>
    <b v="0"/>
    <x v="20"/>
    <b v="1"/>
    <s v="theater/plays"/>
    <x v="2601"/>
    <x v="2656"/>
    <x v="1"/>
    <s v="plays"/>
    <x v="3571"/>
    <x v="3557"/>
  </r>
  <r>
    <n v="3572"/>
    <s v="Monster"/>
    <x v="3570"/>
    <n v="500"/>
    <n v="500"/>
    <x v="0"/>
    <x v="1"/>
    <s v="GBP"/>
    <n v="1434894082"/>
    <x v="3572"/>
    <b v="0"/>
    <x v="82"/>
    <b v="1"/>
    <s v="theater/plays"/>
    <x v="31"/>
    <x v="2657"/>
    <x v="1"/>
    <s v="plays"/>
    <x v="3572"/>
    <x v="3558"/>
  </r>
  <r>
    <n v="3573"/>
    <s v="Licensed To Ill"/>
    <x v="3571"/>
    <n v="3000"/>
    <n v="3084"/>
    <x v="0"/>
    <x v="1"/>
    <s v="GBP"/>
    <n v="1415440846"/>
    <x v="3573"/>
    <b v="0"/>
    <x v="76"/>
    <b v="1"/>
    <s v="theater/plays"/>
    <x v="2602"/>
    <x v="2658"/>
    <x v="1"/>
    <s v="plays"/>
    <x v="3573"/>
    <x v="3559"/>
  </r>
  <r>
    <n v="3574"/>
    <s v="Galli Theater Fresh Start Fundraiser"/>
    <x v="3572"/>
    <n v="5800"/>
    <n v="6155"/>
    <x v="0"/>
    <x v="0"/>
    <s v="USD"/>
    <n v="1415921848"/>
    <x v="3574"/>
    <b v="0"/>
    <x v="43"/>
    <b v="1"/>
    <s v="theater/plays"/>
    <x v="2603"/>
    <x v="2659"/>
    <x v="1"/>
    <s v="plays"/>
    <x v="3574"/>
    <x v="3560"/>
  </r>
  <r>
    <n v="3575"/>
    <s v="AnaiÌˆs Nin Goes to Hell"/>
    <x v="3573"/>
    <n v="10000"/>
    <n v="10133"/>
    <x v="0"/>
    <x v="0"/>
    <s v="USD"/>
    <n v="1470887940"/>
    <x v="3575"/>
    <b v="0"/>
    <x v="332"/>
    <b v="1"/>
    <s v="theater/plays"/>
    <x v="2604"/>
    <x v="2660"/>
    <x v="1"/>
    <s v="plays"/>
    <x v="3575"/>
    <x v="3561"/>
  </r>
  <r>
    <n v="3576"/>
    <s v="Vote for Next Season's Shows!"/>
    <x v="3574"/>
    <n v="100"/>
    <n v="100"/>
    <x v="0"/>
    <x v="0"/>
    <s v="USD"/>
    <n v="1480947054"/>
    <x v="3576"/>
    <b v="0"/>
    <x v="81"/>
    <b v="1"/>
    <s v="theater/plays"/>
    <x v="31"/>
    <x v="135"/>
    <x v="1"/>
    <s v="plays"/>
    <x v="3576"/>
    <x v="3562"/>
  </r>
  <r>
    <n v="3577"/>
    <s v="The Laramie Project in Utah County"/>
    <x v="3575"/>
    <n v="600"/>
    <n v="780"/>
    <x v="0"/>
    <x v="0"/>
    <s v="USD"/>
    <n v="1430029680"/>
    <x v="3577"/>
    <b v="0"/>
    <x v="74"/>
    <b v="1"/>
    <s v="theater/plays"/>
    <x v="2129"/>
    <x v="684"/>
    <x v="1"/>
    <s v="plays"/>
    <x v="3577"/>
    <x v="3563"/>
  </r>
  <r>
    <n v="3578"/>
    <s v="Home"/>
    <x v="3576"/>
    <n v="1500"/>
    <n v="1500.2"/>
    <x v="0"/>
    <x v="1"/>
    <s v="GBP"/>
    <n v="1462037777"/>
    <x v="3578"/>
    <b v="0"/>
    <x v="77"/>
    <b v="1"/>
    <s v="theater/plays"/>
    <x v="2605"/>
    <x v="2661"/>
    <x v="1"/>
    <s v="plays"/>
    <x v="3578"/>
    <x v="3564"/>
  </r>
  <r>
    <n v="3579"/>
    <s v="fEast Theatre presents &quot;Winter '53&quot;, a new play by Rob John"/>
    <x v="3577"/>
    <n v="500"/>
    <n v="500"/>
    <x v="0"/>
    <x v="1"/>
    <s v="GBP"/>
    <n v="1459444656"/>
    <x v="3579"/>
    <b v="0"/>
    <x v="25"/>
    <b v="1"/>
    <s v="theater/plays"/>
    <x v="31"/>
    <x v="680"/>
    <x v="1"/>
    <s v="plays"/>
    <x v="3579"/>
    <x v="3565"/>
  </r>
  <r>
    <n v="3580"/>
    <s v="Annabel Lost"/>
    <x v="3578"/>
    <n v="900"/>
    <n v="1025"/>
    <x v="0"/>
    <x v="0"/>
    <s v="USD"/>
    <n v="1425185940"/>
    <x v="3580"/>
    <b v="0"/>
    <x v="74"/>
    <b v="1"/>
    <s v="theater/plays"/>
    <x v="2606"/>
    <x v="2662"/>
    <x v="1"/>
    <s v="plays"/>
    <x v="3580"/>
    <x v="3566"/>
  </r>
  <r>
    <n v="3581"/>
    <s v="Get FREAK to the Edinburgh Fringe"/>
    <x v="3579"/>
    <n v="1500"/>
    <n v="1500"/>
    <x v="0"/>
    <x v="1"/>
    <s v="GBP"/>
    <n v="1406719110"/>
    <x v="3581"/>
    <b v="0"/>
    <x v="43"/>
    <b v="1"/>
    <s v="theater/plays"/>
    <x v="31"/>
    <x v="853"/>
    <x v="1"/>
    <s v="plays"/>
    <x v="3581"/>
    <x v="3567"/>
  </r>
  <r>
    <n v="3582"/>
    <s v="REALLY REALLY"/>
    <x v="3580"/>
    <n v="1000"/>
    <n v="2870"/>
    <x v="0"/>
    <x v="0"/>
    <s v="USD"/>
    <n v="1459822682"/>
    <x v="3582"/>
    <b v="0"/>
    <x v="72"/>
    <b v="1"/>
    <s v="theater/plays"/>
    <x v="2607"/>
    <x v="2663"/>
    <x v="1"/>
    <s v="plays"/>
    <x v="3582"/>
    <x v="3568"/>
  </r>
  <r>
    <n v="3583"/>
    <s v="The Tragedy of Mario and Juliet"/>
    <x v="3581"/>
    <n v="3000"/>
    <n v="3255"/>
    <x v="0"/>
    <x v="0"/>
    <s v="USD"/>
    <n v="1460970805"/>
    <x v="3583"/>
    <b v="0"/>
    <x v="54"/>
    <b v="1"/>
    <s v="theater/plays"/>
    <x v="2508"/>
    <x v="956"/>
    <x v="1"/>
    <s v="plays"/>
    <x v="3583"/>
    <x v="3569"/>
  </r>
  <r>
    <n v="3584"/>
    <s v="Pramkicker - Edinburgh and Beyond"/>
    <x v="3582"/>
    <n v="3000"/>
    <n v="3465"/>
    <x v="0"/>
    <x v="1"/>
    <s v="GBP"/>
    <n v="1436772944"/>
    <x v="3584"/>
    <b v="0"/>
    <x v="300"/>
    <b v="1"/>
    <s v="theater/plays"/>
    <x v="2113"/>
    <x v="2664"/>
    <x v="1"/>
    <s v="plays"/>
    <x v="3584"/>
    <x v="3570"/>
  </r>
  <r>
    <n v="3585"/>
    <s v="The Lost Boy (a play)"/>
    <x v="3583"/>
    <n v="3400"/>
    <n v="4050"/>
    <x v="0"/>
    <x v="0"/>
    <s v="USD"/>
    <n v="1419181890"/>
    <x v="3585"/>
    <b v="0"/>
    <x v="23"/>
    <b v="1"/>
    <s v="theater/plays"/>
    <x v="2608"/>
    <x v="2665"/>
    <x v="1"/>
    <s v="plays"/>
    <x v="3585"/>
    <x v="3571"/>
  </r>
  <r>
    <n v="3586"/>
    <s v="Actors &amp; Musicians who are Blind or Autistic"/>
    <x v="3584"/>
    <n v="7500"/>
    <n v="8207"/>
    <x v="0"/>
    <x v="0"/>
    <s v="USD"/>
    <n v="1474649070"/>
    <x v="3586"/>
    <b v="0"/>
    <x v="241"/>
    <b v="1"/>
    <s v="theater/plays"/>
    <x v="2609"/>
    <x v="2666"/>
    <x v="1"/>
    <s v="plays"/>
    <x v="3586"/>
    <x v="3572"/>
  </r>
  <r>
    <n v="3587"/>
    <s v="Blue Stockings @ The Cockpit Theatre"/>
    <x v="3585"/>
    <n v="500"/>
    <n v="633"/>
    <x v="0"/>
    <x v="1"/>
    <s v="GBP"/>
    <n v="1467054000"/>
    <x v="3587"/>
    <b v="0"/>
    <x v="33"/>
    <b v="1"/>
    <s v="theater/plays"/>
    <x v="2610"/>
    <x v="2667"/>
    <x v="1"/>
    <s v="plays"/>
    <x v="3587"/>
    <x v="3573"/>
  </r>
  <r>
    <n v="3588"/>
    <s v="MENTAL Play short-tour 2015!"/>
    <x v="3586"/>
    <n v="200"/>
    <n v="201"/>
    <x v="0"/>
    <x v="1"/>
    <s v="GBP"/>
    <n v="1430348400"/>
    <x v="3588"/>
    <b v="0"/>
    <x v="202"/>
    <b v="1"/>
    <s v="theater/plays"/>
    <x v="10"/>
    <x v="2668"/>
    <x v="1"/>
    <s v="plays"/>
    <x v="3588"/>
    <x v="3574"/>
  </r>
  <r>
    <n v="3589"/>
    <s v="God is a Woman (The Untitled Mitchell Buckley Project)"/>
    <x v="3587"/>
    <n v="4000"/>
    <n v="5100"/>
    <x v="0"/>
    <x v="0"/>
    <s v="USD"/>
    <n v="1432654347"/>
    <x v="3589"/>
    <b v="0"/>
    <x v="95"/>
    <b v="1"/>
    <s v="theater/plays"/>
    <x v="1901"/>
    <x v="2669"/>
    <x v="1"/>
    <s v="plays"/>
    <x v="3589"/>
    <x v="3575"/>
  </r>
  <r>
    <n v="3590"/>
    <s v="The Glasshouse"/>
    <x v="3588"/>
    <n v="5000"/>
    <n v="5003"/>
    <x v="0"/>
    <x v="1"/>
    <s v="GBP"/>
    <n v="1413792034"/>
    <x v="3590"/>
    <b v="0"/>
    <x v="196"/>
    <b v="1"/>
    <s v="theater/plays"/>
    <x v="2611"/>
    <x v="2670"/>
    <x v="1"/>
    <s v="plays"/>
    <x v="3590"/>
    <x v="3576"/>
  </r>
  <r>
    <n v="3591"/>
    <s v="The Boy at the Edge of Everything NEXT STAGE RESIDENT SHOW"/>
    <x v="3589"/>
    <n v="700"/>
    <n v="1225"/>
    <x v="0"/>
    <x v="0"/>
    <s v="USD"/>
    <n v="1422075540"/>
    <x v="3591"/>
    <b v="0"/>
    <x v="59"/>
    <b v="1"/>
    <s v="theater/plays"/>
    <x v="1290"/>
    <x v="2671"/>
    <x v="1"/>
    <s v="plays"/>
    <x v="3591"/>
    <x v="3577"/>
  </r>
  <r>
    <n v="3592"/>
    <s v="boom- a play by Peter Sinn Nachtrieb"/>
    <x v="3590"/>
    <n v="2000"/>
    <n v="2545"/>
    <x v="0"/>
    <x v="0"/>
    <s v="USD"/>
    <n v="1423630740"/>
    <x v="3592"/>
    <b v="0"/>
    <x v="2"/>
    <b v="1"/>
    <s v="theater/plays"/>
    <x v="2612"/>
    <x v="2672"/>
    <x v="1"/>
    <s v="plays"/>
    <x v="3592"/>
    <x v="3578"/>
  </r>
  <r>
    <n v="3593"/>
    <s v="&quot;Lucy &amp; Vincente&quot; A New Play about Lucille Ball"/>
    <x v="3591"/>
    <n v="3000"/>
    <n v="3319"/>
    <x v="0"/>
    <x v="0"/>
    <s v="USD"/>
    <n v="1420489560"/>
    <x v="3593"/>
    <b v="0"/>
    <x v="68"/>
    <b v="1"/>
    <s v="theater/plays"/>
    <x v="2613"/>
    <x v="2673"/>
    <x v="1"/>
    <s v="plays"/>
    <x v="3593"/>
    <x v="3579"/>
  </r>
  <r>
    <n v="3594"/>
    <s v="HEDDA"/>
    <x v="3592"/>
    <n v="1600"/>
    <n v="2015"/>
    <x v="0"/>
    <x v="0"/>
    <s v="USD"/>
    <n v="1472952982"/>
    <x v="3594"/>
    <b v="0"/>
    <x v="17"/>
    <b v="1"/>
    <s v="theater/plays"/>
    <x v="2614"/>
    <x v="2674"/>
    <x v="1"/>
    <s v="plays"/>
    <x v="3594"/>
    <x v="3580"/>
  </r>
  <r>
    <n v="3595"/>
    <s v="The Flu Season"/>
    <x v="3593"/>
    <n v="2600"/>
    <n v="3081"/>
    <x v="0"/>
    <x v="0"/>
    <s v="USD"/>
    <n v="1426229940"/>
    <x v="3595"/>
    <b v="0"/>
    <x v="95"/>
    <b v="1"/>
    <s v="theater/plays"/>
    <x v="23"/>
    <x v="2675"/>
    <x v="1"/>
    <s v="plays"/>
    <x v="3595"/>
    <x v="3581"/>
  </r>
  <r>
    <n v="3596"/>
    <s v="SHADFLY - NEW PLAY AT THE ARTS PROJECT"/>
    <x v="3594"/>
    <n v="1100"/>
    <n v="1185"/>
    <x v="0"/>
    <x v="5"/>
    <s v="CAD"/>
    <n v="1409072982"/>
    <x v="3596"/>
    <b v="0"/>
    <x v="41"/>
    <b v="1"/>
    <s v="theater/plays"/>
    <x v="2615"/>
    <x v="2676"/>
    <x v="1"/>
    <s v="plays"/>
    <x v="3596"/>
    <x v="3582"/>
  </r>
  <r>
    <n v="3597"/>
    <s v="Akvavit Theatre presents NOTHING OF ME by Arne Lygre"/>
    <x v="3595"/>
    <n v="2500"/>
    <n v="2565"/>
    <x v="0"/>
    <x v="0"/>
    <s v="USD"/>
    <n v="1456984740"/>
    <x v="3597"/>
    <b v="0"/>
    <x v="51"/>
    <b v="1"/>
    <s v="theater/plays"/>
    <x v="946"/>
    <x v="2677"/>
    <x v="1"/>
    <s v="plays"/>
    <x v="3597"/>
    <x v="3583"/>
  </r>
  <r>
    <n v="3598"/>
    <s v="Cinderella"/>
    <x v="3596"/>
    <n v="1000"/>
    <n v="1101"/>
    <x v="0"/>
    <x v="0"/>
    <s v="USD"/>
    <n v="1409720340"/>
    <x v="3598"/>
    <b v="0"/>
    <x v="74"/>
    <b v="1"/>
    <s v="theater/plays"/>
    <x v="2616"/>
    <x v="1148"/>
    <x v="1"/>
    <s v="plays"/>
    <x v="3598"/>
    <x v="3584"/>
  </r>
  <r>
    <n v="3599"/>
    <s v="Promised Land"/>
    <x v="3597"/>
    <n v="500"/>
    <n v="1010"/>
    <x v="0"/>
    <x v="0"/>
    <s v="USD"/>
    <n v="1440892800"/>
    <x v="3599"/>
    <b v="0"/>
    <x v="57"/>
    <b v="1"/>
    <s v="theater/plays"/>
    <x v="2539"/>
    <x v="2678"/>
    <x v="1"/>
    <s v="plays"/>
    <x v="3599"/>
    <x v="3585"/>
  </r>
  <r>
    <n v="3600"/>
    <s v="Pariah"/>
    <x v="3598"/>
    <n v="10"/>
    <n v="13"/>
    <x v="0"/>
    <x v="0"/>
    <s v="USD"/>
    <n v="1476390164"/>
    <x v="3600"/>
    <b v="0"/>
    <x v="80"/>
    <b v="1"/>
    <s v="theater/plays"/>
    <x v="2129"/>
    <x v="2679"/>
    <x v="1"/>
    <s v="plays"/>
    <x v="3600"/>
    <x v="3586"/>
  </r>
  <r>
    <n v="3601"/>
    <s v="Pink Confetti at The Courtyard Theatre, Hoxton"/>
    <x v="3599"/>
    <n v="2000"/>
    <n v="2087"/>
    <x v="0"/>
    <x v="1"/>
    <s v="GBP"/>
    <n v="1421452682"/>
    <x v="3601"/>
    <b v="0"/>
    <x v="28"/>
    <b v="1"/>
    <s v="theater/plays"/>
    <x v="2469"/>
    <x v="2680"/>
    <x v="1"/>
    <s v="plays"/>
    <x v="3601"/>
    <x v="3587"/>
  </r>
  <r>
    <n v="3602"/>
    <s v="Red Lion Theatre Presents Shakespeare's Macbeth"/>
    <x v="3600"/>
    <n v="4000"/>
    <n v="4002"/>
    <x v="0"/>
    <x v="0"/>
    <s v="USD"/>
    <n v="1463520479"/>
    <x v="3602"/>
    <b v="0"/>
    <x v="72"/>
    <b v="1"/>
    <s v="theater/plays"/>
    <x v="2383"/>
    <x v="2681"/>
    <x v="1"/>
    <s v="plays"/>
    <x v="3602"/>
    <x v="3588"/>
  </r>
  <r>
    <n v="3603"/>
    <s v="Thank You For Waiting"/>
    <x v="3601"/>
    <n v="1500"/>
    <n v="2560"/>
    <x v="0"/>
    <x v="0"/>
    <s v="USD"/>
    <n v="1446759880"/>
    <x v="3603"/>
    <b v="0"/>
    <x v="7"/>
    <b v="1"/>
    <s v="theater/plays"/>
    <x v="2617"/>
    <x v="2682"/>
    <x v="1"/>
    <s v="plays"/>
    <x v="3603"/>
    <x v="3589"/>
  </r>
  <r>
    <n v="3604"/>
    <s v="Suddenly Split &amp; Swiping Over"/>
    <x v="3602"/>
    <n v="3000"/>
    <n v="3385"/>
    <x v="0"/>
    <x v="0"/>
    <s v="USD"/>
    <n v="1461913140"/>
    <x v="3604"/>
    <b v="0"/>
    <x v="50"/>
    <b v="1"/>
    <s v="theater/plays"/>
    <x v="2618"/>
    <x v="2683"/>
    <x v="1"/>
    <s v="plays"/>
    <x v="3604"/>
    <x v="3590"/>
  </r>
  <r>
    <n v="3605"/>
    <s v="Amateur production of The Blue Room by David Hare"/>
    <x v="3603"/>
    <n v="250"/>
    <n v="460"/>
    <x v="0"/>
    <x v="1"/>
    <s v="GBP"/>
    <n v="1455390126"/>
    <x v="3605"/>
    <b v="0"/>
    <x v="41"/>
    <b v="1"/>
    <s v="theater/plays"/>
    <x v="2498"/>
    <x v="76"/>
    <x v="1"/>
    <s v="plays"/>
    <x v="3605"/>
    <x v="3591"/>
  </r>
  <r>
    <n v="3606"/>
    <s v="Critical Ambition - BLINK by Phil Porter"/>
    <x v="3604"/>
    <n v="3000"/>
    <n v="3908"/>
    <x v="0"/>
    <x v="1"/>
    <s v="GBP"/>
    <n v="1471185057"/>
    <x v="3606"/>
    <b v="0"/>
    <x v="31"/>
    <b v="1"/>
    <s v="theater/plays"/>
    <x v="2619"/>
    <x v="2684"/>
    <x v="1"/>
    <s v="plays"/>
    <x v="3606"/>
    <x v="3592"/>
  </r>
  <r>
    <n v="3607"/>
    <s v="E15 at The Pleasance and CPT"/>
    <x v="3605"/>
    <n v="550"/>
    <n v="580"/>
    <x v="0"/>
    <x v="1"/>
    <s v="GBP"/>
    <n v="1450137600"/>
    <x v="3607"/>
    <b v="0"/>
    <x v="9"/>
    <b v="1"/>
    <s v="theater/plays"/>
    <x v="2620"/>
    <x v="2109"/>
    <x v="1"/>
    <s v="plays"/>
    <x v="3607"/>
    <x v="3593"/>
  </r>
  <r>
    <n v="3608"/>
    <s v="Petrification"/>
    <x v="3606"/>
    <n v="800"/>
    <n v="800"/>
    <x v="0"/>
    <x v="1"/>
    <s v="GBP"/>
    <n v="1466172000"/>
    <x v="3608"/>
    <b v="0"/>
    <x v="74"/>
    <b v="1"/>
    <s v="theater/plays"/>
    <x v="31"/>
    <x v="2685"/>
    <x v="1"/>
    <s v="plays"/>
    <x v="3608"/>
    <x v="3594"/>
  </r>
  <r>
    <n v="3609"/>
    <s v="KHOJALY - Giving a voice to refugees across the world"/>
    <x v="3607"/>
    <n v="1960"/>
    <n v="3005"/>
    <x v="0"/>
    <x v="1"/>
    <s v="GBP"/>
    <n v="1459378085"/>
    <x v="3609"/>
    <b v="0"/>
    <x v="64"/>
    <b v="1"/>
    <s v="theater/plays"/>
    <x v="2621"/>
    <x v="2686"/>
    <x v="1"/>
    <s v="plays"/>
    <x v="3609"/>
    <x v="3595"/>
  </r>
  <r>
    <n v="3610"/>
    <s v="The Florence Company presents 'America'"/>
    <x v="3608"/>
    <n v="1000"/>
    <n v="1623"/>
    <x v="0"/>
    <x v="1"/>
    <s v="GBP"/>
    <n v="1439806936"/>
    <x v="3610"/>
    <b v="0"/>
    <x v="162"/>
    <b v="1"/>
    <s v="theater/plays"/>
    <x v="2622"/>
    <x v="2687"/>
    <x v="1"/>
    <s v="plays"/>
    <x v="3610"/>
    <x v="3596"/>
  </r>
  <r>
    <n v="3611"/>
    <s v="Xavier Project: Leftovers"/>
    <x v="3609"/>
    <n v="2500"/>
    <n v="3400"/>
    <x v="0"/>
    <x v="1"/>
    <s v="GBP"/>
    <n v="1428483201"/>
    <x v="3611"/>
    <b v="0"/>
    <x v="13"/>
    <b v="1"/>
    <s v="theater/plays"/>
    <x v="1627"/>
    <x v="590"/>
    <x v="1"/>
    <s v="plays"/>
    <x v="3611"/>
    <x v="3597"/>
  </r>
  <r>
    <n v="3612"/>
    <s v="Welcome Back To Harlem: A Hellfighter's Story"/>
    <x v="3610"/>
    <n v="5000"/>
    <n v="7220"/>
    <x v="0"/>
    <x v="5"/>
    <s v="CAD"/>
    <n v="1402334811"/>
    <x v="3612"/>
    <b v="0"/>
    <x v="7"/>
    <b v="1"/>
    <s v="theater/plays"/>
    <x v="2623"/>
    <x v="2688"/>
    <x v="1"/>
    <s v="plays"/>
    <x v="3612"/>
    <x v="3598"/>
  </r>
  <r>
    <n v="3613"/>
    <s v="HIS NAME IS ARTHUR HOLMBERG"/>
    <x v="3611"/>
    <n v="1250"/>
    <n v="1250"/>
    <x v="0"/>
    <x v="0"/>
    <s v="USD"/>
    <n v="1403964574"/>
    <x v="3613"/>
    <b v="0"/>
    <x v="9"/>
    <b v="1"/>
    <s v="theater/plays"/>
    <x v="31"/>
    <x v="372"/>
    <x v="1"/>
    <s v="plays"/>
    <x v="3613"/>
    <x v="3599"/>
  </r>
  <r>
    <n v="3614"/>
    <s v="Gruesome Playground Injuries"/>
    <x v="3612"/>
    <n v="2500"/>
    <n v="2520"/>
    <x v="0"/>
    <x v="0"/>
    <s v="USD"/>
    <n v="1434675616"/>
    <x v="3614"/>
    <b v="0"/>
    <x v="26"/>
    <b v="1"/>
    <s v="theater/plays"/>
    <x v="2624"/>
    <x v="2689"/>
    <x v="1"/>
    <s v="plays"/>
    <x v="3614"/>
    <x v="3600"/>
  </r>
  <r>
    <n v="3615"/>
    <s v="See Bob Run by Daniel MacIvor"/>
    <x v="3613"/>
    <n v="2500"/>
    <n v="2670"/>
    <x v="0"/>
    <x v="1"/>
    <s v="GBP"/>
    <n v="1449756896"/>
    <x v="3615"/>
    <b v="0"/>
    <x v="250"/>
    <b v="1"/>
    <s v="theater/plays"/>
    <x v="2020"/>
    <x v="2690"/>
    <x v="1"/>
    <s v="plays"/>
    <x v="3615"/>
    <x v="3601"/>
  </r>
  <r>
    <n v="3616"/>
    <s v="Taming of the Shrew - New Wimbledon Theatre"/>
    <x v="3614"/>
    <n v="2500"/>
    <n v="3120"/>
    <x v="0"/>
    <x v="1"/>
    <s v="GBP"/>
    <n v="1426801664"/>
    <x v="3616"/>
    <b v="0"/>
    <x v="43"/>
    <b v="1"/>
    <s v="theater/plays"/>
    <x v="2387"/>
    <x v="2691"/>
    <x v="1"/>
    <s v="plays"/>
    <x v="3616"/>
    <x v="3602"/>
  </r>
  <r>
    <n v="3617"/>
    <s v="One Good Night by Aisling Caffrey"/>
    <x v="3615"/>
    <n v="740"/>
    <n v="880"/>
    <x v="0"/>
    <x v="1"/>
    <s v="GBP"/>
    <n v="1488240000"/>
    <x v="3617"/>
    <b v="0"/>
    <x v="13"/>
    <b v="1"/>
    <s v="theater/plays"/>
    <x v="2625"/>
    <x v="2692"/>
    <x v="1"/>
    <s v="plays"/>
    <x v="3617"/>
    <x v="3603"/>
  </r>
  <r>
    <n v="3618"/>
    <s v="Checkpoint 22"/>
    <x v="3616"/>
    <n v="2000"/>
    <n v="2020"/>
    <x v="0"/>
    <x v="1"/>
    <s v="GBP"/>
    <n v="1433343850"/>
    <x v="3618"/>
    <b v="0"/>
    <x v="66"/>
    <b v="1"/>
    <s v="theater/plays"/>
    <x v="50"/>
    <x v="2693"/>
    <x v="1"/>
    <s v="plays"/>
    <x v="3618"/>
    <x v="3604"/>
  </r>
  <r>
    <n v="3619"/>
    <s v="VST presents Sincerity Forever"/>
    <x v="3617"/>
    <n v="1000"/>
    <n v="1130"/>
    <x v="0"/>
    <x v="0"/>
    <s v="USD"/>
    <n v="1479592800"/>
    <x v="3619"/>
    <b v="0"/>
    <x v="57"/>
    <b v="1"/>
    <s v="theater/plays"/>
    <x v="1246"/>
    <x v="1167"/>
    <x v="1"/>
    <s v="plays"/>
    <x v="3619"/>
    <x v="3605"/>
  </r>
  <r>
    <n v="3620"/>
    <s v="The Irish play MISTERMAN by Enda Walsh, heads to Boulder"/>
    <x v="3618"/>
    <n v="10500"/>
    <n v="11045"/>
    <x v="0"/>
    <x v="0"/>
    <s v="USD"/>
    <n v="1425528000"/>
    <x v="3620"/>
    <b v="0"/>
    <x v="438"/>
    <b v="1"/>
    <s v="theater/plays"/>
    <x v="2626"/>
    <x v="2694"/>
    <x v="1"/>
    <s v="plays"/>
    <x v="3620"/>
    <x v="3606"/>
  </r>
  <r>
    <n v="3621"/>
    <s v="EverScape"/>
    <x v="3619"/>
    <n v="3000"/>
    <n v="3292"/>
    <x v="0"/>
    <x v="0"/>
    <s v="USD"/>
    <n v="1475269200"/>
    <x v="3621"/>
    <b v="0"/>
    <x v="16"/>
    <b v="1"/>
    <s v="theater/plays"/>
    <x v="2627"/>
    <x v="2695"/>
    <x v="1"/>
    <s v="plays"/>
    <x v="3621"/>
    <x v="3607"/>
  </r>
  <r>
    <n v="3622"/>
    <s v="Shakespeare's Pericles, Prince of Tyre"/>
    <x v="3620"/>
    <n v="1000"/>
    <n v="1000.99"/>
    <x v="0"/>
    <x v="0"/>
    <s v="USD"/>
    <n v="1411874580"/>
    <x v="3622"/>
    <b v="0"/>
    <x v="64"/>
    <b v="1"/>
    <s v="theater/plays"/>
    <x v="2628"/>
    <x v="2696"/>
    <x v="1"/>
    <s v="plays"/>
    <x v="3622"/>
    <x v="3608"/>
  </r>
  <r>
    <n v="3623"/>
    <s v="Since I've Been Here"/>
    <x v="3621"/>
    <n v="2500"/>
    <n v="3000"/>
    <x v="0"/>
    <x v="0"/>
    <s v="USD"/>
    <n v="1406358000"/>
    <x v="3623"/>
    <b v="0"/>
    <x v="69"/>
    <b v="1"/>
    <s v="theater/plays"/>
    <x v="43"/>
    <x v="2697"/>
    <x v="1"/>
    <s v="plays"/>
    <x v="3623"/>
    <x v="3609"/>
  </r>
  <r>
    <n v="3624"/>
    <s v="&quot;The Next Event&quot;"/>
    <x v="3622"/>
    <n v="3000"/>
    <n v="3148"/>
    <x v="0"/>
    <x v="0"/>
    <s v="USD"/>
    <n v="1471977290"/>
    <x v="3624"/>
    <b v="0"/>
    <x v="70"/>
    <b v="1"/>
    <s v="theater/plays"/>
    <x v="2629"/>
    <x v="2698"/>
    <x v="1"/>
    <s v="plays"/>
    <x v="3624"/>
    <x v="3610"/>
  </r>
  <r>
    <n v="3625"/>
    <s v="Village Pub Theatre- FRINGE 2015"/>
    <x v="3623"/>
    <n v="3000"/>
    <n v="3080"/>
    <x v="0"/>
    <x v="1"/>
    <s v="GBP"/>
    <n v="1435851577"/>
    <x v="3625"/>
    <b v="0"/>
    <x v="76"/>
    <b v="1"/>
    <s v="theater/plays"/>
    <x v="2570"/>
    <x v="2699"/>
    <x v="1"/>
    <s v="plays"/>
    <x v="3625"/>
    <x v="3611"/>
  </r>
  <r>
    <n v="3626"/>
    <s v="These are your lives."/>
    <x v="3624"/>
    <n v="4000"/>
    <n v="4073"/>
    <x v="0"/>
    <x v="1"/>
    <s v="GBP"/>
    <n v="1408204857"/>
    <x v="3626"/>
    <b v="0"/>
    <x v="53"/>
    <b v="1"/>
    <s v="theater/plays"/>
    <x v="2412"/>
    <x v="2700"/>
    <x v="1"/>
    <s v="plays"/>
    <x v="3626"/>
    <x v="3612"/>
  </r>
  <r>
    <n v="3627"/>
    <s v="One Shot Theatre Company"/>
    <x v="3625"/>
    <n v="2000"/>
    <n v="2000"/>
    <x v="0"/>
    <x v="0"/>
    <s v="USD"/>
    <n v="1463803140"/>
    <x v="3627"/>
    <b v="0"/>
    <x v="60"/>
    <b v="1"/>
    <s v="theater/plays"/>
    <x v="31"/>
    <x v="2701"/>
    <x v="1"/>
    <s v="plays"/>
    <x v="3627"/>
    <x v="3613"/>
  </r>
  <r>
    <n v="3628"/>
    <s v="Blast From the Past"/>
    <x v="3626"/>
    <n v="100000"/>
    <n v="0"/>
    <x v="2"/>
    <x v="0"/>
    <s v="USD"/>
    <n v="1450040396"/>
    <x v="3628"/>
    <b v="0"/>
    <x v="78"/>
    <b v="0"/>
    <s v="theater/musical"/>
    <x v="109"/>
    <x v="121"/>
    <x v="1"/>
    <s v="musical"/>
    <x v="3628"/>
    <x v="3614"/>
  </r>
  <r>
    <n v="3629"/>
    <s v="Capricorn Horn- Entertainment for the World's Finest Gents"/>
    <x v="3627"/>
    <n v="1000000"/>
    <n v="2"/>
    <x v="2"/>
    <x v="0"/>
    <s v="USD"/>
    <n v="1462467600"/>
    <x v="3629"/>
    <b v="0"/>
    <x v="84"/>
    <b v="0"/>
    <s v="theater/musical"/>
    <x v="2630"/>
    <x v="120"/>
    <x v="1"/>
    <s v="musical"/>
    <x v="3629"/>
    <x v="3615"/>
  </r>
  <r>
    <n v="3630"/>
    <s v="Jeremy Kyle- The Opera"/>
    <x v="3628"/>
    <n v="3000"/>
    <n v="1"/>
    <x v="2"/>
    <x v="1"/>
    <s v="GBP"/>
    <n v="1417295990"/>
    <x v="3630"/>
    <b v="0"/>
    <x v="29"/>
    <b v="0"/>
    <s v="theater/musical"/>
    <x v="108"/>
    <x v="120"/>
    <x v="1"/>
    <s v="musical"/>
    <x v="3630"/>
    <x v="3616"/>
  </r>
  <r>
    <n v="3631"/>
    <s v="Evo: An Original Rock Opera"/>
    <x v="3629"/>
    <n v="17100"/>
    <n v="8725"/>
    <x v="2"/>
    <x v="0"/>
    <s v="USD"/>
    <n v="1411444740"/>
    <x v="3631"/>
    <b v="0"/>
    <x v="211"/>
    <b v="0"/>
    <s v="theater/musical"/>
    <x v="2631"/>
    <x v="2702"/>
    <x v="1"/>
    <s v="musical"/>
    <x v="3631"/>
    <x v="3617"/>
  </r>
  <r>
    <n v="3632"/>
    <s v="Some Enchanted Evening UK TOUR"/>
    <x v="3630"/>
    <n v="500"/>
    <n v="100"/>
    <x v="2"/>
    <x v="1"/>
    <s v="GBP"/>
    <n v="1416781749"/>
    <x v="3632"/>
    <b v="0"/>
    <x v="29"/>
    <b v="0"/>
    <s v="theater/musical"/>
    <x v="143"/>
    <x v="101"/>
    <x v="1"/>
    <s v="musical"/>
    <x v="3632"/>
    <x v="3618"/>
  </r>
  <r>
    <n v="3633"/>
    <s v="SMOKEY AND THE BANDIT: THE MUSICAL"/>
    <x v="3631"/>
    <n v="5000"/>
    <n v="1762"/>
    <x v="2"/>
    <x v="0"/>
    <s v="USD"/>
    <n v="1479517200"/>
    <x v="3633"/>
    <b v="0"/>
    <x v="162"/>
    <b v="0"/>
    <s v="theater/musical"/>
    <x v="2632"/>
    <x v="2703"/>
    <x v="1"/>
    <s v="musical"/>
    <x v="3633"/>
    <x v="3619"/>
  </r>
  <r>
    <n v="3634"/>
    <s v="Alice - A New Musical"/>
    <x v="3632"/>
    <n v="75000"/>
    <n v="3185"/>
    <x v="2"/>
    <x v="5"/>
    <s v="CAD"/>
    <n v="1484366340"/>
    <x v="3634"/>
    <b v="0"/>
    <x v="59"/>
    <b v="0"/>
    <s v="theater/musical"/>
    <x v="2633"/>
    <x v="2704"/>
    <x v="1"/>
    <s v="musical"/>
    <x v="3634"/>
    <x v="3620"/>
  </r>
  <r>
    <n v="3635"/>
    <s v="Mary's Son"/>
    <x v="3633"/>
    <n v="3500"/>
    <n v="1276"/>
    <x v="2"/>
    <x v="0"/>
    <s v="USD"/>
    <n v="1461186676"/>
    <x v="3635"/>
    <b v="0"/>
    <x v="73"/>
    <b v="0"/>
    <s v="theater/musical"/>
    <x v="2634"/>
    <x v="2705"/>
    <x v="1"/>
    <s v="musical"/>
    <x v="3635"/>
    <x v="3621"/>
  </r>
  <r>
    <n v="3636"/>
    <s v="The Brother's of B-Block"/>
    <x v="3634"/>
    <n v="150000"/>
    <n v="0"/>
    <x v="2"/>
    <x v="0"/>
    <s v="USD"/>
    <n v="1442248829"/>
    <x v="3636"/>
    <b v="0"/>
    <x v="78"/>
    <b v="0"/>
    <s v="theater/musical"/>
    <x v="109"/>
    <x v="121"/>
    <x v="1"/>
    <s v="musical"/>
    <x v="3636"/>
    <x v="3622"/>
  </r>
  <r>
    <n v="3637"/>
    <s v="The Ballad of Downtown Jake"/>
    <x v="3635"/>
    <n v="3000"/>
    <n v="926"/>
    <x v="2"/>
    <x v="0"/>
    <s v="USD"/>
    <n v="1420130935"/>
    <x v="3637"/>
    <b v="0"/>
    <x v="25"/>
    <b v="0"/>
    <s v="theater/musical"/>
    <x v="2635"/>
    <x v="2706"/>
    <x v="1"/>
    <s v="musical"/>
    <x v="3637"/>
    <x v="3623"/>
  </r>
  <r>
    <n v="3638"/>
    <s v="Project Hedwig and the Angry Inch"/>
    <x v="3636"/>
    <n v="3300"/>
    <n v="216"/>
    <x v="2"/>
    <x v="5"/>
    <s v="CAD"/>
    <n v="1429456132"/>
    <x v="3638"/>
    <b v="0"/>
    <x v="84"/>
    <b v="0"/>
    <s v="theater/musical"/>
    <x v="2636"/>
    <x v="1762"/>
    <x v="1"/>
    <s v="musical"/>
    <x v="3638"/>
    <x v="3624"/>
  </r>
  <r>
    <n v="3639"/>
    <s v="POE!"/>
    <x v="3637"/>
    <n v="25000"/>
    <n v="1"/>
    <x v="2"/>
    <x v="0"/>
    <s v="USD"/>
    <n v="1475853060"/>
    <x v="3639"/>
    <b v="0"/>
    <x v="29"/>
    <b v="0"/>
    <s v="theater/musical"/>
    <x v="524"/>
    <x v="120"/>
    <x v="1"/>
    <s v="musical"/>
    <x v="3639"/>
    <x v="3625"/>
  </r>
  <r>
    <n v="3640"/>
    <s v="Spring Awakening Presented by Catoctin Mountain Players"/>
    <x v="3638"/>
    <n v="1000"/>
    <n v="55"/>
    <x v="2"/>
    <x v="0"/>
    <s v="USD"/>
    <n v="1431283530"/>
    <x v="3640"/>
    <b v="0"/>
    <x v="83"/>
    <b v="0"/>
    <s v="theater/musical"/>
    <x v="148"/>
    <x v="1782"/>
    <x v="1"/>
    <s v="musical"/>
    <x v="3640"/>
    <x v="3626"/>
  </r>
  <r>
    <n v="3641"/>
    <s v="THE PRYOR EMPIRE: A RICHARD PRYOR TRIBUTE"/>
    <x v="3639"/>
    <n v="3000"/>
    <n v="0"/>
    <x v="2"/>
    <x v="0"/>
    <s v="USD"/>
    <n v="1412485200"/>
    <x v="3641"/>
    <b v="0"/>
    <x v="78"/>
    <b v="0"/>
    <s v="theater/musical"/>
    <x v="109"/>
    <x v="121"/>
    <x v="1"/>
    <s v="musical"/>
    <x v="3641"/>
    <x v="3627"/>
  </r>
  <r>
    <n v="3642"/>
    <s v="My own musical"/>
    <x v="3640"/>
    <n v="700"/>
    <n v="15"/>
    <x v="2"/>
    <x v="12"/>
    <s v="EUR"/>
    <n v="1448902800"/>
    <x v="3642"/>
    <b v="0"/>
    <x v="84"/>
    <b v="0"/>
    <s v="theater/musical"/>
    <x v="2637"/>
    <x v="507"/>
    <x v="1"/>
    <s v="musical"/>
    <x v="3642"/>
    <x v="3628"/>
  </r>
  <r>
    <n v="3643"/>
    <s v="Puberty: The Musical"/>
    <x v="3641"/>
    <n v="25000"/>
    <n v="0"/>
    <x v="2"/>
    <x v="0"/>
    <s v="USD"/>
    <n v="1447734439"/>
    <x v="3643"/>
    <b v="0"/>
    <x v="78"/>
    <b v="0"/>
    <s v="theater/musical"/>
    <x v="109"/>
    <x v="121"/>
    <x v="1"/>
    <s v="musical"/>
    <x v="3643"/>
    <x v="3629"/>
  </r>
  <r>
    <n v="3644"/>
    <s v="SHS presents Rodgers and Hammerstein's Cinderella"/>
    <x v="3642"/>
    <n v="5000"/>
    <n v="821"/>
    <x v="2"/>
    <x v="0"/>
    <s v="USD"/>
    <n v="1457413140"/>
    <x v="3644"/>
    <b v="0"/>
    <x v="8"/>
    <b v="0"/>
    <s v="theater/musical"/>
    <x v="2638"/>
    <x v="2707"/>
    <x v="1"/>
    <s v="musical"/>
    <x v="3644"/>
    <x v="3630"/>
  </r>
  <r>
    <n v="3645"/>
    <s v="If the Shoe Fits"/>
    <x v="3643"/>
    <n v="1000"/>
    <n v="1"/>
    <x v="2"/>
    <x v="5"/>
    <s v="CAD"/>
    <n v="1479773838"/>
    <x v="3645"/>
    <b v="0"/>
    <x v="29"/>
    <b v="0"/>
    <s v="theater/musical"/>
    <x v="370"/>
    <x v="120"/>
    <x v="1"/>
    <s v="musical"/>
    <x v="3645"/>
    <x v="3631"/>
  </r>
  <r>
    <n v="3646"/>
    <s v="Our Sacred Honor"/>
    <x v="3644"/>
    <n v="10000"/>
    <n v="481"/>
    <x v="2"/>
    <x v="0"/>
    <s v="USD"/>
    <n v="1434497400"/>
    <x v="3646"/>
    <b v="0"/>
    <x v="22"/>
    <b v="0"/>
    <s v="theater/musical"/>
    <x v="2639"/>
    <x v="2708"/>
    <x v="1"/>
    <s v="musical"/>
    <x v="3646"/>
    <x v="3632"/>
  </r>
  <r>
    <n v="3647"/>
    <s v="Zachariah Sheldon: A musical to chill your blood"/>
    <x v="3645"/>
    <n v="500"/>
    <n v="30"/>
    <x v="2"/>
    <x v="1"/>
    <s v="GBP"/>
    <n v="1475258327"/>
    <x v="3647"/>
    <b v="0"/>
    <x v="84"/>
    <b v="0"/>
    <s v="theater/musical"/>
    <x v="733"/>
    <x v="2"/>
    <x v="1"/>
    <s v="musical"/>
    <x v="3647"/>
    <x v="3633"/>
  </r>
  <r>
    <n v="3648"/>
    <s v="Moth Theater Lives"/>
    <x v="3646"/>
    <n v="40000"/>
    <n v="40153"/>
    <x v="0"/>
    <x v="0"/>
    <s v="USD"/>
    <n v="1412492445"/>
    <x v="3648"/>
    <b v="0"/>
    <x v="196"/>
    <b v="1"/>
    <s v="theater/plays"/>
    <x v="2640"/>
    <x v="2709"/>
    <x v="1"/>
    <s v="plays"/>
    <x v="3648"/>
    <x v="3634"/>
  </r>
  <r>
    <n v="3649"/>
    <s v="Honest Aesop's Fables - Tall tales for short people"/>
    <x v="3647"/>
    <n v="750"/>
    <n v="780"/>
    <x v="0"/>
    <x v="5"/>
    <s v="CAD"/>
    <n v="1402938394"/>
    <x v="3649"/>
    <b v="0"/>
    <x v="22"/>
    <b v="1"/>
    <s v="theater/plays"/>
    <x v="87"/>
    <x v="1188"/>
    <x v="1"/>
    <s v="plays"/>
    <x v="3649"/>
    <x v="3635"/>
  </r>
  <r>
    <n v="3650"/>
    <s v="Weald at The Finborough Theatre"/>
    <x v="3648"/>
    <n v="500"/>
    <n v="500"/>
    <x v="0"/>
    <x v="1"/>
    <s v="GBP"/>
    <n v="1454412584"/>
    <x v="3650"/>
    <b v="0"/>
    <x v="57"/>
    <b v="1"/>
    <s v="theater/plays"/>
    <x v="31"/>
    <x v="2116"/>
    <x v="1"/>
    <s v="plays"/>
    <x v="3650"/>
    <x v="3636"/>
  </r>
  <r>
    <n v="3651"/>
    <s v="Staged Reading of &quot;The Rise and Fall of Little Voice&quot;"/>
    <x v="3649"/>
    <n v="500"/>
    <n v="520"/>
    <x v="0"/>
    <x v="0"/>
    <s v="USD"/>
    <n v="1407686340"/>
    <x v="3651"/>
    <b v="0"/>
    <x v="82"/>
    <b v="1"/>
    <s v="theater/plays"/>
    <x v="87"/>
    <x v="1377"/>
    <x v="1"/>
    <s v="plays"/>
    <x v="3651"/>
    <x v="3637"/>
  </r>
  <r>
    <n v="3652"/>
    <s v="A Midsummer Night's Dream"/>
    <x v="3650"/>
    <n v="300"/>
    <n v="752"/>
    <x v="0"/>
    <x v="5"/>
    <s v="CAD"/>
    <n v="1472097540"/>
    <x v="3652"/>
    <b v="0"/>
    <x v="57"/>
    <b v="1"/>
    <s v="theater/plays"/>
    <x v="2641"/>
    <x v="2710"/>
    <x v="1"/>
    <s v="plays"/>
    <x v="3652"/>
    <x v="3638"/>
  </r>
  <r>
    <n v="3653"/>
    <s v="ALLIE"/>
    <x v="3651"/>
    <n v="2000"/>
    <n v="2010"/>
    <x v="0"/>
    <x v="1"/>
    <s v="GBP"/>
    <n v="1438764207"/>
    <x v="3653"/>
    <b v="0"/>
    <x v="51"/>
    <b v="1"/>
    <s v="theater/plays"/>
    <x v="10"/>
    <x v="2711"/>
    <x v="1"/>
    <s v="plays"/>
    <x v="3653"/>
    <x v="3639"/>
  </r>
  <r>
    <n v="3654"/>
    <s v="Funding for 'Cooked' a dark comedy by Christopher Adams"/>
    <x v="3652"/>
    <n v="1500"/>
    <n v="2616"/>
    <x v="0"/>
    <x v="1"/>
    <s v="GBP"/>
    <n v="1459702800"/>
    <x v="3654"/>
    <b v="0"/>
    <x v="44"/>
    <b v="1"/>
    <s v="theater/plays"/>
    <x v="2642"/>
    <x v="2712"/>
    <x v="1"/>
    <s v="plays"/>
    <x v="3654"/>
    <x v="3640"/>
  </r>
  <r>
    <n v="3655"/>
    <s v="The Tumbleweed Zephyr"/>
    <x v="3653"/>
    <n v="5000"/>
    <n v="5813"/>
    <x v="0"/>
    <x v="0"/>
    <s v="USD"/>
    <n v="1437202740"/>
    <x v="3655"/>
    <b v="0"/>
    <x v="1"/>
    <b v="1"/>
    <s v="theater/plays"/>
    <x v="2643"/>
    <x v="2713"/>
    <x v="1"/>
    <s v="plays"/>
    <x v="3655"/>
    <x v="3641"/>
  </r>
  <r>
    <n v="3656"/>
    <s v="AG Theater RÃ¤mibÃ¼hl Projekt 2017"/>
    <x v="3654"/>
    <n v="5000"/>
    <n v="5291"/>
    <x v="0"/>
    <x v="16"/>
    <s v="CHF"/>
    <n v="1485989940"/>
    <x v="3656"/>
    <b v="0"/>
    <x v="67"/>
    <b v="1"/>
    <s v="theater/plays"/>
    <x v="2644"/>
    <x v="2714"/>
    <x v="1"/>
    <s v="plays"/>
    <x v="3656"/>
    <x v="3642"/>
  </r>
  <r>
    <n v="3657"/>
    <s v="Teaterforestilling: Shakespeare patchwork"/>
    <x v="3655"/>
    <n v="2000"/>
    <n v="2215"/>
    <x v="0"/>
    <x v="8"/>
    <s v="DKK"/>
    <n v="1464817320"/>
    <x v="3657"/>
    <b v="0"/>
    <x v="9"/>
    <b v="1"/>
    <s v="theater/plays"/>
    <x v="2645"/>
    <x v="2715"/>
    <x v="1"/>
    <s v="plays"/>
    <x v="3657"/>
    <x v="3643"/>
  </r>
  <r>
    <n v="3658"/>
    <s v="Mr. Marmalade"/>
    <x v="3656"/>
    <n v="1500"/>
    <n v="1510"/>
    <x v="0"/>
    <x v="0"/>
    <s v="USD"/>
    <n v="1404273540"/>
    <x v="3658"/>
    <b v="0"/>
    <x v="9"/>
    <b v="1"/>
    <s v="theater/plays"/>
    <x v="17"/>
    <x v="2716"/>
    <x v="1"/>
    <s v="plays"/>
    <x v="3658"/>
    <x v="3644"/>
  </r>
  <r>
    <n v="3659"/>
    <s v="Reality of Love Remix (Love in Disguise)"/>
    <x v="3657"/>
    <n v="3000"/>
    <n v="3061"/>
    <x v="0"/>
    <x v="0"/>
    <s v="USD"/>
    <n v="1426775940"/>
    <x v="3659"/>
    <b v="0"/>
    <x v="62"/>
    <b v="1"/>
    <s v="theater/plays"/>
    <x v="2389"/>
    <x v="2717"/>
    <x v="1"/>
    <s v="plays"/>
    <x v="3659"/>
    <x v="3645"/>
  </r>
  <r>
    <n v="3660"/>
    <s v="ThÃ©rÃ¨se Raquin at The Courtyard Theatre"/>
    <x v="3658"/>
    <n v="250"/>
    <n v="250"/>
    <x v="0"/>
    <x v="1"/>
    <s v="GBP"/>
    <n v="1419368925"/>
    <x v="3660"/>
    <b v="0"/>
    <x v="19"/>
    <b v="1"/>
    <s v="theater/plays"/>
    <x v="31"/>
    <x v="2718"/>
    <x v="1"/>
    <s v="plays"/>
    <x v="3660"/>
    <x v="3646"/>
  </r>
  <r>
    <n v="3661"/>
    <s v="AENY's Production of An Invisible Piece of this World"/>
    <x v="3659"/>
    <n v="3000"/>
    <n v="3330"/>
    <x v="0"/>
    <x v="0"/>
    <s v="USD"/>
    <n v="1460260800"/>
    <x v="3661"/>
    <b v="0"/>
    <x v="17"/>
    <b v="1"/>
    <s v="theater/plays"/>
    <x v="2598"/>
    <x v="2719"/>
    <x v="1"/>
    <s v="plays"/>
    <x v="3661"/>
    <x v="3647"/>
  </r>
  <r>
    <n v="3662"/>
    <s v="Searching for Tookoolito. An Inuk Woman's Arctic Expedition."/>
    <x v="3660"/>
    <n v="8000"/>
    <n v="8114"/>
    <x v="0"/>
    <x v="5"/>
    <s v="CAD"/>
    <n v="1427775414"/>
    <x v="3662"/>
    <b v="0"/>
    <x v="244"/>
    <b v="1"/>
    <s v="theater/plays"/>
    <x v="2646"/>
    <x v="2720"/>
    <x v="1"/>
    <s v="plays"/>
    <x v="3662"/>
    <x v="3648"/>
  </r>
  <r>
    <n v="3663"/>
    <s v="IHDC's 2017 Pantomime - Jack and the Beanstalk"/>
    <x v="3661"/>
    <n v="225"/>
    <n v="234"/>
    <x v="0"/>
    <x v="1"/>
    <s v="GBP"/>
    <n v="1482321030"/>
    <x v="3663"/>
    <b v="0"/>
    <x v="82"/>
    <b v="1"/>
    <s v="theater/plays"/>
    <x v="87"/>
    <x v="438"/>
    <x v="1"/>
    <s v="plays"/>
    <x v="3663"/>
    <x v="3649"/>
  </r>
  <r>
    <n v="3664"/>
    <s v="Cubs: an Original Work"/>
    <x v="3662"/>
    <n v="800"/>
    <n v="875"/>
    <x v="0"/>
    <x v="0"/>
    <s v="USD"/>
    <n v="1466056689"/>
    <x v="3664"/>
    <b v="0"/>
    <x v="10"/>
    <b v="1"/>
    <s v="theater/plays"/>
    <x v="2647"/>
    <x v="2721"/>
    <x v="1"/>
    <s v="plays"/>
    <x v="3664"/>
    <x v="3650"/>
  </r>
  <r>
    <n v="3665"/>
    <s v="Napoleon in Scotland / NapolÃ©on en Ecosse"/>
    <x v="3663"/>
    <n v="620"/>
    <n v="714"/>
    <x v="0"/>
    <x v="6"/>
    <s v="EUR"/>
    <n v="1446062040"/>
    <x v="3665"/>
    <b v="0"/>
    <x v="25"/>
    <b v="1"/>
    <s v="theater/plays"/>
    <x v="2648"/>
    <x v="2722"/>
    <x v="1"/>
    <s v="plays"/>
    <x v="3665"/>
    <x v="3651"/>
  </r>
  <r>
    <n v="3666"/>
    <s v="Israel LÃ³pez @ Ojai Playwrights Conference"/>
    <x v="3664"/>
    <n v="1200"/>
    <n v="1200"/>
    <x v="0"/>
    <x v="0"/>
    <s v="USD"/>
    <n v="1406185200"/>
    <x v="3666"/>
    <b v="0"/>
    <x v="44"/>
    <b v="1"/>
    <s v="theater/plays"/>
    <x v="31"/>
    <x v="2723"/>
    <x v="1"/>
    <s v="plays"/>
    <x v="3666"/>
    <x v="3652"/>
  </r>
  <r>
    <n v="3667"/>
    <s v="The Stolen Inches, Edinburgh 2015"/>
    <x v="3665"/>
    <n v="3000"/>
    <n v="3095.11"/>
    <x v="0"/>
    <x v="1"/>
    <s v="GBP"/>
    <n v="1437261419"/>
    <x v="3667"/>
    <b v="0"/>
    <x v="6"/>
    <b v="1"/>
    <s v="theater/plays"/>
    <x v="2649"/>
    <x v="2724"/>
    <x v="1"/>
    <s v="plays"/>
    <x v="3667"/>
    <x v="3653"/>
  </r>
  <r>
    <n v="3668"/>
    <s v="Lemming Theatrical's Smell of the Kill"/>
    <x v="3666"/>
    <n v="1000"/>
    <n v="1035"/>
    <x v="0"/>
    <x v="0"/>
    <s v="USD"/>
    <n v="1437676380"/>
    <x v="3668"/>
    <b v="0"/>
    <x v="33"/>
    <b v="1"/>
    <s v="theater/plays"/>
    <x v="991"/>
    <x v="2725"/>
    <x v="1"/>
    <s v="plays"/>
    <x v="3668"/>
    <x v="3654"/>
  </r>
  <r>
    <n v="3669"/>
    <s v="Prowl Theatre Company"/>
    <x v="3667"/>
    <n v="1000"/>
    <n v="1382"/>
    <x v="0"/>
    <x v="1"/>
    <s v="GBP"/>
    <n v="1434039137"/>
    <x v="3669"/>
    <b v="0"/>
    <x v="57"/>
    <b v="1"/>
    <s v="theater/plays"/>
    <x v="2650"/>
    <x v="2726"/>
    <x v="1"/>
    <s v="plays"/>
    <x v="3669"/>
    <x v="3655"/>
  </r>
  <r>
    <n v="3670"/>
    <s v="Royal Holloway's Drama Society Presents 'Posh'"/>
    <x v="3668"/>
    <n v="220"/>
    <n v="241"/>
    <x v="0"/>
    <x v="1"/>
    <s v="GBP"/>
    <n v="1433113200"/>
    <x v="3670"/>
    <b v="0"/>
    <x v="8"/>
    <b v="1"/>
    <s v="theater/plays"/>
    <x v="2651"/>
    <x v="2727"/>
    <x v="1"/>
    <s v="plays"/>
    <x v="3670"/>
    <x v="3656"/>
  </r>
  <r>
    <n v="3671"/>
    <s v="Kylie for President"/>
    <x v="3669"/>
    <n v="3500"/>
    <n v="3530"/>
    <x v="0"/>
    <x v="0"/>
    <s v="USD"/>
    <n v="1405915140"/>
    <x v="3671"/>
    <b v="0"/>
    <x v="244"/>
    <b v="1"/>
    <s v="theater/plays"/>
    <x v="2652"/>
    <x v="2728"/>
    <x v="1"/>
    <s v="plays"/>
    <x v="3671"/>
    <x v="3657"/>
  </r>
  <r>
    <n v="3672"/>
    <s v="The Bombing of the Grand Hotel. A compelling new play"/>
    <x v="3670"/>
    <n v="3000"/>
    <n v="3046"/>
    <x v="0"/>
    <x v="1"/>
    <s v="GBP"/>
    <n v="1411771384"/>
    <x v="3672"/>
    <b v="0"/>
    <x v="7"/>
    <b v="1"/>
    <s v="theater/plays"/>
    <x v="1400"/>
    <x v="2729"/>
    <x v="1"/>
    <s v="plays"/>
    <x v="3672"/>
    <x v="3658"/>
  </r>
  <r>
    <n v="3673"/>
    <s v="CHILD Z"/>
    <x v="3671"/>
    <n v="4000"/>
    <n v="4545"/>
    <x v="0"/>
    <x v="1"/>
    <s v="GBP"/>
    <n v="1415191920"/>
    <x v="3673"/>
    <b v="0"/>
    <x v="229"/>
    <b v="1"/>
    <s v="theater/plays"/>
    <x v="2653"/>
    <x v="2730"/>
    <x v="1"/>
    <s v="plays"/>
    <x v="3673"/>
    <x v="3659"/>
  </r>
  <r>
    <n v="3674"/>
    <s v="FAUST.hier und jetzt"/>
    <x v="3672"/>
    <n v="4500"/>
    <n v="4500"/>
    <x v="0"/>
    <x v="12"/>
    <s v="EUR"/>
    <n v="1472936229"/>
    <x v="3674"/>
    <b v="0"/>
    <x v="162"/>
    <b v="1"/>
    <s v="theater/plays"/>
    <x v="31"/>
    <x v="2731"/>
    <x v="1"/>
    <s v="plays"/>
    <x v="3674"/>
    <x v="3660"/>
  </r>
  <r>
    <n v="3675"/>
    <s v="Memoir of a Forgotten Past"/>
    <x v="3673"/>
    <n v="50"/>
    <n v="70"/>
    <x v="0"/>
    <x v="1"/>
    <s v="GBP"/>
    <n v="1463353200"/>
    <x v="3675"/>
    <b v="0"/>
    <x v="83"/>
    <b v="1"/>
    <s v="theater/plays"/>
    <x v="2515"/>
    <x v="463"/>
    <x v="1"/>
    <s v="plays"/>
    <x v="3675"/>
    <x v="3661"/>
  </r>
  <r>
    <n v="3676"/>
    <s v="The Black and White Theatre Company Inc."/>
    <x v="3674"/>
    <n v="800"/>
    <n v="1030"/>
    <x v="0"/>
    <x v="0"/>
    <s v="USD"/>
    <n v="1410550484"/>
    <x v="3676"/>
    <b v="0"/>
    <x v="38"/>
    <b v="1"/>
    <s v="theater/plays"/>
    <x v="2654"/>
    <x v="2732"/>
    <x v="1"/>
    <s v="plays"/>
    <x v="3676"/>
    <x v="3662"/>
  </r>
  <r>
    <n v="3677"/>
    <s v="Goldfish Memory Productions"/>
    <x v="3675"/>
    <n v="12000"/>
    <n v="12348.5"/>
    <x v="0"/>
    <x v="0"/>
    <s v="USD"/>
    <n v="1404359940"/>
    <x v="3677"/>
    <b v="0"/>
    <x v="473"/>
    <b v="1"/>
    <s v="theater/plays"/>
    <x v="2655"/>
    <x v="2733"/>
    <x v="1"/>
    <s v="plays"/>
    <x v="3677"/>
    <x v="3663"/>
  </r>
  <r>
    <n v="3678"/>
    <s v="Some big Some bang"/>
    <x v="3676"/>
    <n v="2000"/>
    <n v="2050"/>
    <x v="0"/>
    <x v="1"/>
    <s v="GBP"/>
    <n v="1433076298"/>
    <x v="3678"/>
    <b v="0"/>
    <x v="162"/>
    <b v="1"/>
    <s v="theater/plays"/>
    <x v="78"/>
    <x v="2734"/>
    <x v="1"/>
    <s v="plays"/>
    <x v="3678"/>
    <x v="3664"/>
  </r>
  <r>
    <n v="3679"/>
    <s v="DOG SEES GOD: Confessions of a Teenage Blockhead"/>
    <x v="3677"/>
    <n v="2000"/>
    <n v="2202"/>
    <x v="0"/>
    <x v="0"/>
    <s v="USD"/>
    <n v="1404190740"/>
    <x v="3679"/>
    <b v="0"/>
    <x v="209"/>
    <b v="1"/>
    <s v="theater/plays"/>
    <x v="2616"/>
    <x v="2735"/>
    <x v="1"/>
    <s v="plays"/>
    <x v="3679"/>
    <x v="3665"/>
  </r>
  <r>
    <n v="3680"/>
    <s v="Loading Dock Theatre Presents: The Dudleys! A Family Game"/>
    <x v="3678"/>
    <n v="3000"/>
    <n v="3383"/>
    <x v="0"/>
    <x v="0"/>
    <s v="USD"/>
    <n v="1475664834"/>
    <x v="3680"/>
    <b v="0"/>
    <x v="69"/>
    <b v="1"/>
    <s v="theater/plays"/>
    <x v="2656"/>
    <x v="2736"/>
    <x v="1"/>
    <s v="plays"/>
    <x v="3680"/>
    <x v="3666"/>
  </r>
  <r>
    <n v="3681"/>
    <s v="&quot;So Amazing&quot; produced at the Kraine Theater NYC"/>
    <x v="3679"/>
    <n v="1000"/>
    <n v="1119"/>
    <x v="0"/>
    <x v="0"/>
    <s v="USD"/>
    <n v="1452872290"/>
    <x v="3681"/>
    <b v="0"/>
    <x v="59"/>
    <b v="1"/>
    <s v="theater/plays"/>
    <x v="2657"/>
    <x v="1050"/>
    <x v="1"/>
    <s v="plays"/>
    <x v="3681"/>
    <x v="3667"/>
  </r>
  <r>
    <n v="3682"/>
    <s v="&quot;Unexpectedly Expecting&quot; - A One-Woman Show"/>
    <x v="3680"/>
    <n v="3000"/>
    <n v="4176"/>
    <x v="0"/>
    <x v="0"/>
    <s v="USD"/>
    <n v="1402901940"/>
    <x v="3682"/>
    <b v="0"/>
    <x v="85"/>
    <b v="1"/>
    <s v="theater/plays"/>
    <x v="2658"/>
    <x v="2737"/>
    <x v="1"/>
    <s v="plays"/>
    <x v="3682"/>
    <x v="3668"/>
  </r>
  <r>
    <n v="3683"/>
    <s v="A Krumpus Story - World Premiere"/>
    <x v="3681"/>
    <n v="3500"/>
    <n v="3880"/>
    <x v="0"/>
    <x v="0"/>
    <s v="USD"/>
    <n v="1476931696"/>
    <x v="3683"/>
    <b v="0"/>
    <x v="36"/>
    <b v="1"/>
    <s v="theater/plays"/>
    <x v="2659"/>
    <x v="2738"/>
    <x v="1"/>
    <s v="plays"/>
    <x v="3683"/>
    <x v="3669"/>
  </r>
  <r>
    <n v="3684"/>
    <s v="Cassiopeia"/>
    <x v="3682"/>
    <n v="750"/>
    <n v="1043"/>
    <x v="0"/>
    <x v="0"/>
    <s v="USD"/>
    <n v="1441167586"/>
    <x v="3684"/>
    <b v="0"/>
    <x v="23"/>
    <b v="1"/>
    <s v="theater/plays"/>
    <x v="2660"/>
    <x v="2739"/>
    <x v="1"/>
    <s v="plays"/>
    <x v="3684"/>
    <x v="3670"/>
  </r>
  <r>
    <n v="3685"/>
    <s v="Two Noble Kinsmen: Fire &amp; Shadows"/>
    <x v="3683"/>
    <n v="5000"/>
    <n v="5285"/>
    <x v="0"/>
    <x v="0"/>
    <s v="USD"/>
    <n v="1400533200"/>
    <x v="3685"/>
    <b v="0"/>
    <x v="149"/>
    <b v="1"/>
    <s v="theater/plays"/>
    <x v="2661"/>
    <x v="17"/>
    <x v="1"/>
    <s v="plays"/>
    <x v="3685"/>
    <x v="3671"/>
  </r>
  <r>
    <n v="3686"/>
    <s v="Dog sees God by Bert V. Royal @ FSU"/>
    <x v="3684"/>
    <n v="350"/>
    <n v="355"/>
    <x v="0"/>
    <x v="0"/>
    <s v="USD"/>
    <n v="1440820740"/>
    <x v="3686"/>
    <b v="0"/>
    <x v="79"/>
    <b v="1"/>
    <s v="theater/plays"/>
    <x v="2662"/>
    <x v="2740"/>
    <x v="1"/>
    <s v="plays"/>
    <x v="3686"/>
    <x v="3672"/>
  </r>
  <r>
    <n v="3687"/>
    <s v="death (and straight boys)"/>
    <x v="3685"/>
    <n v="5000"/>
    <n v="5012.25"/>
    <x v="0"/>
    <x v="0"/>
    <s v="USD"/>
    <n v="1403846055"/>
    <x v="3687"/>
    <b v="0"/>
    <x v="20"/>
    <b v="1"/>
    <s v="theater/plays"/>
    <x v="2663"/>
    <x v="2741"/>
    <x v="1"/>
    <s v="plays"/>
    <x v="3687"/>
    <x v="3673"/>
  </r>
  <r>
    <n v="3688"/>
    <s v="The Tulip Tree 2014"/>
    <x v="3686"/>
    <n v="3000"/>
    <n v="3275"/>
    <x v="0"/>
    <x v="1"/>
    <s v="GBP"/>
    <n v="1407524004"/>
    <x v="3688"/>
    <b v="0"/>
    <x v="70"/>
    <b v="1"/>
    <s v="theater/plays"/>
    <x v="2217"/>
    <x v="2742"/>
    <x v="1"/>
    <s v="plays"/>
    <x v="3688"/>
    <x v="3674"/>
  </r>
  <r>
    <n v="3689"/>
    <s v="Random Us"/>
    <x v="3687"/>
    <n v="3000"/>
    <n v="3550"/>
    <x v="0"/>
    <x v="0"/>
    <s v="USD"/>
    <n v="1434925500"/>
    <x v="3689"/>
    <b v="0"/>
    <x v="95"/>
    <b v="1"/>
    <s v="theater/plays"/>
    <x v="1237"/>
    <x v="2743"/>
    <x v="1"/>
    <s v="plays"/>
    <x v="3689"/>
    <x v="3675"/>
  </r>
  <r>
    <n v="3690"/>
    <s v="We Rise"/>
    <x v="3688"/>
    <n v="1500"/>
    <n v="1800"/>
    <x v="0"/>
    <x v="0"/>
    <s v="USD"/>
    <n v="1417101683"/>
    <x v="3690"/>
    <b v="0"/>
    <x v="162"/>
    <b v="1"/>
    <s v="theater/plays"/>
    <x v="43"/>
    <x v="2744"/>
    <x v="1"/>
    <s v="plays"/>
    <x v="3690"/>
    <x v="3676"/>
  </r>
  <r>
    <n v="3691"/>
    <s v="Most Dangerous Man in America (WEB DuBois) by Amiri  Baraka"/>
    <x v="3689"/>
    <n v="40000"/>
    <n v="51184"/>
    <x v="0"/>
    <x v="0"/>
    <s v="USD"/>
    <n v="1425272340"/>
    <x v="3691"/>
    <b v="0"/>
    <x v="220"/>
    <b v="1"/>
    <s v="theater/plays"/>
    <x v="2664"/>
    <x v="2745"/>
    <x v="1"/>
    <s v="plays"/>
    <x v="3691"/>
    <x v="3677"/>
  </r>
  <r>
    <n v="3692"/>
    <s v="An Evening With Durang"/>
    <x v="3690"/>
    <n v="1000"/>
    <n v="1260"/>
    <x v="0"/>
    <x v="0"/>
    <s v="USD"/>
    <n v="1411084800"/>
    <x v="3692"/>
    <b v="0"/>
    <x v="57"/>
    <b v="1"/>
    <s v="theater/plays"/>
    <x v="582"/>
    <x v="2746"/>
    <x v="1"/>
    <s v="plays"/>
    <x v="3692"/>
    <x v="3678"/>
  </r>
  <r>
    <n v="3693"/>
    <s v="Jason (Georgia on My Mind)"/>
    <x v="3691"/>
    <n v="333"/>
    <n v="430"/>
    <x v="0"/>
    <x v="1"/>
    <s v="GBP"/>
    <n v="1448922600"/>
    <x v="3693"/>
    <b v="0"/>
    <x v="25"/>
    <b v="1"/>
    <s v="theater/plays"/>
    <x v="2665"/>
    <x v="2747"/>
    <x v="1"/>
    <s v="plays"/>
    <x v="3693"/>
    <x v="3679"/>
  </r>
  <r>
    <n v="3694"/>
    <s v="Three Christs - Presented at Dixon Place"/>
    <x v="3692"/>
    <n v="3500"/>
    <n v="3760"/>
    <x v="0"/>
    <x v="0"/>
    <s v="USD"/>
    <n v="1465178400"/>
    <x v="3694"/>
    <b v="0"/>
    <x v="65"/>
    <b v="1"/>
    <s v="theater/plays"/>
    <x v="2666"/>
    <x v="2748"/>
    <x v="1"/>
    <s v="plays"/>
    <x v="3694"/>
    <x v="3680"/>
  </r>
  <r>
    <n v="3695"/>
    <s v="The History Boys at USC"/>
    <x v="3693"/>
    <n v="4000"/>
    <n v="4005"/>
    <x v="0"/>
    <x v="0"/>
    <s v="USD"/>
    <n v="1421009610"/>
    <x v="3695"/>
    <b v="0"/>
    <x v="51"/>
    <b v="1"/>
    <s v="theater/plays"/>
    <x v="2213"/>
    <x v="2749"/>
    <x v="1"/>
    <s v="plays"/>
    <x v="3695"/>
    <x v="3681"/>
  </r>
  <r>
    <n v="3696"/>
    <s v="&quot;Lifted&quot; - The Theatre Shed's 10 Year Anniversary Show"/>
    <x v="3694"/>
    <n v="2000"/>
    <n v="3100"/>
    <x v="0"/>
    <x v="1"/>
    <s v="GBP"/>
    <n v="1423838916"/>
    <x v="3696"/>
    <b v="0"/>
    <x v="76"/>
    <b v="1"/>
    <s v="theater/plays"/>
    <x v="1342"/>
    <x v="2750"/>
    <x v="1"/>
    <s v="plays"/>
    <x v="3696"/>
    <x v="3682"/>
  </r>
  <r>
    <n v="3697"/>
    <s v="Sid the tour 2016"/>
    <x v="3695"/>
    <n v="2000"/>
    <n v="2160"/>
    <x v="0"/>
    <x v="1"/>
    <s v="GBP"/>
    <n v="1462878648"/>
    <x v="3697"/>
    <b v="0"/>
    <x v="209"/>
    <b v="1"/>
    <s v="theater/plays"/>
    <x v="1277"/>
    <x v="2751"/>
    <x v="1"/>
    <s v="plays"/>
    <x v="3697"/>
    <x v="3683"/>
  </r>
  <r>
    <n v="3698"/>
    <s v="CORIOLANUS | THE NORMAL HEART @ The Lab Theater"/>
    <x v="3696"/>
    <n v="5000"/>
    <n v="5526"/>
    <x v="0"/>
    <x v="0"/>
    <s v="USD"/>
    <n v="1456946487"/>
    <x v="3698"/>
    <b v="0"/>
    <x v="327"/>
    <b v="1"/>
    <s v="theater/plays"/>
    <x v="2667"/>
    <x v="2752"/>
    <x v="1"/>
    <s v="plays"/>
    <x v="3698"/>
    <x v="3684"/>
  </r>
  <r>
    <n v="3699"/>
    <s v="Tell Me That You Love Me"/>
    <x v="3697"/>
    <n v="2500"/>
    <n v="2520"/>
    <x v="0"/>
    <x v="0"/>
    <s v="USD"/>
    <n v="1413383216"/>
    <x v="3699"/>
    <b v="0"/>
    <x v="244"/>
    <b v="1"/>
    <s v="theater/plays"/>
    <x v="2624"/>
    <x v="2111"/>
    <x v="1"/>
    <s v="plays"/>
    <x v="3699"/>
    <x v="3685"/>
  </r>
  <r>
    <n v="3700"/>
    <s v="Generations (Senior Project)"/>
    <x v="3698"/>
    <n v="500"/>
    <n v="606"/>
    <x v="0"/>
    <x v="0"/>
    <s v="USD"/>
    <n v="1412092800"/>
    <x v="3700"/>
    <b v="0"/>
    <x v="59"/>
    <b v="1"/>
    <s v="theater/plays"/>
    <x v="1247"/>
    <x v="2417"/>
    <x v="1"/>
    <s v="plays"/>
    <x v="3700"/>
    <x v="3686"/>
  </r>
  <r>
    <n v="3701"/>
    <s v="Dog Show"/>
    <x v="3699"/>
    <n v="1500"/>
    <n v="1505"/>
    <x v="0"/>
    <x v="1"/>
    <s v="GBP"/>
    <n v="1433422793"/>
    <x v="3701"/>
    <b v="0"/>
    <x v="70"/>
    <b v="1"/>
    <s v="theater/plays"/>
    <x v="1415"/>
    <x v="2753"/>
    <x v="1"/>
    <s v="plays"/>
    <x v="3701"/>
    <x v="3687"/>
  </r>
  <r>
    <n v="3702"/>
    <s v="SANKARA"/>
    <x v="3700"/>
    <n v="3000"/>
    <n v="3275"/>
    <x v="0"/>
    <x v="1"/>
    <s v="GBP"/>
    <n v="1468191540"/>
    <x v="3702"/>
    <b v="0"/>
    <x v="64"/>
    <b v="1"/>
    <s v="theater/plays"/>
    <x v="2217"/>
    <x v="2754"/>
    <x v="1"/>
    <s v="plays"/>
    <x v="3702"/>
    <x v="3688"/>
  </r>
  <r>
    <n v="3703"/>
    <s v="REBATEnsemble Presents: &quot;The Tempest&quot; by William Shakespeare"/>
    <x v="3701"/>
    <n v="1050"/>
    <n v="1296"/>
    <x v="0"/>
    <x v="0"/>
    <s v="USD"/>
    <n v="1471071540"/>
    <x v="3703"/>
    <b v="0"/>
    <x v="209"/>
    <b v="1"/>
    <s v="theater/plays"/>
    <x v="2668"/>
    <x v="2755"/>
    <x v="1"/>
    <s v="plays"/>
    <x v="3703"/>
    <x v="3689"/>
  </r>
  <r>
    <n v="3704"/>
    <s v="Constellations by Nick Payne at the Nottingham New Theatre"/>
    <x v="3702"/>
    <n v="300"/>
    <n v="409.01"/>
    <x v="0"/>
    <x v="1"/>
    <s v="GBP"/>
    <n v="1464712394"/>
    <x v="3704"/>
    <b v="0"/>
    <x v="74"/>
    <b v="1"/>
    <s v="theater/plays"/>
    <x v="2669"/>
    <x v="2756"/>
    <x v="1"/>
    <s v="plays"/>
    <x v="3704"/>
    <x v="3690"/>
  </r>
  <r>
    <n v="3705"/>
    <s v="Pennywinkle: A New Chicago Comedy"/>
    <x v="3703"/>
    <n v="2827"/>
    <n v="2925"/>
    <x v="0"/>
    <x v="0"/>
    <s v="USD"/>
    <n v="1403546400"/>
    <x v="3705"/>
    <b v="0"/>
    <x v="2"/>
    <b v="1"/>
    <s v="theater/plays"/>
    <x v="2670"/>
    <x v="1911"/>
    <x v="1"/>
    <s v="plays"/>
    <x v="3705"/>
    <x v="3691"/>
  </r>
  <r>
    <n v="3706"/>
    <s v="The Drama Factory presents : The Magic Flute"/>
    <x v="3704"/>
    <n v="1500"/>
    <n v="1820"/>
    <x v="0"/>
    <x v="0"/>
    <s v="USD"/>
    <n v="1410558949"/>
    <x v="3706"/>
    <b v="0"/>
    <x v="62"/>
    <b v="1"/>
    <s v="theater/plays"/>
    <x v="2671"/>
    <x v="2757"/>
    <x v="1"/>
    <s v="plays"/>
    <x v="3706"/>
    <x v="3692"/>
  </r>
  <r>
    <n v="3707"/>
    <s v="A KC Fringe World Premiere: DESPERATE ACTS"/>
    <x v="3705"/>
    <n v="1000"/>
    <n v="1860"/>
    <x v="0"/>
    <x v="0"/>
    <s v="USD"/>
    <n v="1469165160"/>
    <x v="3707"/>
    <b v="0"/>
    <x v="23"/>
    <b v="1"/>
    <s v="theater/plays"/>
    <x v="2672"/>
    <x v="2758"/>
    <x v="1"/>
    <s v="plays"/>
    <x v="3707"/>
    <x v="3693"/>
  </r>
  <r>
    <n v="3708"/>
    <s v="Much Ado About Nothing"/>
    <x v="3706"/>
    <n v="700"/>
    <n v="2100"/>
    <x v="0"/>
    <x v="0"/>
    <s v="USD"/>
    <n v="1404444286"/>
    <x v="3708"/>
    <b v="0"/>
    <x v="70"/>
    <b v="1"/>
    <s v="theater/plays"/>
    <x v="2673"/>
    <x v="2759"/>
    <x v="1"/>
    <s v="plays"/>
    <x v="3708"/>
    <x v="3694"/>
  </r>
  <r>
    <n v="3709"/>
    <s v="The Ruby Darlings Show"/>
    <x v="3707"/>
    <n v="1000"/>
    <n v="1082.5"/>
    <x v="0"/>
    <x v="1"/>
    <s v="GBP"/>
    <n v="1403715546"/>
    <x v="3709"/>
    <b v="0"/>
    <x v="2"/>
    <b v="1"/>
    <s v="theater/plays"/>
    <x v="2674"/>
    <x v="2760"/>
    <x v="1"/>
    <s v="plays"/>
    <x v="3709"/>
    <x v="3695"/>
  </r>
  <r>
    <n v="3710"/>
    <s v="&quot;Loving Alanis&quot; Rocky Mountain Regional Premier"/>
    <x v="3708"/>
    <n v="1300"/>
    <n v="1835"/>
    <x v="0"/>
    <x v="0"/>
    <s v="USD"/>
    <n v="1428068988"/>
    <x v="3710"/>
    <b v="0"/>
    <x v="74"/>
    <b v="1"/>
    <s v="theater/plays"/>
    <x v="2675"/>
    <x v="2761"/>
    <x v="1"/>
    <s v="plays"/>
    <x v="3710"/>
    <x v="3696"/>
  </r>
  <r>
    <n v="3711"/>
    <s v="The Youth Shakespeare Project 2014"/>
    <x v="3709"/>
    <n v="500"/>
    <n v="570"/>
    <x v="0"/>
    <x v="0"/>
    <s v="USD"/>
    <n v="1402848000"/>
    <x v="3711"/>
    <b v="0"/>
    <x v="64"/>
    <b v="1"/>
    <s v="theater/plays"/>
    <x v="430"/>
    <x v="2762"/>
    <x v="1"/>
    <s v="plays"/>
    <x v="3711"/>
    <x v="3174"/>
  </r>
  <r>
    <n v="3712"/>
    <s v="IT'S JUST MY LIFE"/>
    <x v="3710"/>
    <n v="7500"/>
    <n v="11530"/>
    <x v="0"/>
    <x v="0"/>
    <s v="USD"/>
    <n v="1433055540"/>
    <x v="3712"/>
    <b v="0"/>
    <x v="201"/>
    <b v="1"/>
    <s v="theater/plays"/>
    <x v="2676"/>
    <x v="2763"/>
    <x v="1"/>
    <s v="plays"/>
    <x v="3712"/>
    <x v="3697"/>
  </r>
  <r>
    <n v="3713"/>
    <s v="Bring Matt Fotis's Nights on the Couch to NYC!"/>
    <x v="3711"/>
    <n v="2000"/>
    <n v="2030"/>
    <x v="0"/>
    <x v="0"/>
    <s v="USD"/>
    <n v="1465062166"/>
    <x v="3713"/>
    <b v="0"/>
    <x v="10"/>
    <b v="1"/>
    <s v="theater/plays"/>
    <x v="1240"/>
    <x v="2764"/>
    <x v="1"/>
    <s v="plays"/>
    <x v="3713"/>
    <x v="3698"/>
  </r>
  <r>
    <n v="3714"/>
    <s v="Expedition (to NYC)"/>
    <x v="3712"/>
    <n v="10000"/>
    <n v="10235"/>
    <x v="0"/>
    <x v="0"/>
    <s v="USD"/>
    <n v="1432612740"/>
    <x v="3714"/>
    <b v="0"/>
    <x v="174"/>
    <b v="1"/>
    <s v="theater/plays"/>
    <x v="1099"/>
    <x v="2765"/>
    <x v="1"/>
    <s v="plays"/>
    <x v="3714"/>
    <x v="3699"/>
  </r>
  <r>
    <n v="3715"/>
    <s v="The Inspectors Call"/>
    <x v="3713"/>
    <n v="3500"/>
    <n v="3590"/>
    <x v="0"/>
    <x v="1"/>
    <s v="GBP"/>
    <n v="1427806320"/>
    <x v="3715"/>
    <b v="0"/>
    <x v="74"/>
    <b v="1"/>
    <s v="theater/plays"/>
    <x v="2677"/>
    <x v="2766"/>
    <x v="1"/>
    <s v="plays"/>
    <x v="3715"/>
    <x v="3700"/>
  </r>
  <r>
    <n v="3716"/>
    <s v="Sylvia (a benefit show)"/>
    <x v="3714"/>
    <n v="800"/>
    <n v="1246"/>
    <x v="0"/>
    <x v="0"/>
    <s v="USD"/>
    <n v="1453411109"/>
    <x v="3716"/>
    <b v="0"/>
    <x v="54"/>
    <b v="1"/>
    <s v="theater/plays"/>
    <x v="2678"/>
    <x v="2767"/>
    <x v="1"/>
    <s v="plays"/>
    <x v="3716"/>
    <x v="3701"/>
  </r>
  <r>
    <n v="3717"/>
    <s v="Told Look Younger at Jermyn Street Theatre"/>
    <x v="3715"/>
    <n v="4000"/>
    <n v="4030"/>
    <x v="0"/>
    <x v="1"/>
    <s v="GBP"/>
    <n v="1431204449"/>
    <x v="3717"/>
    <b v="0"/>
    <x v="62"/>
    <b v="1"/>
    <s v="theater/plays"/>
    <x v="1266"/>
    <x v="2768"/>
    <x v="1"/>
    <s v="plays"/>
    <x v="3717"/>
    <x v="3702"/>
  </r>
  <r>
    <n v="3718"/>
    <s v="PUNK ROCK"/>
    <x v="3716"/>
    <n v="500"/>
    <n v="1197"/>
    <x v="0"/>
    <x v="1"/>
    <s v="GBP"/>
    <n v="1425057075"/>
    <x v="3718"/>
    <b v="0"/>
    <x v="67"/>
    <b v="1"/>
    <s v="theater/plays"/>
    <x v="2679"/>
    <x v="2769"/>
    <x v="1"/>
    <s v="plays"/>
    <x v="3718"/>
    <x v="3703"/>
  </r>
  <r>
    <n v="3719"/>
    <s v="Corium"/>
    <x v="3717"/>
    <n v="200"/>
    <n v="420"/>
    <x v="0"/>
    <x v="1"/>
    <s v="GBP"/>
    <n v="1434994266"/>
    <x v="3719"/>
    <b v="0"/>
    <x v="80"/>
    <b v="1"/>
    <s v="theater/plays"/>
    <x v="2680"/>
    <x v="2600"/>
    <x v="1"/>
    <s v="plays"/>
    <x v="3719"/>
    <x v="3704"/>
  </r>
  <r>
    <n v="3720"/>
    <s v="Lakotas and the American Theatre"/>
    <x v="3718"/>
    <n v="3300"/>
    <n v="3449"/>
    <x v="0"/>
    <x v="0"/>
    <s v="USD"/>
    <n v="1435881006"/>
    <x v="3720"/>
    <b v="0"/>
    <x v="244"/>
    <b v="1"/>
    <s v="theater/plays"/>
    <x v="2681"/>
    <x v="2770"/>
    <x v="1"/>
    <s v="plays"/>
    <x v="3720"/>
    <x v="3705"/>
  </r>
  <r>
    <n v="3721"/>
    <s v="MamaÃ­ Kickstarts its 2015 Season: Chekhov, Williams &amp; more!"/>
    <x v="3719"/>
    <n v="5000"/>
    <n v="5040"/>
    <x v="0"/>
    <x v="0"/>
    <s v="USD"/>
    <n v="1415230084"/>
    <x v="3721"/>
    <b v="0"/>
    <x v="34"/>
    <b v="1"/>
    <s v="theater/plays"/>
    <x v="2624"/>
    <x v="2771"/>
    <x v="1"/>
    <s v="plays"/>
    <x v="3721"/>
    <x v="3706"/>
  </r>
  <r>
    <n v="3722"/>
    <s v="PSYCHOC une comÃ©die libertine de Bernard Granger"/>
    <x v="3720"/>
    <n v="1500"/>
    <n v="1668"/>
    <x v="0"/>
    <x v="5"/>
    <s v="CAD"/>
    <n v="1455231540"/>
    <x v="3722"/>
    <b v="0"/>
    <x v="2"/>
    <b v="1"/>
    <s v="theater/plays"/>
    <x v="2682"/>
    <x v="2772"/>
    <x v="1"/>
    <s v="plays"/>
    <x v="3722"/>
    <x v="3707"/>
  </r>
  <r>
    <n v="3723"/>
    <s v="Beauty and the Beast"/>
    <x v="3721"/>
    <n v="4500"/>
    <n v="4592"/>
    <x v="0"/>
    <x v="1"/>
    <s v="GBP"/>
    <n v="1417374262"/>
    <x v="3723"/>
    <b v="0"/>
    <x v="287"/>
    <b v="1"/>
    <s v="theater/plays"/>
    <x v="2683"/>
    <x v="2773"/>
    <x v="1"/>
    <s v="plays"/>
    <x v="3723"/>
    <x v="3708"/>
  </r>
  <r>
    <n v="3724"/>
    <s v="Send 'Bin Laden: The One Man Show' to Hollywood!"/>
    <x v="3722"/>
    <n v="4300"/>
    <n v="4409.55"/>
    <x v="0"/>
    <x v="1"/>
    <s v="GBP"/>
    <n v="1462402800"/>
    <x v="3724"/>
    <b v="0"/>
    <x v="30"/>
    <b v="1"/>
    <s v="theater/plays"/>
    <x v="2684"/>
    <x v="2774"/>
    <x v="1"/>
    <s v="plays"/>
    <x v="3724"/>
    <x v="3709"/>
  </r>
  <r>
    <n v="3725"/>
    <s v="Mine by Polly Teale A Paper Parachutes Production"/>
    <x v="3723"/>
    <n v="300"/>
    <n v="381"/>
    <x v="0"/>
    <x v="1"/>
    <s v="GBP"/>
    <n v="1455831000"/>
    <x v="3725"/>
    <b v="0"/>
    <x v="41"/>
    <b v="1"/>
    <s v="theater/plays"/>
    <x v="74"/>
    <x v="2775"/>
    <x v="1"/>
    <s v="plays"/>
    <x v="3725"/>
    <x v="3710"/>
  </r>
  <r>
    <n v="3726"/>
    <s v="Howard's End 3.0"/>
    <x v="3724"/>
    <n v="850"/>
    <n v="2879"/>
    <x v="0"/>
    <x v="0"/>
    <s v="USD"/>
    <n v="1461963600"/>
    <x v="3726"/>
    <b v="0"/>
    <x v="67"/>
    <b v="1"/>
    <s v="theater/plays"/>
    <x v="2685"/>
    <x v="2776"/>
    <x v="1"/>
    <s v="plays"/>
    <x v="3726"/>
    <x v="3711"/>
  </r>
  <r>
    <n v="3727"/>
    <s v="Star-Spangled Sitcoms: Huzzah &amp; John Adams"/>
    <x v="3725"/>
    <n v="2000"/>
    <n v="2015"/>
    <x v="0"/>
    <x v="0"/>
    <s v="USD"/>
    <n v="1476939300"/>
    <x v="3727"/>
    <b v="0"/>
    <x v="51"/>
    <b v="1"/>
    <s v="theater/plays"/>
    <x v="1266"/>
    <x v="2777"/>
    <x v="1"/>
    <s v="plays"/>
    <x v="3727"/>
    <x v="3712"/>
  </r>
  <r>
    <n v="3728"/>
    <s v="Bare Bones Shakespeare 2015-16 Season"/>
    <x v="3726"/>
    <n v="20000"/>
    <n v="1862"/>
    <x v="2"/>
    <x v="0"/>
    <s v="USD"/>
    <n v="1439957176"/>
    <x v="3728"/>
    <b v="0"/>
    <x v="162"/>
    <b v="0"/>
    <s v="theater/plays"/>
    <x v="2686"/>
    <x v="2778"/>
    <x v="1"/>
    <s v="plays"/>
    <x v="3728"/>
    <x v="3713"/>
  </r>
  <r>
    <n v="3729"/>
    <s v="Picasso at The Lapin Agile, a play by Steve Martin"/>
    <x v="3727"/>
    <n v="5000"/>
    <n v="362"/>
    <x v="2"/>
    <x v="0"/>
    <s v="USD"/>
    <n v="1427082912"/>
    <x v="3729"/>
    <b v="0"/>
    <x v="81"/>
    <b v="0"/>
    <s v="theater/plays"/>
    <x v="2687"/>
    <x v="2779"/>
    <x v="1"/>
    <s v="plays"/>
    <x v="3729"/>
    <x v="3714"/>
  </r>
  <r>
    <n v="3730"/>
    <s v="Mark Twain is Hell for the Company - Original Play"/>
    <x v="3728"/>
    <n v="1000"/>
    <n v="100"/>
    <x v="2"/>
    <x v="0"/>
    <s v="USD"/>
    <n v="1439828159"/>
    <x v="3730"/>
    <b v="0"/>
    <x v="29"/>
    <b v="0"/>
    <s v="theater/plays"/>
    <x v="709"/>
    <x v="101"/>
    <x v="1"/>
    <s v="plays"/>
    <x v="3730"/>
    <x v="3715"/>
  </r>
  <r>
    <n v="3731"/>
    <s v="The Rabbit on the Moon"/>
    <x v="3729"/>
    <n v="5500"/>
    <n v="620"/>
    <x v="2"/>
    <x v="0"/>
    <s v="USD"/>
    <n v="1420860180"/>
    <x v="3731"/>
    <b v="0"/>
    <x v="8"/>
    <b v="0"/>
    <s v="theater/plays"/>
    <x v="2688"/>
    <x v="1270"/>
    <x v="1"/>
    <s v="plays"/>
    <x v="3731"/>
    <x v="3716"/>
  </r>
  <r>
    <n v="3732"/>
    <s v="Elektra Bekent - Afstudeervoorstelling"/>
    <x v="3730"/>
    <n v="850"/>
    <n v="131"/>
    <x v="2"/>
    <x v="9"/>
    <s v="EUR"/>
    <n v="1422100800"/>
    <x v="3732"/>
    <b v="0"/>
    <x v="80"/>
    <b v="0"/>
    <s v="theater/plays"/>
    <x v="2689"/>
    <x v="164"/>
    <x v="1"/>
    <s v="plays"/>
    <x v="3732"/>
    <x v="3717"/>
  </r>
  <r>
    <n v="3733"/>
    <s v="laughter in the hood"/>
    <x v="3731"/>
    <n v="1500"/>
    <n v="0"/>
    <x v="2"/>
    <x v="0"/>
    <s v="USD"/>
    <n v="1429396200"/>
    <x v="3733"/>
    <b v="0"/>
    <x v="78"/>
    <b v="0"/>
    <s v="theater/plays"/>
    <x v="109"/>
    <x v="121"/>
    <x v="1"/>
    <s v="plays"/>
    <x v="3733"/>
    <x v="3718"/>
  </r>
  <r>
    <n v="3734"/>
    <s v="Shakespeare in Sarajevo"/>
    <x v="3732"/>
    <n v="1500"/>
    <n v="427"/>
    <x v="2"/>
    <x v="0"/>
    <s v="USD"/>
    <n v="1432589896"/>
    <x v="3734"/>
    <b v="0"/>
    <x v="63"/>
    <b v="0"/>
    <s v="theater/plays"/>
    <x v="2690"/>
    <x v="2397"/>
    <x v="1"/>
    <s v="plays"/>
    <x v="3734"/>
    <x v="3719"/>
  </r>
  <r>
    <n v="3735"/>
    <s v="Women Beware Women"/>
    <x v="3733"/>
    <n v="150"/>
    <n v="20"/>
    <x v="2"/>
    <x v="1"/>
    <s v="GBP"/>
    <n v="1432831089"/>
    <x v="3735"/>
    <b v="0"/>
    <x v="84"/>
    <b v="0"/>
    <s v="theater/plays"/>
    <x v="2691"/>
    <x v="119"/>
    <x v="1"/>
    <s v="plays"/>
    <x v="3735"/>
    <x v="3720"/>
  </r>
  <r>
    <n v="3736"/>
    <s v="Hot Dogs a new play by Suhayla El-Bushra"/>
    <x v="3734"/>
    <n v="1500"/>
    <n v="10"/>
    <x v="2"/>
    <x v="1"/>
    <s v="GBP"/>
    <n v="1427133600"/>
    <x v="3736"/>
    <b v="0"/>
    <x v="29"/>
    <b v="0"/>
    <s v="theater/plays"/>
    <x v="886"/>
    <x v="119"/>
    <x v="1"/>
    <s v="plays"/>
    <x v="3736"/>
    <x v="3721"/>
  </r>
  <r>
    <n v="3737"/>
    <s v="Measure For Measure"/>
    <x v="3735"/>
    <n v="700"/>
    <n v="150"/>
    <x v="2"/>
    <x v="0"/>
    <s v="USD"/>
    <n v="1447311540"/>
    <x v="3737"/>
    <b v="0"/>
    <x v="80"/>
    <b v="0"/>
    <s v="theater/plays"/>
    <x v="2692"/>
    <x v="839"/>
    <x v="1"/>
    <s v="plays"/>
    <x v="3737"/>
    <x v="3722"/>
  </r>
  <r>
    <n v="3738"/>
    <s v="'GULF' - a new play by PIVOT THEATRE"/>
    <x v="3736"/>
    <n v="1500"/>
    <n v="270"/>
    <x v="2"/>
    <x v="1"/>
    <s v="GBP"/>
    <n v="1405461600"/>
    <x v="3738"/>
    <b v="0"/>
    <x v="79"/>
    <b v="0"/>
    <s v="theater/plays"/>
    <x v="2693"/>
    <x v="834"/>
    <x v="1"/>
    <s v="plays"/>
    <x v="3738"/>
    <x v="3723"/>
  </r>
  <r>
    <n v="3739"/>
    <s v="Verge of Strife - The life and poetry of Rupert Brooke"/>
    <x v="3737"/>
    <n v="4000"/>
    <n v="805"/>
    <x v="2"/>
    <x v="1"/>
    <s v="GBP"/>
    <n v="1468752468"/>
    <x v="3739"/>
    <b v="0"/>
    <x v="22"/>
    <b v="0"/>
    <s v="theater/plays"/>
    <x v="2694"/>
    <x v="2780"/>
    <x v="1"/>
    <s v="plays"/>
    <x v="3739"/>
    <x v="3724"/>
  </r>
  <r>
    <n v="3740"/>
    <s v="dasGROUP Theatre: Savage in Limbo"/>
    <x v="3738"/>
    <n v="2000"/>
    <n v="358"/>
    <x v="2"/>
    <x v="0"/>
    <s v="USD"/>
    <n v="1407808438"/>
    <x v="3740"/>
    <b v="0"/>
    <x v="25"/>
    <b v="0"/>
    <s v="theater/plays"/>
    <x v="2695"/>
    <x v="2781"/>
    <x v="1"/>
    <s v="plays"/>
    <x v="3740"/>
    <x v="3725"/>
  </r>
  <r>
    <n v="3741"/>
    <s v="Open House Theater"/>
    <x v="3739"/>
    <n v="20000"/>
    <n v="0"/>
    <x v="2"/>
    <x v="0"/>
    <s v="USD"/>
    <n v="1450389950"/>
    <x v="3741"/>
    <b v="0"/>
    <x v="78"/>
    <b v="0"/>
    <s v="theater/plays"/>
    <x v="109"/>
    <x v="121"/>
    <x v="1"/>
    <s v="plays"/>
    <x v="3741"/>
    <x v="3726"/>
  </r>
  <r>
    <n v="3742"/>
    <s v="The Jennings Family Reunion"/>
    <x v="3740"/>
    <n v="5000"/>
    <n v="100"/>
    <x v="2"/>
    <x v="0"/>
    <s v="USD"/>
    <n v="1409980144"/>
    <x v="3742"/>
    <b v="0"/>
    <x v="80"/>
    <b v="0"/>
    <s v="theater/plays"/>
    <x v="172"/>
    <x v="384"/>
    <x v="1"/>
    <s v="plays"/>
    <x v="3742"/>
    <x v="3727"/>
  </r>
  <r>
    <n v="3743"/>
    <s v="Down the Mississippi"/>
    <x v="3741"/>
    <n v="2200"/>
    <n v="0"/>
    <x v="2"/>
    <x v="0"/>
    <s v="USD"/>
    <n v="1404406964"/>
    <x v="3743"/>
    <b v="0"/>
    <x v="78"/>
    <b v="0"/>
    <s v="theater/plays"/>
    <x v="109"/>
    <x v="121"/>
    <x v="1"/>
    <s v="plays"/>
    <x v="3743"/>
    <x v="3728"/>
  </r>
  <r>
    <n v="3744"/>
    <s v="The Game's Afoot - Spotlight"/>
    <x v="3742"/>
    <n v="1200"/>
    <n v="0"/>
    <x v="2"/>
    <x v="0"/>
    <s v="USD"/>
    <n v="1404532740"/>
    <x v="3744"/>
    <b v="0"/>
    <x v="78"/>
    <b v="0"/>
    <s v="theater/plays"/>
    <x v="109"/>
    <x v="121"/>
    <x v="1"/>
    <s v="plays"/>
    <x v="3744"/>
    <x v="3729"/>
  </r>
  <r>
    <n v="3745"/>
    <s v="Tyke Theatre Web Show"/>
    <x v="3743"/>
    <n v="100"/>
    <n v="10"/>
    <x v="2"/>
    <x v="0"/>
    <s v="USD"/>
    <n v="1407689102"/>
    <x v="3745"/>
    <b v="0"/>
    <x v="29"/>
    <b v="0"/>
    <s v="theater/plays"/>
    <x v="709"/>
    <x v="119"/>
    <x v="1"/>
    <s v="plays"/>
    <x v="3745"/>
    <x v="3730"/>
  </r>
  <r>
    <n v="3746"/>
    <s v="Stage Play Production - &quot;I Love You to Death&quot;"/>
    <x v="3744"/>
    <n v="8500"/>
    <n v="202"/>
    <x v="2"/>
    <x v="0"/>
    <s v="USD"/>
    <n v="1475918439"/>
    <x v="3746"/>
    <b v="0"/>
    <x v="29"/>
    <b v="0"/>
    <s v="theater/plays"/>
    <x v="2696"/>
    <x v="2782"/>
    <x v="1"/>
    <s v="plays"/>
    <x v="3746"/>
    <x v="3731"/>
  </r>
  <r>
    <n v="3747"/>
    <s v="Counting Stars"/>
    <x v="3745"/>
    <n v="2500"/>
    <n v="25"/>
    <x v="2"/>
    <x v="1"/>
    <s v="GBP"/>
    <n v="1436137140"/>
    <x v="3747"/>
    <b v="0"/>
    <x v="29"/>
    <b v="0"/>
    <s v="theater/plays"/>
    <x v="460"/>
    <x v="384"/>
    <x v="1"/>
    <s v="plays"/>
    <x v="3747"/>
    <x v="3732"/>
  </r>
  <r>
    <n v="3748"/>
    <s v="CAUCUS! THE MUSICAL"/>
    <x v="3746"/>
    <n v="5000"/>
    <n v="5176"/>
    <x v="0"/>
    <x v="0"/>
    <s v="USD"/>
    <n v="1455602340"/>
    <x v="3748"/>
    <b v="0"/>
    <x v="47"/>
    <b v="1"/>
    <s v="theater/musical"/>
    <x v="2697"/>
    <x v="2783"/>
    <x v="1"/>
    <s v="musical"/>
    <x v="3748"/>
    <x v="3733"/>
  </r>
  <r>
    <n v="3749"/>
    <s v="Dante's Capstone Project: Who am I?"/>
    <x v="3747"/>
    <n v="500"/>
    <n v="525"/>
    <x v="0"/>
    <x v="0"/>
    <s v="USD"/>
    <n v="1461902340"/>
    <x v="3749"/>
    <b v="0"/>
    <x v="63"/>
    <b v="1"/>
    <s v="theater/musical"/>
    <x v="2"/>
    <x v="766"/>
    <x v="1"/>
    <s v="musical"/>
    <x v="3749"/>
    <x v="3734"/>
  </r>
  <r>
    <n v="3750"/>
    <s v="Stars on Stage, Kids be Heard!"/>
    <x v="3748"/>
    <n v="6000"/>
    <n v="6027"/>
    <x v="0"/>
    <x v="0"/>
    <s v="USD"/>
    <n v="1423555140"/>
    <x v="3750"/>
    <b v="0"/>
    <x v="33"/>
    <b v="1"/>
    <s v="theater/musical"/>
    <x v="1004"/>
    <x v="2784"/>
    <x v="1"/>
    <s v="musical"/>
    <x v="3750"/>
    <x v="3735"/>
  </r>
  <r>
    <n v="3751"/>
    <s v="GGC Productions 2016"/>
    <x v="3749"/>
    <n v="1000"/>
    <n v="1326"/>
    <x v="0"/>
    <x v="0"/>
    <s v="USD"/>
    <n v="1459641073"/>
    <x v="3751"/>
    <b v="0"/>
    <x v="202"/>
    <b v="1"/>
    <s v="theater/musical"/>
    <x v="2698"/>
    <x v="2785"/>
    <x v="1"/>
    <s v="musical"/>
    <x v="3751"/>
    <x v="3736"/>
  </r>
  <r>
    <n v="3752"/>
    <s v="POP! Community Cabaret Presents..."/>
    <x v="3750"/>
    <n v="500"/>
    <n v="565"/>
    <x v="0"/>
    <x v="1"/>
    <s v="GBP"/>
    <n v="1476651600"/>
    <x v="3752"/>
    <b v="0"/>
    <x v="41"/>
    <b v="1"/>
    <s v="theater/musical"/>
    <x v="1246"/>
    <x v="804"/>
    <x v="1"/>
    <s v="musical"/>
    <x v="3752"/>
    <x v="3737"/>
  </r>
  <r>
    <n v="3753"/>
    <s v="Wagner in English"/>
    <x v="3751"/>
    <n v="5000"/>
    <n v="5167"/>
    <x v="0"/>
    <x v="0"/>
    <s v="USD"/>
    <n v="1433289600"/>
    <x v="3753"/>
    <b v="0"/>
    <x v="209"/>
    <b v="1"/>
    <s v="theater/musical"/>
    <x v="2699"/>
    <x v="2786"/>
    <x v="1"/>
    <s v="musical"/>
    <x v="3753"/>
    <x v="3738"/>
  </r>
  <r>
    <n v="3754"/>
    <s v="Little Shop of Horrors"/>
    <x v="3752"/>
    <n v="2500"/>
    <n v="3000"/>
    <x v="0"/>
    <x v="0"/>
    <s v="USD"/>
    <n v="1406350740"/>
    <x v="3754"/>
    <b v="0"/>
    <x v="74"/>
    <b v="1"/>
    <s v="theater/musical"/>
    <x v="43"/>
    <x v="2787"/>
    <x v="1"/>
    <s v="musical"/>
    <x v="3754"/>
    <x v="3739"/>
  </r>
  <r>
    <n v="3755"/>
    <s v="Retro Rhapsody"/>
    <x v="3753"/>
    <n v="550"/>
    <n v="713"/>
    <x v="0"/>
    <x v="1"/>
    <s v="GBP"/>
    <n v="1460753307"/>
    <x v="3755"/>
    <b v="0"/>
    <x v="33"/>
    <b v="1"/>
    <s v="theater/musical"/>
    <x v="2700"/>
    <x v="2788"/>
    <x v="1"/>
    <s v="musical"/>
    <x v="3755"/>
    <x v="3740"/>
  </r>
  <r>
    <n v="3756"/>
    <s v="the purple light theatre company's Into the Woods"/>
    <x v="3754"/>
    <n v="4500"/>
    <n v="4550"/>
    <x v="0"/>
    <x v="0"/>
    <s v="USD"/>
    <n v="1402515198"/>
    <x v="3756"/>
    <b v="0"/>
    <x v="57"/>
    <b v="1"/>
    <s v="theater/musical"/>
    <x v="2701"/>
    <x v="2789"/>
    <x v="1"/>
    <s v="musical"/>
    <x v="3756"/>
    <x v="3741"/>
  </r>
  <r>
    <n v="3757"/>
    <s v="Anti-Bullying Musicalâ€¦ &quot;It's Easy!&quot;"/>
    <x v="3755"/>
    <n v="3500"/>
    <n v="3798"/>
    <x v="0"/>
    <x v="0"/>
    <s v="USD"/>
    <n v="1417465515"/>
    <x v="3757"/>
    <b v="0"/>
    <x v="133"/>
    <b v="1"/>
    <s v="theater/musical"/>
    <x v="2702"/>
    <x v="2790"/>
    <x v="1"/>
    <s v="musical"/>
    <x v="3757"/>
    <x v="3742"/>
  </r>
  <r>
    <n v="3758"/>
    <s v="Luigi's Ladies"/>
    <x v="3756"/>
    <n v="1500"/>
    <n v="1535"/>
    <x v="0"/>
    <x v="0"/>
    <s v="USD"/>
    <n v="1400475600"/>
    <x v="3758"/>
    <b v="0"/>
    <x v="55"/>
    <b v="1"/>
    <s v="theater/musical"/>
    <x v="2703"/>
    <x v="2791"/>
    <x v="1"/>
    <s v="musical"/>
    <x v="3758"/>
    <x v="3743"/>
  </r>
  <r>
    <n v="3759"/>
    <s v="Pared Down Productions"/>
    <x v="3757"/>
    <n v="4000"/>
    <n v="4409.7700000000004"/>
    <x v="0"/>
    <x v="0"/>
    <s v="USD"/>
    <n v="1440556553"/>
    <x v="3759"/>
    <b v="0"/>
    <x v="106"/>
    <b v="1"/>
    <s v="theater/musical"/>
    <x v="2704"/>
    <x v="2792"/>
    <x v="1"/>
    <s v="musical"/>
    <x v="3759"/>
    <x v="3744"/>
  </r>
  <r>
    <n v="3760"/>
    <s v="Song of the Sea"/>
    <x v="3758"/>
    <n v="5000"/>
    <n v="5050.7700000000004"/>
    <x v="0"/>
    <x v="0"/>
    <s v="USD"/>
    <n v="1399293386"/>
    <x v="3760"/>
    <b v="0"/>
    <x v="110"/>
    <b v="1"/>
    <s v="theater/musical"/>
    <x v="2705"/>
    <x v="2793"/>
    <x v="1"/>
    <s v="musical"/>
    <x v="3760"/>
    <x v="3745"/>
  </r>
  <r>
    <n v="3761"/>
    <s v="MARSHA - a girl who does bad things"/>
    <x v="3759"/>
    <n v="500"/>
    <n v="500"/>
    <x v="0"/>
    <x v="1"/>
    <s v="GBP"/>
    <n v="1439247600"/>
    <x v="3761"/>
    <b v="0"/>
    <x v="83"/>
    <b v="1"/>
    <s v="theater/musical"/>
    <x v="31"/>
    <x v="2794"/>
    <x v="1"/>
    <s v="musical"/>
    <x v="3761"/>
    <x v="3746"/>
  </r>
  <r>
    <n v="3762"/>
    <s v="iolite the musical"/>
    <x v="3760"/>
    <n v="1250"/>
    <n v="1328"/>
    <x v="0"/>
    <x v="1"/>
    <s v="GBP"/>
    <n v="1438543889"/>
    <x v="3762"/>
    <b v="0"/>
    <x v="33"/>
    <b v="1"/>
    <s v="theater/musical"/>
    <x v="2706"/>
    <x v="2795"/>
    <x v="1"/>
    <s v="musical"/>
    <x v="3762"/>
    <x v="3747"/>
  </r>
  <r>
    <n v="3763"/>
    <s v="[title of show] â€” The Chicago Storefront Premiere"/>
    <x v="3761"/>
    <n v="5000"/>
    <n v="5000"/>
    <x v="0"/>
    <x v="0"/>
    <s v="USD"/>
    <n v="1427907626"/>
    <x v="3763"/>
    <b v="0"/>
    <x v="99"/>
    <b v="1"/>
    <s v="theater/musical"/>
    <x v="31"/>
    <x v="2796"/>
    <x v="1"/>
    <s v="musical"/>
    <x v="3763"/>
    <x v="3748"/>
  </r>
  <r>
    <n v="3764"/>
    <s v="Agape Performing Arts Company, a Ministry of OLG"/>
    <x v="3762"/>
    <n v="1500"/>
    <n v="1500"/>
    <x v="0"/>
    <x v="0"/>
    <s v="USD"/>
    <n v="1464482160"/>
    <x v="3764"/>
    <b v="0"/>
    <x v="74"/>
    <b v="1"/>
    <s v="theater/musical"/>
    <x v="31"/>
    <x v="2657"/>
    <x v="1"/>
    <s v="musical"/>
    <x v="3764"/>
    <x v="3749"/>
  </r>
  <r>
    <n v="3765"/>
    <s v="Before and After"/>
    <x v="3763"/>
    <n v="7000"/>
    <n v="7942"/>
    <x v="0"/>
    <x v="0"/>
    <s v="USD"/>
    <n v="1406745482"/>
    <x v="3765"/>
    <b v="0"/>
    <x v="329"/>
    <b v="1"/>
    <s v="theater/musical"/>
    <x v="2707"/>
    <x v="2797"/>
    <x v="1"/>
    <s v="musical"/>
    <x v="3765"/>
    <x v="3750"/>
  </r>
  <r>
    <n v="3766"/>
    <s v="Held Momentarily The Musical Takes FringeNYC"/>
    <x v="3764"/>
    <n v="10000"/>
    <n v="10265.01"/>
    <x v="0"/>
    <x v="0"/>
    <s v="USD"/>
    <n v="1404360045"/>
    <x v="3766"/>
    <b v="0"/>
    <x v="93"/>
    <b v="1"/>
    <s v="theater/musical"/>
    <x v="2708"/>
    <x v="2798"/>
    <x v="1"/>
    <s v="musical"/>
    <x v="3766"/>
    <x v="3751"/>
  </r>
  <r>
    <n v="3767"/>
    <s v="Accidental Artists Lab"/>
    <x v="3765"/>
    <n v="2000"/>
    <n v="2335"/>
    <x v="0"/>
    <x v="0"/>
    <s v="USD"/>
    <n v="1425185940"/>
    <x v="3767"/>
    <b v="0"/>
    <x v="66"/>
    <b v="1"/>
    <s v="theater/musical"/>
    <x v="2709"/>
    <x v="2799"/>
    <x v="1"/>
    <s v="musical"/>
    <x v="3767"/>
    <x v="3566"/>
  </r>
  <r>
    <n v="3768"/>
    <s v="Unexpected Stage's Dani Girl, A New Musical"/>
    <x v="3766"/>
    <n v="4000"/>
    <n v="4306.1099999999997"/>
    <x v="0"/>
    <x v="0"/>
    <s v="USD"/>
    <n v="1402594090"/>
    <x v="3768"/>
    <b v="0"/>
    <x v="6"/>
    <b v="1"/>
    <s v="theater/musical"/>
    <x v="2710"/>
    <x v="2800"/>
    <x v="1"/>
    <s v="musical"/>
    <x v="3768"/>
    <x v="3752"/>
  </r>
  <r>
    <n v="3769"/>
    <s v="The Last Five Years Distinction Project"/>
    <x v="3767"/>
    <n v="1100"/>
    <n v="1100"/>
    <x v="0"/>
    <x v="0"/>
    <s v="USD"/>
    <n v="1460730079"/>
    <x v="3769"/>
    <b v="0"/>
    <x v="41"/>
    <b v="1"/>
    <s v="theater/musical"/>
    <x v="31"/>
    <x v="2801"/>
    <x v="1"/>
    <s v="musical"/>
    <x v="3769"/>
    <x v="3753"/>
  </r>
  <r>
    <n v="3770"/>
    <s v="The White Feather: a new musical"/>
    <x v="3768"/>
    <n v="2000"/>
    <n v="2000"/>
    <x v="0"/>
    <x v="1"/>
    <s v="GBP"/>
    <n v="1434234010"/>
    <x v="3770"/>
    <b v="0"/>
    <x v="9"/>
    <b v="1"/>
    <s v="theater/musical"/>
    <x v="31"/>
    <x v="101"/>
    <x v="1"/>
    <s v="musical"/>
    <x v="3770"/>
    <x v="3754"/>
  </r>
  <r>
    <n v="3771"/>
    <s v="COME OUT SWINGIN'!"/>
    <x v="3769"/>
    <n v="1000"/>
    <n v="1460"/>
    <x v="0"/>
    <x v="0"/>
    <s v="USD"/>
    <n v="1463529600"/>
    <x v="3771"/>
    <b v="0"/>
    <x v="44"/>
    <b v="1"/>
    <s v="theater/musical"/>
    <x v="2711"/>
    <x v="2802"/>
    <x v="1"/>
    <s v="musical"/>
    <x v="3771"/>
    <x v="3755"/>
  </r>
  <r>
    <n v="3772"/>
    <s v="Make &quot;Tonya and Nancy&quot; a Rock Opera!"/>
    <x v="3770"/>
    <n v="5000"/>
    <n v="5510"/>
    <x v="0"/>
    <x v="0"/>
    <s v="USD"/>
    <n v="1480399200"/>
    <x v="3772"/>
    <b v="0"/>
    <x v="51"/>
    <b v="1"/>
    <s v="theater/musical"/>
    <x v="1097"/>
    <x v="2803"/>
    <x v="1"/>
    <s v="musical"/>
    <x v="3772"/>
    <x v="3756"/>
  </r>
  <r>
    <n v="3773"/>
    <s v="Dundee: A Hip-Hopera"/>
    <x v="3771"/>
    <n v="5000"/>
    <n v="5410"/>
    <x v="0"/>
    <x v="0"/>
    <s v="USD"/>
    <n v="1479175680"/>
    <x v="3773"/>
    <b v="0"/>
    <x v="7"/>
    <b v="1"/>
    <s v="theater/musical"/>
    <x v="2123"/>
    <x v="2804"/>
    <x v="1"/>
    <s v="musical"/>
    <x v="3773"/>
    <x v="3757"/>
  </r>
  <r>
    <n v="3774"/>
    <s v="Mabel Moon Goes to Earth!"/>
    <x v="3772"/>
    <n v="2500"/>
    <n v="2500"/>
    <x v="0"/>
    <x v="5"/>
    <s v="CAD"/>
    <n v="1428606055"/>
    <x v="3774"/>
    <b v="0"/>
    <x v="20"/>
    <b v="1"/>
    <s v="theater/musical"/>
    <x v="31"/>
    <x v="101"/>
    <x v="1"/>
    <s v="musical"/>
    <x v="3774"/>
    <x v="3758"/>
  </r>
  <r>
    <n v="3775"/>
    <s v="TRAVIS KENT : MY FIRST TIME live and unprotected at 54 BELOW"/>
    <x v="3773"/>
    <n v="2000"/>
    <n v="2005"/>
    <x v="0"/>
    <x v="0"/>
    <s v="USD"/>
    <n v="1428552000"/>
    <x v="3775"/>
    <b v="0"/>
    <x v="25"/>
    <b v="1"/>
    <s v="theater/musical"/>
    <x v="598"/>
    <x v="2805"/>
    <x v="1"/>
    <s v="musical"/>
    <x v="3775"/>
    <x v="3759"/>
  </r>
  <r>
    <n v="3776"/>
    <s v="Peter Pan is out of pixie dust &amp; can't fly without your help"/>
    <x v="3774"/>
    <n v="8000"/>
    <n v="8537"/>
    <x v="0"/>
    <x v="0"/>
    <s v="USD"/>
    <n v="1406854800"/>
    <x v="3776"/>
    <b v="0"/>
    <x v="225"/>
    <b v="1"/>
    <s v="theater/musical"/>
    <x v="2712"/>
    <x v="2806"/>
    <x v="1"/>
    <s v="musical"/>
    <x v="3776"/>
    <x v="3760"/>
  </r>
  <r>
    <n v="3777"/>
    <s v="The Musical Adventure of Mimi and the Ghosts"/>
    <x v="3775"/>
    <n v="2000"/>
    <n v="2864"/>
    <x v="0"/>
    <x v="0"/>
    <s v="USD"/>
    <n v="1411790400"/>
    <x v="3777"/>
    <b v="0"/>
    <x v="211"/>
    <b v="1"/>
    <s v="theater/musical"/>
    <x v="2713"/>
    <x v="2807"/>
    <x v="1"/>
    <s v="musical"/>
    <x v="3777"/>
    <x v="3761"/>
  </r>
  <r>
    <n v="3778"/>
    <s v="Give a Puppet a Hand"/>
    <x v="3776"/>
    <n v="2400"/>
    <n v="2521"/>
    <x v="0"/>
    <x v="0"/>
    <s v="USD"/>
    <n v="1423942780"/>
    <x v="3778"/>
    <b v="0"/>
    <x v="17"/>
    <b v="1"/>
    <s v="theater/musical"/>
    <x v="2714"/>
    <x v="2808"/>
    <x v="1"/>
    <s v="musical"/>
    <x v="3778"/>
    <x v="3762"/>
  </r>
  <r>
    <n v="3779"/>
    <s v="&quot;The Last Adam&quot; A New Musical, NYC reading"/>
    <x v="3777"/>
    <n v="15000"/>
    <n v="15597"/>
    <x v="0"/>
    <x v="0"/>
    <s v="USD"/>
    <n v="1459010340"/>
    <x v="3779"/>
    <b v="0"/>
    <x v="248"/>
    <b v="1"/>
    <s v="theater/musical"/>
    <x v="2715"/>
    <x v="2809"/>
    <x v="1"/>
    <s v="musical"/>
    <x v="3779"/>
    <x v="3763"/>
  </r>
  <r>
    <n v="3780"/>
    <s v="Melissa Youth OnSTAGE Season 5. Act Like you Mean it!"/>
    <x v="3778"/>
    <n v="2500"/>
    <n v="3000"/>
    <x v="0"/>
    <x v="0"/>
    <s v="USD"/>
    <n v="1436817960"/>
    <x v="3780"/>
    <b v="0"/>
    <x v="209"/>
    <b v="1"/>
    <s v="theater/musical"/>
    <x v="43"/>
    <x v="101"/>
    <x v="1"/>
    <s v="musical"/>
    <x v="3780"/>
    <x v="3764"/>
  </r>
  <r>
    <n v="3781"/>
    <s v="I GOT FIRED - Keith and Jenny are back!"/>
    <x v="3779"/>
    <n v="4500"/>
    <n v="4935"/>
    <x v="0"/>
    <x v="0"/>
    <s v="USD"/>
    <n v="1410210685"/>
    <x v="3781"/>
    <b v="0"/>
    <x v="47"/>
    <b v="1"/>
    <s v="theater/musical"/>
    <x v="2716"/>
    <x v="2810"/>
    <x v="1"/>
    <s v="musical"/>
    <x v="3781"/>
    <x v="3765"/>
  </r>
  <r>
    <n v="3782"/>
    <s v="No Horizon - The forgotten story, told in a unique musical."/>
    <x v="3780"/>
    <n v="2000"/>
    <n v="2035"/>
    <x v="0"/>
    <x v="1"/>
    <s v="GBP"/>
    <n v="1469401200"/>
    <x v="3782"/>
    <b v="0"/>
    <x v="74"/>
    <b v="1"/>
    <s v="theater/musical"/>
    <x v="1409"/>
    <x v="2811"/>
    <x v="1"/>
    <s v="musical"/>
    <x v="3782"/>
    <x v="3766"/>
  </r>
  <r>
    <n v="3783"/>
    <s v="Help DORO &amp; DIEGA find their way to the Orlando FRINGE 2016"/>
    <x v="3781"/>
    <n v="1200"/>
    <n v="1547"/>
    <x v="0"/>
    <x v="0"/>
    <s v="USD"/>
    <n v="1458057600"/>
    <x v="3783"/>
    <b v="0"/>
    <x v="54"/>
    <b v="1"/>
    <s v="theater/musical"/>
    <x v="2717"/>
    <x v="2812"/>
    <x v="1"/>
    <s v="musical"/>
    <x v="3783"/>
    <x v="3767"/>
  </r>
  <r>
    <n v="3784"/>
    <s v="Whitehall Theatre Presents: Little Shop of Horrors"/>
    <x v="3782"/>
    <n v="1000"/>
    <n v="1150"/>
    <x v="0"/>
    <x v="5"/>
    <s v="CAD"/>
    <n v="1468193532"/>
    <x v="3784"/>
    <b v="0"/>
    <x v="73"/>
    <b v="1"/>
    <s v="theater/musical"/>
    <x v="935"/>
    <x v="2813"/>
    <x v="1"/>
    <s v="musical"/>
    <x v="3784"/>
    <x v="3768"/>
  </r>
  <r>
    <n v="3785"/>
    <s v="Send &quot;Pawn&quot; to Edinburgh!"/>
    <x v="3783"/>
    <n v="2000"/>
    <n v="3015"/>
    <x v="0"/>
    <x v="1"/>
    <s v="GBP"/>
    <n v="1470132180"/>
    <x v="3785"/>
    <b v="0"/>
    <x v="209"/>
    <b v="1"/>
    <s v="theater/musical"/>
    <x v="2718"/>
    <x v="984"/>
    <x v="1"/>
    <s v="musical"/>
    <x v="3785"/>
    <x v="3769"/>
  </r>
  <r>
    <n v="3786"/>
    <s v="Puberty the Musical: Original Cast Recording"/>
    <x v="3784"/>
    <n v="6000"/>
    <n v="6658"/>
    <x v="0"/>
    <x v="0"/>
    <s v="USD"/>
    <n v="1464310475"/>
    <x v="3786"/>
    <b v="0"/>
    <x v="26"/>
    <b v="1"/>
    <s v="theater/musical"/>
    <x v="2719"/>
    <x v="2814"/>
    <x v="1"/>
    <s v="musical"/>
    <x v="3786"/>
    <x v="3770"/>
  </r>
  <r>
    <n v="3787"/>
    <s v="Happiest Show On Earth Production Sponsor"/>
    <x v="3785"/>
    <n v="350"/>
    <n v="351"/>
    <x v="0"/>
    <x v="0"/>
    <s v="USD"/>
    <n v="1436587140"/>
    <x v="3787"/>
    <b v="0"/>
    <x v="73"/>
    <b v="1"/>
    <s v="theater/musical"/>
    <x v="2720"/>
    <x v="2815"/>
    <x v="1"/>
    <s v="musical"/>
    <x v="3787"/>
    <x v="3514"/>
  </r>
  <r>
    <n v="3788"/>
    <s v="WHAT'S A NICE JEWISH GIRL DOING IN A PLACE LIKE THIS?"/>
    <x v="3786"/>
    <n v="75000"/>
    <n v="500"/>
    <x v="2"/>
    <x v="0"/>
    <s v="USD"/>
    <n v="1450887480"/>
    <x v="3788"/>
    <b v="0"/>
    <x v="29"/>
    <b v="0"/>
    <s v="theater/musical"/>
    <x v="886"/>
    <x v="130"/>
    <x v="1"/>
    <s v="musical"/>
    <x v="3788"/>
    <x v="3771"/>
  </r>
  <r>
    <n v="3789"/>
    <s v="Austen a New Musical Play"/>
    <x v="3787"/>
    <n v="3550"/>
    <n v="116"/>
    <x v="2"/>
    <x v="1"/>
    <s v="GBP"/>
    <n v="1434395418"/>
    <x v="3789"/>
    <b v="0"/>
    <x v="80"/>
    <b v="0"/>
    <s v="theater/musical"/>
    <x v="2721"/>
    <x v="2109"/>
    <x v="1"/>
    <s v="musical"/>
    <x v="3789"/>
    <x v="3772"/>
  </r>
  <r>
    <n v="3790"/>
    <s v="Funding a Performing Arts Theatre for Children and Adults"/>
    <x v="3788"/>
    <n v="15000"/>
    <n v="0"/>
    <x v="2"/>
    <x v="0"/>
    <s v="USD"/>
    <n v="1479834023"/>
    <x v="3790"/>
    <b v="0"/>
    <x v="78"/>
    <b v="0"/>
    <s v="theater/musical"/>
    <x v="109"/>
    <x v="121"/>
    <x v="1"/>
    <s v="musical"/>
    <x v="3790"/>
    <x v="3773"/>
  </r>
  <r>
    <n v="3791"/>
    <s v="Spin! at The Cumming Playhouse"/>
    <x v="3789"/>
    <n v="1500"/>
    <n v="0"/>
    <x v="2"/>
    <x v="0"/>
    <s v="USD"/>
    <n v="1404664592"/>
    <x v="3791"/>
    <b v="0"/>
    <x v="78"/>
    <b v="0"/>
    <s v="theater/musical"/>
    <x v="109"/>
    <x v="121"/>
    <x v="1"/>
    <s v="musical"/>
    <x v="3791"/>
    <x v="3774"/>
  </r>
  <r>
    <n v="3792"/>
    <s v="BorikÃ©n: The Show"/>
    <x v="3790"/>
    <n v="12500"/>
    <n v="35"/>
    <x v="2"/>
    <x v="0"/>
    <s v="USD"/>
    <n v="1436957022"/>
    <x v="3792"/>
    <b v="0"/>
    <x v="84"/>
    <b v="0"/>
    <s v="theater/musical"/>
    <x v="1228"/>
    <x v="844"/>
    <x v="1"/>
    <s v="musical"/>
    <x v="3792"/>
    <x v="3775"/>
  </r>
  <r>
    <n v="3793"/>
    <s v="Carolyn German Songbook &quot;Go From Here&quot; Sheet Music &amp; Concert"/>
    <x v="3791"/>
    <n v="7000"/>
    <n v="4176"/>
    <x v="2"/>
    <x v="0"/>
    <s v="USD"/>
    <n v="1418769129"/>
    <x v="3793"/>
    <b v="0"/>
    <x v="54"/>
    <b v="0"/>
    <s v="theater/musical"/>
    <x v="2722"/>
    <x v="2816"/>
    <x v="1"/>
    <s v="musical"/>
    <x v="3793"/>
    <x v="3776"/>
  </r>
  <r>
    <n v="3794"/>
    <s v="Jack and the Beanstalk, The Family Pantomime December 2015"/>
    <x v="3792"/>
    <n v="5000"/>
    <n v="50"/>
    <x v="2"/>
    <x v="1"/>
    <s v="GBP"/>
    <n v="1433685354"/>
    <x v="3794"/>
    <b v="0"/>
    <x v="29"/>
    <b v="0"/>
    <s v="theater/musical"/>
    <x v="460"/>
    <x v="73"/>
    <x v="1"/>
    <s v="musical"/>
    <x v="3794"/>
    <x v="3777"/>
  </r>
  <r>
    <n v="3795"/>
    <s v="Duodeca"/>
    <x v="3793"/>
    <n v="600"/>
    <n v="10"/>
    <x v="2"/>
    <x v="1"/>
    <s v="GBP"/>
    <n v="1440801000"/>
    <x v="3795"/>
    <b v="0"/>
    <x v="84"/>
    <b v="0"/>
    <s v="theater/musical"/>
    <x v="1312"/>
    <x v="144"/>
    <x v="1"/>
    <s v="musical"/>
    <x v="3795"/>
    <x v="3778"/>
  </r>
  <r>
    <n v="3796"/>
    <s v="A Staged Reading of &quot;CALL ME TANIA&quot;"/>
    <x v="3794"/>
    <n v="22500"/>
    <n v="1"/>
    <x v="2"/>
    <x v="0"/>
    <s v="USD"/>
    <n v="1484354556"/>
    <x v="3796"/>
    <b v="0"/>
    <x v="29"/>
    <b v="0"/>
    <s v="theater/musical"/>
    <x v="2723"/>
    <x v="120"/>
    <x v="1"/>
    <s v="musical"/>
    <x v="3796"/>
    <x v="3779"/>
  </r>
  <r>
    <n v="3797"/>
    <s v="FACING EAST: New LGBT Musical Eyes London Concert"/>
    <x v="3795"/>
    <n v="6000"/>
    <n v="5380"/>
    <x v="2"/>
    <x v="0"/>
    <s v="USD"/>
    <n v="1429564165"/>
    <x v="3797"/>
    <b v="0"/>
    <x v="77"/>
    <b v="0"/>
    <s v="theater/musical"/>
    <x v="2724"/>
    <x v="2817"/>
    <x v="1"/>
    <s v="musical"/>
    <x v="3797"/>
    <x v="3780"/>
  </r>
  <r>
    <n v="3798"/>
    <s v="&quot;Final Day,&quot; A Dramatic Musical Play (Broadway,Theater, NYC)"/>
    <x v="3796"/>
    <n v="70000"/>
    <n v="1025"/>
    <x v="2"/>
    <x v="0"/>
    <s v="USD"/>
    <n v="1407691248"/>
    <x v="3798"/>
    <b v="0"/>
    <x v="81"/>
    <b v="0"/>
    <s v="theater/musical"/>
    <x v="2725"/>
    <x v="1536"/>
    <x v="1"/>
    <s v="musical"/>
    <x v="3798"/>
    <x v="3781"/>
  </r>
  <r>
    <n v="3799"/>
    <s v="A Story Once Told"/>
    <x v="3797"/>
    <n v="10000"/>
    <n v="402"/>
    <x v="2"/>
    <x v="0"/>
    <s v="USD"/>
    <n v="1457734843"/>
    <x v="3799"/>
    <b v="0"/>
    <x v="80"/>
    <b v="0"/>
    <s v="theater/musical"/>
    <x v="2726"/>
    <x v="984"/>
    <x v="1"/>
    <s v="musical"/>
    <x v="3799"/>
    <x v="3782"/>
  </r>
  <r>
    <n v="3800"/>
    <s v="Be The Change ~ The Children's Campaign"/>
    <x v="3798"/>
    <n v="22000"/>
    <n v="881"/>
    <x v="2"/>
    <x v="0"/>
    <s v="USD"/>
    <n v="1420952340"/>
    <x v="3800"/>
    <b v="0"/>
    <x v="38"/>
    <b v="0"/>
    <s v="theater/musical"/>
    <x v="2727"/>
    <x v="2818"/>
    <x v="1"/>
    <s v="musical"/>
    <x v="3800"/>
    <x v="3783"/>
  </r>
  <r>
    <n v="3801"/>
    <s v="The Imaginary A Musical"/>
    <x v="3799"/>
    <n v="5000"/>
    <n v="426"/>
    <x v="2"/>
    <x v="0"/>
    <s v="USD"/>
    <n v="1420215216"/>
    <x v="3801"/>
    <b v="0"/>
    <x v="82"/>
    <b v="0"/>
    <s v="theater/musical"/>
    <x v="2728"/>
    <x v="2819"/>
    <x v="1"/>
    <s v="musical"/>
    <x v="3801"/>
    <x v="3784"/>
  </r>
  <r>
    <n v="3802"/>
    <s v="The Lost Play of William Shakespeare"/>
    <x v="3800"/>
    <n v="3000"/>
    <n v="0"/>
    <x v="2"/>
    <x v="0"/>
    <s v="USD"/>
    <n v="1445482906"/>
    <x v="3802"/>
    <b v="0"/>
    <x v="78"/>
    <b v="0"/>
    <s v="theater/musical"/>
    <x v="109"/>
    <x v="121"/>
    <x v="1"/>
    <s v="musical"/>
    <x v="3802"/>
    <x v="3785"/>
  </r>
  <r>
    <n v="3803"/>
    <s v="Benjamin Button the Musical Concept Album"/>
    <x v="3801"/>
    <n v="12000"/>
    <n v="2358"/>
    <x v="2"/>
    <x v="0"/>
    <s v="USD"/>
    <n v="1457133568"/>
    <x v="3803"/>
    <b v="0"/>
    <x v="244"/>
    <b v="0"/>
    <s v="theater/musical"/>
    <x v="2729"/>
    <x v="2820"/>
    <x v="1"/>
    <s v="musical"/>
    <x v="3803"/>
    <x v="3786"/>
  </r>
  <r>
    <n v="3804"/>
    <s v="Spring Awakening: The Hit Coming-of-Age Rock Musical"/>
    <x v="3802"/>
    <n v="8000"/>
    <n v="0"/>
    <x v="2"/>
    <x v="0"/>
    <s v="USD"/>
    <n v="1469948400"/>
    <x v="3804"/>
    <b v="0"/>
    <x v="78"/>
    <b v="0"/>
    <s v="theater/musical"/>
    <x v="109"/>
    <x v="121"/>
    <x v="1"/>
    <s v="musical"/>
    <x v="3804"/>
    <x v="3787"/>
  </r>
  <r>
    <n v="3805"/>
    <s v="&quot;Sounds By The River&quot; ( Original Musical)"/>
    <x v="3803"/>
    <n v="150000"/>
    <n v="3"/>
    <x v="2"/>
    <x v="0"/>
    <s v="USD"/>
    <n v="1411852640"/>
    <x v="3805"/>
    <b v="0"/>
    <x v="84"/>
    <b v="0"/>
    <s v="theater/musical"/>
    <x v="133"/>
    <x v="1788"/>
    <x v="1"/>
    <s v="musical"/>
    <x v="3805"/>
    <x v="3788"/>
  </r>
  <r>
    <n v="3806"/>
    <s v="The Rhythm of Revolution - Charity Musical Production"/>
    <x v="3804"/>
    <n v="7500"/>
    <n v="5"/>
    <x v="2"/>
    <x v="2"/>
    <s v="AUD"/>
    <n v="1404022381"/>
    <x v="3806"/>
    <b v="0"/>
    <x v="29"/>
    <b v="0"/>
    <s v="theater/musical"/>
    <x v="2730"/>
    <x v="144"/>
    <x v="1"/>
    <s v="musical"/>
    <x v="3806"/>
    <x v="3789"/>
  </r>
  <r>
    <n v="3807"/>
    <s v="&quot;In the Heights&quot; at The University of Michigan"/>
    <x v="3805"/>
    <n v="1500"/>
    <n v="455"/>
    <x v="2"/>
    <x v="0"/>
    <s v="USD"/>
    <n v="1428097739"/>
    <x v="3807"/>
    <b v="0"/>
    <x v="82"/>
    <b v="0"/>
    <s v="theater/musical"/>
    <x v="2731"/>
    <x v="2821"/>
    <x v="1"/>
    <s v="musical"/>
    <x v="3807"/>
    <x v="3790"/>
  </r>
  <r>
    <n v="3808"/>
    <s v="Time at the Bar! The road to Edinburgh"/>
    <x v="3806"/>
    <n v="1000"/>
    <n v="1000"/>
    <x v="0"/>
    <x v="1"/>
    <s v="GBP"/>
    <n v="1429955619"/>
    <x v="3808"/>
    <b v="0"/>
    <x v="54"/>
    <b v="1"/>
    <s v="theater/plays"/>
    <x v="31"/>
    <x v="694"/>
    <x v="1"/>
    <s v="plays"/>
    <x v="3808"/>
    <x v="3791"/>
  </r>
  <r>
    <n v="3809"/>
    <s v="15% of The Seagull Flies to Edinburgh"/>
    <x v="3807"/>
    <n v="2000"/>
    <n v="2025"/>
    <x v="0"/>
    <x v="1"/>
    <s v="GBP"/>
    <n v="1406761200"/>
    <x v="3809"/>
    <b v="0"/>
    <x v="44"/>
    <b v="1"/>
    <s v="theater/plays"/>
    <x v="982"/>
    <x v="1352"/>
    <x v="1"/>
    <s v="plays"/>
    <x v="3809"/>
    <x v="3792"/>
  </r>
  <r>
    <n v="3810"/>
    <s v="Romeo &amp; Juliet"/>
    <x v="3808"/>
    <n v="1500"/>
    <n v="1826"/>
    <x v="0"/>
    <x v="0"/>
    <s v="USD"/>
    <n v="1426965758"/>
    <x v="3810"/>
    <b v="0"/>
    <x v="55"/>
    <b v="1"/>
    <s v="theater/plays"/>
    <x v="2732"/>
    <x v="2822"/>
    <x v="1"/>
    <s v="plays"/>
    <x v="3810"/>
    <x v="3793"/>
  </r>
  <r>
    <n v="3811"/>
    <s v="The Merchant of Venice"/>
    <x v="3809"/>
    <n v="250"/>
    <n v="825"/>
    <x v="0"/>
    <x v="1"/>
    <s v="GBP"/>
    <n v="1464692400"/>
    <x v="3811"/>
    <b v="0"/>
    <x v="10"/>
    <b v="1"/>
    <s v="theater/plays"/>
    <x v="2733"/>
    <x v="2823"/>
    <x v="1"/>
    <s v="plays"/>
    <x v="3811"/>
    <x v="3794"/>
  </r>
  <r>
    <n v="3812"/>
    <s v="Save &quot;The Stage Door&quot;"/>
    <x v="3810"/>
    <n v="2000"/>
    <n v="2191"/>
    <x v="0"/>
    <x v="5"/>
    <s v="CAD"/>
    <n v="1433131140"/>
    <x v="3812"/>
    <b v="0"/>
    <x v="202"/>
    <b v="1"/>
    <s v="theater/plays"/>
    <x v="1708"/>
    <x v="2824"/>
    <x v="1"/>
    <s v="plays"/>
    <x v="3812"/>
    <x v="2551"/>
  </r>
  <r>
    <n v="3813"/>
    <s v="SUCKIN INJUN"/>
    <x v="3811"/>
    <n v="2100"/>
    <n v="2119.9899999999998"/>
    <x v="0"/>
    <x v="0"/>
    <s v="USD"/>
    <n v="1465940580"/>
    <x v="3813"/>
    <b v="0"/>
    <x v="74"/>
    <b v="1"/>
    <s v="theater/plays"/>
    <x v="2734"/>
    <x v="2825"/>
    <x v="1"/>
    <s v="plays"/>
    <x v="3813"/>
    <x v="3795"/>
  </r>
  <r>
    <n v="3814"/>
    <s v="Eyes Shut. Door Open - A New Play by Cassie M. Seinuk"/>
    <x v="3812"/>
    <n v="1500"/>
    <n v="2102"/>
    <x v="0"/>
    <x v="0"/>
    <s v="USD"/>
    <n v="1427860740"/>
    <x v="3814"/>
    <b v="0"/>
    <x v="69"/>
    <b v="1"/>
    <s v="theater/plays"/>
    <x v="2735"/>
    <x v="2826"/>
    <x v="1"/>
    <s v="plays"/>
    <x v="3814"/>
    <x v="3532"/>
  </r>
  <r>
    <n v="3815"/>
    <s v="The Canterbury Shakespeare Festival - first season"/>
    <x v="3813"/>
    <n v="1000"/>
    <n v="1000.01"/>
    <x v="0"/>
    <x v="1"/>
    <s v="GBP"/>
    <n v="1440111600"/>
    <x v="3815"/>
    <b v="0"/>
    <x v="9"/>
    <b v="1"/>
    <s v="theater/plays"/>
    <x v="2736"/>
    <x v="2827"/>
    <x v="1"/>
    <s v="plays"/>
    <x v="3815"/>
    <x v="3796"/>
  </r>
  <r>
    <n v="3816"/>
    <s v="AFTER LIFE: Minnesota Fringe Festival 2014"/>
    <x v="3814"/>
    <n v="1500"/>
    <n v="1788.57"/>
    <x v="0"/>
    <x v="0"/>
    <s v="USD"/>
    <n v="1405614823"/>
    <x v="3816"/>
    <b v="0"/>
    <x v="77"/>
    <b v="1"/>
    <s v="theater/plays"/>
    <x v="2737"/>
    <x v="2828"/>
    <x v="1"/>
    <s v="plays"/>
    <x v="3816"/>
    <x v="3797"/>
  </r>
  <r>
    <n v="3817"/>
    <s v="TWIST: adapted from the novel Oliver Twist"/>
    <x v="3815"/>
    <n v="2000"/>
    <n v="2145"/>
    <x v="0"/>
    <x v="0"/>
    <s v="USD"/>
    <n v="1445659140"/>
    <x v="3817"/>
    <b v="0"/>
    <x v="9"/>
    <b v="1"/>
    <s v="theater/plays"/>
    <x v="75"/>
    <x v="2829"/>
    <x v="1"/>
    <s v="plays"/>
    <x v="3817"/>
    <x v="3798"/>
  </r>
  <r>
    <n v="3818"/>
    <s v="The AOA Presents: The Maiden of Orleans"/>
    <x v="3816"/>
    <n v="250"/>
    <n v="570"/>
    <x v="0"/>
    <x v="0"/>
    <s v="USD"/>
    <n v="1426187582"/>
    <x v="3818"/>
    <b v="0"/>
    <x v="73"/>
    <b v="1"/>
    <s v="theater/plays"/>
    <x v="2738"/>
    <x v="2830"/>
    <x v="1"/>
    <s v="plays"/>
    <x v="3818"/>
    <x v="3799"/>
  </r>
  <r>
    <n v="3819"/>
    <s v="A Kansas City Fringe Festival premiere: &quot;The Art is a Lie&quot;"/>
    <x v="3705"/>
    <n v="1000"/>
    <n v="1064"/>
    <x v="0"/>
    <x v="0"/>
    <s v="USD"/>
    <n v="1437166920"/>
    <x v="3819"/>
    <b v="0"/>
    <x v="55"/>
    <b v="1"/>
    <s v="theater/plays"/>
    <x v="201"/>
    <x v="2831"/>
    <x v="1"/>
    <s v="plays"/>
    <x v="3819"/>
    <x v="3800"/>
  </r>
  <r>
    <n v="3820"/>
    <s v="TUSENTACK THEATRE"/>
    <x v="3817"/>
    <n v="300"/>
    <n v="430"/>
    <x v="0"/>
    <x v="1"/>
    <s v="GBP"/>
    <n v="1436110717"/>
    <x v="3820"/>
    <b v="0"/>
    <x v="9"/>
    <b v="1"/>
    <s v="theater/plays"/>
    <x v="2255"/>
    <x v="2832"/>
    <x v="1"/>
    <s v="plays"/>
    <x v="3820"/>
    <x v="3801"/>
  </r>
  <r>
    <n v="3821"/>
    <s v="Brooklyn Quartet, directed by reg e gaines. Spring of 2016"/>
    <x v="3818"/>
    <n v="3500"/>
    <n v="3659"/>
    <x v="0"/>
    <x v="0"/>
    <s v="USD"/>
    <n v="1451881207"/>
    <x v="3821"/>
    <b v="0"/>
    <x v="67"/>
    <b v="1"/>
    <s v="theater/plays"/>
    <x v="2739"/>
    <x v="2833"/>
    <x v="1"/>
    <s v="plays"/>
    <x v="3821"/>
    <x v="3802"/>
  </r>
  <r>
    <n v="3822"/>
    <s v="Geschichten sollen leben"/>
    <x v="3819"/>
    <n v="5000"/>
    <n v="5501"/>
    <x v="0"/>
    <x v="12"/>
    <s v="EUR"/>
    <n v="1453244340"/>
    <x v="3822"/>
    <b v="0"/>
    <x v="88"/>
    <b v="1"/>
    <s v="theater/plays"/>
    <x v="2740"/>
    <x v="2834"/>
    <x v="1"/>
    <s v="plays"/>
    <x v="3822"/>
    <x v="3803"/>
  </r>
  <r>
    <n v="3823"/>
    <s v="FEED"/>
    <x v="3820"/>
    <n v="2500"/>
    <n v="2650"/>
    <x v="0"/>
    <x v="0"/>
    <s v="USD"/>
    <n v="1437364740"/>
    <x v="3823"/>
    <b v="0"/>
    <x v="14"/>
    <b v="1"/>
    <s v="theater/plays"/>
    <x v="938"/>
    <x v="2835"/>
    <x v="1"/>
    <s v="plays"/>
    <x v="3823"/>
    <x v="3804"/>
  </r>
  <r>
    <n v="3824"/>
    <s v="Count Your Blessings - A Verbatim Performance"/>
    <x v="3821"/>
    <n v="250"/>
    <n v="270"/>
    <x v="0"/>
    <x v="1"/>
    <s v="GBP"/>
    <n v="1470058860"/>
    <x v="3824"/>
    <b v="0"/>
    <x v="63"/>
    <b v="1"/>
    <s v="theater/plays"/>
    <x v="1277"/>
    <x v="2836"/>
    <x v="1"/>
    <s v="plays"/>
    <x v="3824"/>
    <x v="3805"/>
  </r>
  <r>
    <n v="3825"/>
    <s v="Help keep girls in school in Burkina Faso"/>
    <x v="3822"/>
    <n v="5000"/>
    <n v="5271"/>
    <x v="0"/>
    <x v="0"/>
    <s v="USD"/>
    <n v="1434505214"/>
    <x v="3825"/>
    <b v="0"/>
    <x v="72"/>
    <b v="1"/>
    <s v="theater/plays"/>
    <x v="2741"/>
    <x v="2837"/>
    <x v="1"/>
    <s v="plays"/>
    <x v="3825"/>
    <x v="3806"/>
  </r>
  <r>
    <n v="3826"/>
    <s v="DAY OF THE DOG by Blue Sparrow Theatre Company"/>
    <x v="3823"/>
    <n v="600"/>
    <n v="715"/>
    <x v="0"/>
    <x v="1"/>
    <s v="GBP"/>
    <n v="1430993394"/>
    <x v="3826"/>
    <b v="0"/>
    <x v="55"/>
    <b v="1"/>
    <s v="theater/plays"/>
    <x v="650"/>
    <x v="446"/>
    <x v="1"/>
    <s v="plays"/>
    <x v="3826"/>
    <x v="3807"/>
  </r>
  <r>
    <n v="3827"/>
    <s v="BROKEN BISCUITS EDINBURGH"/>
    <x v="3824"/>
    <n v="3000"/>
    <n v="4580"/>
    <x v="0"/>
    <x v="1"/>
    <s v="GBP"/>
    <n v="1427414400"/>
    <x v="3827"/>
    <b v="0"/>
    <x v="71"/>
    <b v="1"/>
    <s v="theater/plays"/>
    <x v="2742"/>
    <x v="2838"/>
    <x v="1"/>
    <s v="plays"/>
    <x v="3827"/>
    <x v="3808"/>
  </r>
  <r>
    <n v="3828"/>
    <s v="A Few Brave Men: The Chosen Few"/>
    <x v="3825"/>
    <n v="5000"/>
    <n v="5000"/>
    <x v="0"/>
    <x v="0"/>
    <s v="USD"/>
    <n v="1420033187"/>
    <x v="3828"/>
    <b v="0"/>
    <x v="33"/>
    <b v="1"/>
    <s v="theater/plays"/>
    <x v="31"/>
    <x v="2839"/>
    <x v="1"/>
    <s v="plays"/>
    <x v="3828"/>
    <x v="3809"/>
  </r>
  <r>
    <n v="3829"/>
    <s v="Returning Home."/>
    <x v="3826"/>
    <n v="500"/>
    <n v="501"/>
    <x v="0"/>
    <x v="0"/>
    <s v="USD"/>
    <n v="1472676371"/>
    <x v="3829"/>
    <b v="0"/>
    <x v="22"/>
    <b v="1"/>
    <s v="theater/plays"/>
    <x v="20"/>
    <x v="2840"/>
    <x v="1"/>
    <s v="plays"/>
    <x v="3829"/>
    <x v="3810"/>
  </r>
  <r>
    <n v="3830"/>
    <s v="Run Away"/>
    <x v="3827"/>
    <n v="100"/>
    <n v="225"/>
    <x v="0"/>
    <x v="0"/>
    <s v="USD"/>
    <n v="1464371211"/>
    <x v="3830"/>
    <b v="0"/>
    <x v="83"/>
    <b v="1"/>
    <s v="theater/plays"/>
    <x v="2743"/>
    <x v="766"/>
    <x v="1"/>
    <s v="plays"/>
    <x v="3830"/>
    <x v="3811"/>
  </r>
  <r>
    <n v="3831"/>
    <s v="Adopt a School for Shared Shakes Artists in the Schools"/>
    <x v="3828"/>
    <n v="500"/>
    <n v="530.11"/>
    <x v="0"/>
    <x v="0"/>
    <s v="USD"/>
    <n v="1415222545"/>
    <x v="3831"/>
    <b v="0"/>
    <x v="82"/>
    <b v="1"/>
    <s v="theater/plays"/>
    <x v="2744"/>
    <x v="2841"/>
    <x v="1"/>
    <s v="plays"/>
    <x v="3831"/>
    <x v="3812"/>
  </r>
  <r>
    <n v="3832"/>
    <s v="SBYET 2016 Hairspray at the Lobero Theatre!"/>
    <x v="3829"/>
    <n v="1200"/>
    <n v="1256"/>
    <x v="0"/>
    <x v="0"/>
    <s v="USD"/>
    <n v="1455936335"/>
    <x v="3832"/>
    <b v="0"/>
    <x v="82"/>
    <b v="1"/>
    <s v="theater/plays"/>
    <x v="436"/>
    <x v="2842"/>
    <x v="1"/>
    <s v="plays"/>
    <x v="3832"/>
    <x v="3813"/>
  </r>
  <r>
    <n v="3833"/>
    <s v="Shakespeare is Boffo! Teachers' Edition"/>
    <x v="3830"/>
    <n v="1200"/>
    <n v="1400"/>
    <x v="0"/>
    <x v="5"/>
    <s v="CAD"/>
    <n v="1417460940"/>
    <x v="3833"/>
    <b v="0"/>
    <x v="9"/>
    <b v="1"/>
    <s v="theater/plays"/>
    <x v="988"/>
    <x v="2843"/>
    <x v="1"/>
    <s v="plays"/>
    <x v="3833"/>
    <x v="3814"/>
  </r>
  <r>
    <n v="3834"/>
    <s v="Better to Have Loved...?"/>
    <x v="3831"/>
    <n v="3000"/>
    <n v="3271"/>
    <x v="0"/>
    <x v="1"/>
    <s v="GBP"/>
    <n v="1434624067"/>
    <x v="3834"/>
    <b v="0"/>
    <x v="7"/>
    <b v="1"/>
    <s v="theater/plays"/>
    <x v="2745"/>
    <x v="2844"/>
    <x v="1"/>
    <s v="plays"/>
    <x v="3834"/>
    <x v="3815"/>
  </r>
  <r>
    <n v="3835"/>
    <s v="Support new theatre piece IT DOESN'T MATTER"/>
    <x v="3832"/>
    <n v="200"/>
    <n v="320"/>
    <x v="0"/>
    <x v="1"/>
    <s v="GBP"/>
    <n v="1461278208"/>
    <x v="3835"/>
    <b v="0"/>
    <x v="22"/>
    <b v="1"/>
    <s v="theater/plays"/>
    <x v="583"/>
    <x v="379"/>
    <x v="1"/>
    <s v="plays"/>
    <x v="3835"/>
    <x v="3816"/>
  </r>
  <r>
    <n v="3836"/>
    <s v="Home (The Place Where My Stuff Resides)"/>
    <x v="3833"/>
    <n v="800"/>
    <n v="900"/>
    <x v="0"/>
    <x v="0"/>
    <s v="USD"/>
    <n v="1470197340"/>
    <x v="3836"/>
    <b v="0"/>
    <x v="25"/>
    <b v="1"/>
    <s v="theater/plays"/>
    <x v="2460"/>
    <x v="2845"/>
    <x v="1"/>
    <s v="plays"/>
    <x v="3836"/>
    <x v="3817"/>
  </r>
  <r>
    <n v="3837"/>
    <s v="Farcical Elements Presents Boeing-Boeing"/>
    <x v="3834"/>
    <n v="2000"/>
    <n v="2042"/>
    <x v="0"/>
    <x v="1"/>
    <s v="GBP"/>
    <n v="1435947758"/>
    <x v="3837"/>
    <b v="0"/>
    <x v="57"/>
    <b v="1"/>
    <s v="theater/plays"/>
    <x v="426"/>
    <x v="2846"/>
    <x v="1"/>
    <s v="plays"/>
    <x v="3837"/>
    <x v="3818"/>
  </r>
  <r>
    <n v="3838"/>
    <s v="BlodsbrÃ¶llop pÃ¥ Fredriksdal / Blood Wedding at Fredriksdal"/>
    <x v="3835"/>
    <n v="100000"/>
    <n v="100824"/>
    <x v="0"/>
    <x v="11"/>
    <s v="SEK"/>
    <n v="1432314209"/>
    <x v="3838"/>
    <b v="0"/>
    <x v="61"/>
    <b v="1"/>
    <s v="theater/plays"/>
    <x v="2746"/>
    <x v="2847"/>
    <x v="1"/>
    <s v="plays"/>
    <x v="3838"/>
    <x v="3819"/>
  </r>
  <r>
    <n v="3839"/>
    <s v="El Campanario: A place to &quot;rest&quot; in times of war..."/>
    <x v="3836"/>
    <n v="2000"/>
    <n v="2025"/>
    <x v="0"/>
    <x v="0"/>
    <s v="USD"/>
    <n v="1438226724"/>
    <x v="3839"/>
    <b v="0"/>
    <x v="58"/>
    <b v="1"/>
    <s v="theater/plays"/>
    <x v="982"/>
    <x v="2848"/>
    <x v="1"/>
    <s v="plays"/>
    <x v="3839"/>
    <x v="3820"/>
  </r>
  <r>
    <n v="3840"/>
    <s v="Tonight I'll be April"/>
    <x v="3837"/>
    <n v="1"/>
    <n v="65"/>
    <x v="0"/>
    <x v="1"/>
    <s v="GBP"/>
    <n v="1459180229"/>
    <x v="3840"/>
    <b v="0"/>
    <x v="83"/>
    <b v="1"/>
    <s v="theater/plays"/>
    <x v="2747"/>
    <x v="94"/>
    <x v="1"/>
    <s v="plays"/>
    <x v="3840"/>
    <x v="3821"/>
  </r>
  <r>
    <n v="3841"/>
    <s v="&quot;If They Come Back&quot;"/>
    <x v="3838"/>
    <n v="10000"/>
    <n v="872"/>
    <x v="2"/>
    <x v="0"/>
    <s v="USD"/>
    <n v="1405882287"/>
    <x v="3841"/>
    <b v="1"/>
    <x v="69"/>
    <b v="0"/>
    <s v="theater/plays"/>
    <x v="2748"/>
    <x v="2849"/>
    <x v="1"/>
    <s v="plays"/>
    <x v="3841"/>
    <x v="3822"/>
  </r>
  <r>
    <n v="3842"/>
    <s v="Shakespeare's The Tempest: In-The-Round"/>
    <x v="3839"/>
    <n v="5000"/>
    <n v="1097"/>
    <x v="2"/>
    <x v="1"/>
    <s v="GBP"/>
    <n v="1399809052"/>
    <x v="3842"/>
    <b v="1"/>
    <x v="23"/>
    <b v="0"/>
    <s v="theater/plays"/>
    <x v="2749"/>
    <x v="2850"/>
    <x v="1"/>
    <s v="plays"/>
    <x v="3842"/>
    <x v="3823"/>
  </r>
  <r>
    <n v="3843"/>
    <s v="Vengeance Can Wait"/>
    <x v="3840"/>
    <n v="5000"/>
    <n v="1065"/>
    <x v="2"/>
    <x v="0"/>
    <s v="USD"/>
    <n v="1401587064"/>
    <x v="3843"/>
    <b v="1"/>
    <x v="10"/>
    <b v="0"/>
    <s v="theater/plays"/>
    <x v="2750"/>
    <x v="2851"/>
    <x v="1"/>
    <s v="plays"/>
    <x v="3843"/>
    <x v="3824"/>
  </r>
  <r>
    <n v="3844"/>
    <s v="Get &quot;Walken in His Shoes&quot; to Capital Fringe Festival in DC!"/>
    <x v="3841"/>
    <n v="9800"/>
    <n v="4066"/>
    <x v="2"/>
    <x v="0"/>
    <s v="USD"/>
    <n v="1401778740"/>
    <x v="3844"/>
    <b v="1"/>
    <x v="133"/>
    <b v="0"/>
    <s v="theater/plays"/>
    <x v="2751"/>
    <x v="2852"/>
    <x v="1"/>
    <s v="plays"/>
    <x v="3844"/>
    <x v="3825"/>
  </r>
  <r>
    <n v="3845"/>
    <s v="Marilyn Madness &amp; Me"/>
    <x v="3842"/>
    <n v="40000"/>
    <n v="842"/>
    <x v="2"/>
    <x v="0"/>
    <s v="USD"/>
    <n v="1443711774"/>
    <x v="3845"/>
    <b v="1"/>
    <x v="8"/>
    <b v="0"/>
    <s v="theater/plays"/>
    <x v="2752"/>
    <x v="2853"/>
    <x v="1"/>
    <s v="plays"/>
    <x v="3845"/>
    <x v="3826"/>
  </r>
  <r>
    <n v="3846"/>
    <s v="My Insane Shakespeare"/>
    <x v="3843"/>
    <n v="7000"/>
    <n v="189"/>
    <x v="2"/>
    <x v="0"/>
    <s v="USD"/>
    <n v="1412405940"/>
    <x v="3846"/>
    <b v="1"/>
    <x v="22"/>
    <b v="0"/>
    <s v="theater/plays"/>
    <x v="837"/>
    <x v="2854"/>
    <x v="1"/>
    <s v="plays"/>
    <x v="3846"/>
    <x v="3827"/>
  </r>
  <r>
    <n v="3847"/>
    <s v="Madame X"/>
    <x v="3844"/>
    <n v="10500"/>
    <n v="1697"/>
    <x v="2"/>
    <x v="0"/>
    <s v="USD"/>
    <n v="1437283391"/>
    <x v="3847"/>
    <b v="1"/>
    <x v="82"/>
    <b v="0"/>
    <s v="theater/plays"/>
    <x v="2753"/>
    <x v="2855"/>
    <x v="1"/>
    <s v="plays"/>
    <x v="3847"/>
    <x v="3828"/>
  </r>
  <r>
    <n v="3848"/>
    <s v="'LETTERS FROM WAR' Losing loved ones to Alzheimer's Disease"/>
    <x v="3845"/>
    <n v="13000"/>
    <n v="2129"/>
    <x v="2"/>
    <x v="0"/>
    <s v="USD"/>
    <n v="1445196989"/>
    <x v="3848"/>
    <b v="1"/>
    <x v="68"/>
    <b v="0"/>
    <s v="theater/plays"/>
    <x v="2754"/>
    <x v="2856"/>
    <x v="1"/>
    <s v="plays"/>
    <x v="3848"/>
    <x v="3829"/>
  </r>
  <r>
    <n v="3849"/>
    <s v="Auf geht's beim Schichtl"/>
    <x v="3846"/>
    <n v="30000"/>
    <n v="2113"/>
    <x v="2"/>
    <x v="12"/>
    <s v="EUR"/>
    <n v="1434047084"/>
    <x v="3849"/>
    <b v="1"/>
    <x v="33"/>
    <b v="0"/>
    <s v="theater/plays"/>
    <x v="2755"/>
    <x v="2857"/>
    <x v="1"/>
    <s v="plays"/>
    <x v="3849"/>
    <x v="3830"/>
  </r>
  <r>
    <n v="3850"/>
    <s v="The Vagina Monologues 2015"/>
    <x v="3847"/>
    <n v="1000"/>
    <n v="38"/>
    <x v="2"/>
    <x v="0"/>
    <s v="USD"/>
    <n v="1420081143"/>
    <x v="3850"/>
    <b v="1"/>
    <x v="80"/>
    <b v="0"/>
    <s v="theater/plays"/>
    <x v="2756"/>
    <x v="2858"/>
    <x v="1"/>
    <s v="plays"/>
    <x v="3850"/>
    <x v="3831"/>
  </r>
  <r>
    <n v="3851"/>
    <s v="Waving Goodbye"/>
    <x v="3848"/>
    <n v="2500"/>
    <n v="852"/>
    <x v="2"/>
    <x v="1"/>
    <s v="GBP"/>
    <n v="1437129179"/>
    <x v="3851"/>
    <b v="1"/>
    <x v="54"/>
    <b v="0"/>
    <s v="theater/plays"/>
    <x v="2757"/>
    <x v="2859"/>
    <x v="1"/>
    <s v="plays"/>
    <x v="3851"/>
    <x v="3832"/>
  </r>
  <r>
    <n v="3852"/>
    <s v="Rob Base Presents Unequally Yoked The Stage Play"/>
    <x v="3849"/>
    <n v="10000"/>
    <n v="20"/>
    <x v="2"/>
    <x v="0"/>
    <s v="USD"/>
    <n v="1427427276"/>
    <x v="3852"/>
    <b v="0"/>
    <x v="84"/>
    <b v="0"/>
    <s v="theater/plays"/>
    <x v="418"/>
    <x v="119"/>
    <x v="1"/>
    <s v="plays"/>
    <x v="3852"/>
    <x v="3833"/>
  </r>
  <r>
    <n v="3853"/>
    <s v="The Original Laughter Therapist"/>
    <x v="3850"/>
    <n v="100000"/>
    <n v="26"/>
    <x v="2"/>
    <x v="0"/>
    <s v="USD"/>
    <n v="1409602178"/>
    <x v="3853"/>
    <b v="0"/>
    <x v="84"/>
    <b v="0"/>
    <s v="theater/plays"/>
    <x v="2758"/>
    <x v="31"/>
    <x v="1"/>
    <s v="plays"/>
    <x v="3853"/>
    <x v="3834"/>
  </r>
  <r>
    <n v="3854"/>
    <s v="The Case Of Soghomon Tehlirian"/>
    <x v="3851"/>
    <n v="11000"/>
    <n v="1788"/>
    <x v="2"/>
    <x v="0"/>
    <s v="USD"/>
    <n v="1431206058"/>
    <x v="3854"/>
    <b v="0"/>
    <x v="9"/>
    <b v="0"/>
    <s v="theater/plays"/>
    <x v="2759"/>
    <x v="2860"/>
    <x v="1"/>
    <s v="plays"/>
    <x v="3854"/>
    <x v="3835"/>
  </r>
  <r>
    <n v="3855"/>
    <s v="The Happy Family and Devoted Dreams new theater plays NYC"/>
    <x v="3852"/>
    <n v="1000"/>
    <n v="25"/>
    <x v="2"/>
    <x v="0"/>
    <s v="USD"/>
    <n v="1427408271"/>
    <x v="3855"/>
    <b v="0"/>
    <x v="29"/>
    <b v="0"/>
    <s v="theater/plays"/>
    <x v="453"/>
    <x v="384"/>
    <x v="1"/>
    <s v="plays"/>
    <x v="3855"/>
    <x v="3836"/>
  </r>
  <r>
    <n v="3856"/>
    <s v="&quot;Trouble at the Gate&quot; play"/>
    <x v="3853"/>
    <n v="5000"/>
    <n v="1"/>
    <x v="2"/>
    <x v="0"/>
    <s v="USD"/>
    <n v="1425833403"/>
    <x v="3856"/>
    <b v="0"/>
    <x v="29"/>
    <b v="0"/>
    <s v="theater/plays"/>
    <x v="459"/>
    <x v="120"/>
    <x v="1"/>
    <s v="plays"/>
    <x v="3856"/>
    <x v="3837"/>
  </r>
  <r>
    <n v="3857"/>
    <s v="I support Molding Heartz"/>
    <x v="3854"/>
    <n v="5000"/>
    <n v="260"/>
    <x v="2"/>
    <x v="0"/>
    <s v="USD"/>
    <n v="1406913120"/>
    <x v="3857"/>
    <b v="0"/>
    <x v="80"/>
    <b v="0"/>
    <s v="theater/plays"/>
    <x v="2760"/>
    <x v="178"/>
    <x v="1"/>
    <s v="plays"/>
    <x v="3857"/>
    <x v="3838"/>
  </r>
  <r>
    <n v="3858"/>
    <s v="Hamlet by CattyWhamPuss (with non-traditional casting)"/>
    <x v="3855"/>
    <n v="500"/>
    <n v="10"/>
    <x v="2"/>
    <x v="1"/>
    <s v="GBP"/>
    <n v="1432328400"/>
    <x v="3858"/>
    <b v="0"/>
    <x v="29"/>
    <b v="0"/>
    <s v="theater/plays"/>
    <x v="172"/>
    <x v="119"/>
    <x v="1"/>
    <s v="plays"/>
    <x v="3858"/>
    <x v="3839"/>
  </r>
  <r>
    <n v="3859"/>
    <s v="What Dreams Were Made Of"/>
    <x v="3856"/>
    <n v="2500"/>
    <n v="1"/>
    <x v="2"/>
    <x v="0"/>
    <s v="USD"/>
    <n v="1403730000"/>
    <x v="3859"/>
    <b v="0"/>
    <x v="29"/>
    <b v="0"/>
    <s v="theater/plays"/>
    <x v="167"/>
    <x v="120"/>
    <x v="1"/>
    <s v="plays"/>
    <x v="3859"/>
    <x v="3840"/>
  </r>
  <r>
    <n v="3860"/>
    <s v="Tennessee Williams' ONE ARM @ Minnesota Fringe"/>
    <x v="3857"/>
    <n v="6000"/>
    <n v="1060"/>
    <x v="2"/>
    <x v="0"/>
    <s v="USD"/>
    <n v="1407858710"/>
    <x v="3860"/>
    <b v="0"/>
    <x v="62"/>
    <b v="0"/>
    <s v="theater/plays"/>
    <x v="2761"/>
    <x v="2861"/>
    <x v="1"/>
    <s v="plays"/>
    <x v="3860"/>
    <x v="3841"/>
  </r>
  <r>
    <n v="3861"/>
    <s v="READY OR NOT HERE I COME"/>
    <x v="3858"/>
    <n v="2000"/>
    <n v="100"/>
    <x v="2"/>
    <x v="0"/>
    <s v="USD"/>
    <n v="1415828820"/>
    <x v="3861"/>
    <b v="0"/>
    <x v="29"/>
    <b v="0"/>
    <s v="theater/plays"/>
    <x v="152"/>
    <x v="101"/>
    <x v="1"/>
    <s v="plays"/>
    <x v="3861"/>
    <x v="3842"/>
  </r>
  <r>
    <n v="3862"/>
    <s v="The Container Play"/>
    <x v="3859"/>
    <n v="7500"/>
    <n v="1"/>
    <x v="2"/>
    <x v="0"/>
    <s v="USD"/>
    <n v="1473699540"/>
    <x v="3862"/>
    <b v="0"/>
    <x v="29"/>
    <b v="0"/>
    <s v="theater/plays"/>
    <x v="473"/>
    <x v="120"/>
    <x v="1"/>
    <s v="plays"/>
    <x v="3862"/>
    <x v="3843"/>
  </r>
  <r>
    <n v="3863"/>
    <s v="Umma Yemaya"/>
    <x v="3860"/>
    <n v="6000"/>
    <n v="0"/>
    <x v="2"/>
    <x v="0"/>
    <s v="USD"/>
    <n v="1446739905"/>
    <x v="3863"/>
    <b v="0"/>
    <x v="78"/>
    <b v="0"/>
    <s v="theater/plays"/>
    <x v="109"/>
    <x v="121"/>
    <x v="1"/>
    <s v="plays"/>
    <x v="3863"/>
    <x v="3844"/>
  </r>
  <r>
    <n v="3864"/>
    <s v="Grammar Land Performances"/>
    <x v="3861"/>
    <n v="5000"/>
    <n v="60"/>
    <x v="2"/>
    <x v="0"/>
    <s v="USD"/>
    <n v="1447799054"/>
    <x v="3864"/>
    <b v="0"/>
    <x v="83"/>
    <b v="0"/>
    <s v="theater/plays"/>
    <x v="444"/>
    <x v="135"/>
    <x v="1"/>
    <s v="plays"/>
    <x v="3864"/>
    <x v="3845"/>
  </r>
  <r>
    <n v="3865"/>
    <s v="Fellatia's-Fantastic-Fun-Time-Show"/>
    <x v="3862"/>
    <n v="2413"/>
    <n v="650"/>
    <x v="2"/>
    <x v="5"/>
    <s v="CAD"/>
    <n v="1409376600"/>
    <x v="3865"/>
    <b v="0"/>
    <x v="25"/>
    <b v="0"/>
    <s v="theater/plays"/>
    <x v="2762"/>
    <x v="2521"/>
    <x v="1"/>
    <s v="plays"/>
    <x v="3865"/>
    <x v="3846"/>
  </r>
  <r>
    <n v="3866"/>
    <s v="a feminine ending, brought to you by the East End Theatre Co"/>
    <x v="3863"/>
    <n v="2000"/>
    <n v="11"/>
    <x v="2"/>
    <x v="0"/>
    <s v="USD"/>
    <n v="1458703740"/>
    <x v="3866"/>
    <b v="0"/>
    <x v="84"/>
    <b v="0"/>
    <s v="theater/plays"/>
    <x v="1219"/>
    <x v="148"/>
    <x v="1"/>
    <s v="plays"/>
    <x v="3866"/>
    <x v="3847"/>
  </r>
  <r>
    <n v="3867"/>
    <s v="RUSSIAN PLAY &quot;HOW TO BE BRAVE&quot;"/>
    <x v="3864"/>
    <n v="2000"/>
    <n v="251"/>
    <x v="2"/>
    <x v="0"/>
    <s v="USD"/>
    <n v="1466278339"/>
    <x v="3867"/>
    <b v="0"/>
    <x v="81"/>
    <b v="0"/>
    <s v="theater/plays"/>
    <x v="2763"/>
    <x v="2862"/>
    <x v="1"/>
    <s v="plays"/>
    <x v="3867"/>
    <x v="3848"/>
  </r>
  <r>
    <n v="3868"/>
    <s v="1000 words (Canceled)"/>
    <x v="3865"/>
    <n v="5000"/>
    <n v="10"/>
    <x v="1"/>
    <x v="1"/>
    <s v="GBP"/>
    <n v="1410191405"/>
    <x v="3868"/>
    <b v="0"/>
    <x v="29"/>
    <b v="0"/>
    <s v="theater/musical"/>
    <x v="418"/>
    <x v="119"/>
    <x v="1"/>
    <s v="musical"/>
    <x v="3868"/>
    <x v="3849"/>
  </r>
  <r>
    <n v="3869"/>
    <s v="The Masturbation Musical (Canceled)"/>
    <x v="3866"/>
    <n v="13111"/>
    <n v="452"/>
    <x v="1"/>
    <x v="0"/>
    <s v="USD"/>
    <n v="1426302660"/>
    <x v="3869"/>
    <b v="0"/>
    <x v="41"/>
    <b v="0"/>
    <s v="theater/musical"/>
    <x v="2764"/>
    <x v="2863"/>
    <x v="1"/>
    <s v="musical"/>
    <x v="3869"/>
    <x v="3850"/>
  </r>
  <r>
    <n v="3870"/>
    <s v="MARTIN, LOVE, SEX &amp; RHYTHM The Musical Performance"/>
    <x v="3867"/>
    <n v="10000"/>
    <n v="1500"/>
    <x v="1"/>
    <x v="0"/>
    <s v="USD"/>
    <n v="1404360478"/>
    <x v="3870"/>
    <b v="0"/>
    <x v="73"/>
    <b v="0"/>
    <s v="theater/musical"/>
    <x v="2154"/>
    <x v="1876"/>
    <x v="1"/>
    <s v="musical"/>
    <x v="3870"/>
    <x v="3851"/>
  </r>
  <r>
    <n v="3871"/>
    <s v="Pocket Monsters: A Musical Parody (Canceled)"/>
    <x v="3868"/>
    <n v="1500"/>
    <n v="40"/>
    <x v="1"/>
    <x v="0"/>
    <s v="USD"/>
    <n v="1490809450"/>
    <x v="3871"/>
    <b v="0"/>
    <x v="83"/>
    <b v="0"/>
    <s v="theater/musical"/>
    <x v="129"/>
    <x v="140"/>
    <x v="1"/>
    <s v="musical"/>
    <x v="3871"/>
    <x v="3852"/>
  </r>
  <r>
    <n v="3872"/>
    <s v="Shining Star Players (Canceled)"/>
    <x v="3869"/>
    <n v="15000"/>
    <n v="0"/>
    <x v="1"/>
    <x v="0"/>
    <s v="USD"/>
    <n v="1439522996"/>
    <x v="3872"/>
    <b v="0"/>
    <x v="78"/>
    <b v="0"/>
    <s v="theater/musical"/>
    <x v="109"/>
    <x v="121"/>
    <x v="1"/>
    <s v="musical"/>
    <x v="3872"/>
    <x v="3853"/>
  </r>
  <r>
    <n v="3873"/>
    <s v="Dream Big, Work Hard Character Development Show Tour"/>
    <x v="3870"/>
    <n v="5500"/>
    <n v="0"/>
    <x v="1"/>
    <x v="0"/>
    <s v="USD"/>
    <n v="1444322535"/>
    <x v="3873"/>
    <b v="0"/>
    <x v="78"/>
    <b v="0"/>
    <s v="theater/musical"/>
    <x v="109"/>
    <x v="121"/>
    <x v="1"/>
    <s v="musical"/>
    <x v="3873"/>
    <x v="3854"/>
  </r>
  <r>
    <n v="3874"/>
    <s v="HEAL event - Selfless Acts of Love - Musical Extravaganza"/>
    <x v="3871"/>
    <n v="620"/>
    <n v="0"/>
    <x v="1"/>
    <x v="4"/>
    <s v="NZD"/>
    <n v="1422061200"/>
    <x v="3874"/>
    <b v="0"/>
    <x v="78"/>
    <b v="0"/>
    <s v="theater/musical"/>
    <x v="109"/>
    <x v="121"/>
    <x v="1"/>
    <s v="musical"/>
    <x v="3874"/>
    <x v="3855"/>
  </r>
  <r>
    <n v="3875"/>
    <s v="&quot;Sweeney Todd&quot; - NÃ¸rrebro Musicalteater (Canceled)"/>
    <x v="3872"/>
    <n v="30000"/>
    <n v="0"/>
    <x v="1"/>
    <x v="8"/>
    <s v="DKK"/>
    <n v="1472896800"/>
    <x v="3875"/>
    <b v="0"/>
    <x v="78"/>
    <b v="0"/>
    <s v="theater/musical"/>
    <x v="109"/>
    <x v="121"/>
    <x v="1"/>
    <s v="musical"/>
    <x v="3875"/>
    <x v="3856"/>
  </r>
  <r>
    <n v="3876"/>
    <s v="Drinking with Angelika - Marlowe Studio Canterbury May 2016"/>
    <x v="3873"/>
    <n v="3900"/>
    <n v="2059"/>
    <x v="1"/>
    <x v="1"/>
    <s v="GBP"/>
    <n v="1454425128"/>
    <x v="3876"/>
    <b v="0"/>
    <x v="67"/>
    <b v="0"/>
    <s v="theater/musical"/>
    <x v="2765"/>
    <x v="2864"/>
    <x v="1"/>
    <s v="musical"/>
    <x v="3876"/>
    <x v="3857"/>
  </r>
  <r>
    <n v="3877"/>
    <s v="Does NY Heart Me? The Musical (Canceled)"/>
    <x v="3874"/>
    <n v="25000"/>
    <n v="1241"/>
    <x v="1"/>
    <x v="0"/>
    <s v="USD"/>
    <n v="1481213752"/>
    <x v="3877"/>
    <b v="0"/>
    <x v="25"/>
    <b v="0"/>
    <s v="theater/musical"/>
    <x v="2766"/>
    <x v="2865"/>
    <x v="1"/>
    <s v="musical"/>
    <x v="3877"/>
    <x v="3858"/>
  </r>
  <r>
    <n v="3878"/>
    <s v="Boys In The Arts Scholarship Program (Canceled)"/>
    <x v="3875"/>
    <n v="18000"/>
    <n v="10"/>
    <x v="1"/>
    <x v="0"/>
    <s v="USD"/>
    <n v="1435636740"/>
    <x v="3878"/>
    <b v="0"/>
    <x v="29"/>
    <b v="0"/>
    <s v="theater/musical"/>
    <x v="2767"/>
    <x v="119"/>
    <x v="1"/>
    <s v="musical"/>
    <x v="3878"/>
    <x v="3859"/>
  </r>
  <r>
    <n v="3879"/>
    <s v="Theatre 'Portable' Royal (Canceled)"/>
    <x v="3876"/>
    <n v="15000"/>
    <n v="0"/>
    <x v="1"/>
    <x v="1"/>
    <s v="GBP"/>
    <n v="1422218396"/>
    <x v="3879"/>
    <b v="0"/>
    <x v="78"/>
    <b v="0"/>
    <s v="theater/musical"/>
    <x v="109"/>
    <x v="121"/>
    <x v="1"/>
    <s v="musical"/>
    <x v="3879"/>
    <x v="3860"/>
  </r>
  <r>
    <n v="3880"/>
    <s v="Thoroughly Modern Millie (Canceled)"/>
    <x v="3877"/>
    <n v="7500"/>
    <n v="980"/>
    <x v="1"/>
    <x v="1"/>
    <s v="GBP"/>
    <n v="1406761200"/>
    <x v="3880"/>
    <b v="0"/>
    <x v="57"/>
    <b v="0"/>
    <s v="theater/musical"/>
    <x v="2768"/>
    <x v="2866"/>
    <x v="1"/>
    <s v="musical"/>
    <x v="3880"/>
    <x v="3792"/>
  </r>
  <r>
    <n v="3881"/>
    <s v="My Real Mother's Name is... (Canceled)"/>
    <x v="3878"/>
    <n v="500"/>
    <n v="25"/>
    <x v="1"/>
    <x v="0"/>
    <s v="USD"/>
    <n v="1487550399"/>
    <x v="3881"/>
    <b v="0"/>
    <x v="29"/>
    <b v="0"/>
    <s v="theater/musical"/>
    <x v="152"/>
    <x v="384"/>
    <x v="1"/>
    <s v="musical"/>
    <x v="3881"/>
    <x v="3861"/>
  </r>
  <r>
    <n v="3882"/>
    <s v="Mephistopheles by R. Garth &amp; The S.O.L. (Canceled)"/>
    <x v="3879"/>
    <n v="30000"/>
    <n v="0"/>
    <x v="1"/>
    <x v="2"/>
    <s v="AUD"/>
    <n v="1454281380"/>
    <x v="3882"/>
    <b v="0"/>
    <x v="78"/>
    <b v="0"/>
    <s v="theater/musical"/>
    <x v="109"/>
    <x v="121"/>
    <x v="1"/>
    <s v="musical"/>
    <x v="3882"/>
    <x v="3862"/>
  </r>
  <r>
    <n v="3883"/>
    <s v="CAGED - A New Musical (Canceled)"/>
    <x v="3880"/>
    <n v="15000"/>
    <n v="0"/>
    <x v="1"/>
    <x v="1"/>
    <s v="GBP"/>
    <n v="1409668069"/>
    <x v="3883"/>
    <b v="0"/>
    <x v="78"/>
    <b v="0"/>
    <s v="theater/musical"/>
    <x v="109"/>
    <x v="121"/>
    <x v="1"/>
    <s v="musical"/>
    <x v="3883"/>
    <x v="3863"/>
  </r>
  <r>
    <n v="3884"/>
    <s v="Alive Portrait Of Christ in Pembroke Township, IL (Canceled)"/>
    <x v="3881"/>
    <n v="10000"/>
    <n v="0"/>
    <x v="1"/>
    <x v="0"/>
    <s v="USD"/>
    <n v="1427479192"/>
    <x v="3884"/>
    <b v="0"/>
    <x v="78"/>
    <b v="0"/>
    <s v="theater/musical"/>
    <x v="109"/>
    <x v="121"/>
    <x v="1"/>
    <s v="musical"/>
    <x v="3884"/>
    <x v="3864"/>
  </r>
  <r>
    <n v="3885"/>
    <s v="THE SESSIONS - The Beatles at Abbey Road Studios (Canceled)"/>
    <x v="3882"/>
    <n v="375000"/>
    <n v="0"/>
    <x v="1"/>
    <x v="0"/>
    <s v="USD"/>
    <n v="1462834191"/>
    <x v="3885"/>
    <b v="0"/>
    <x v="78"/>
    <b v="0"/>
    <s v="theater/musical"/>
    <x v="109"/>
    <x v="121"/>
    <x v="1"/>
    <s v="musical"/>
    <x v="3885"/>
    <x v="3865"/>
  </r>
  <r>
    <n v="3886"/>
    <s v="a (Canceled)"/>
    <x v="3883"/>
    <n v="10000"/>
    <n v="0"/>
    <x v="1"/>
    <x v="2"/>
    <s v="AUD"/>
    <n v="1418275702"/>
    <x v="3886"/>
    <b v="0"/>
    <x v="78"/>
    <b v="0"/>
    <s v="theater/musical"/>
    <x v="109"/>
    <x v="121"/>
    <x v="1"/>
    <s v="musical"/>
    <x v="3886"/>
    <x v="3866"/>
  </r>
  <r>
    <n v="3887"/>
    <s v="SUPER!: An Original Musical (KC Fringe 2015) (Canceled)"/>
    <x v="3884"/>
    <n v="2000"/>
    <n v="35"/>
    <x v="1"/>
    <x v="0"/>
    <s v="USD"/>
    <n v="1430517600"/>
    <x v="3887"/>
    <b v="0"/>
    <x v="84"/>
    <b v="0"/>
    <s v="theater/musical"/>
    <x v="1922"/>
    <x v="844"/>
    <x v="1"/>
    <s v="musical"/>
    <x v="3887"/>
    <x v="3867"/>
  </r>
  <r>
    <n v="3888"/>
    <s v="Popinjay Productions' The Odyssey"/>
    <x v="3885"/>
    <n v="2000"/>
    <n v="542"/>
    <x v="2"/>
    <x v="1"/>
    <s v="GBP"/>
    <n v="1488114358"/>
    <x v="3888"/>
    <b v="0"/>
    <x v="25"/>
    <b v="0"/>
    <s v="theater/plays"/>
    <x v="2769"/>
    <x v="2867"/>
    <x v="1"/>
    <s v="plays"/>
    <x v="3888"/>
    <x v="3868"/>
  </r>
  <r>
    <n v="3889"/>
    <s v="Sherri's Playhouse Present's A Heavenly Hand!"/>
    <x v="3886"/>
    <n v="8000"/>
    <n v="118"/>
    <x v="2"/>
    <x v="0"/>
    <s v="USD"/>
    <n v="1420413960"/>
    <x v="3889"/>
    <b v="0"/>
    <x v="82"/>
    <b v="0"/>
    <s v="theater/plays"/>
    <x v="2770"/>
    <x v="2868"/>
    <x v="1"/>
    <s v="plays"/>
    <x v="3889"/>
    <x v="3869"/>
  </r>
  <r>
    <n v="3890"/>
    <s v="Something Wicked This Way Comes"/>
    <x v="3887"/>
    <n v="15000"/>
    <n v="2524"/>
    <x v="2"/>
    <x v="0"/>
    <s v="USD"/>
    <n v="1439662344"/>
    <x v="3890"/>
    <b v="0"/>
    <x v="22"/>
    <b v="0"/>
    <s v="theater/plays"/>
    <x v="2771"/>
    <x v="2869"/>
    <x v="1"/>
    <s v="plays"/>
    <x v="3890"/>
    <x v="3870"/>
  </r>
  <r>
    <n v="3891"/>
    <s v="Out of the Box: A Mime Story"/>
    <x v="3888"/>
    <n v="800"/>
    <n v="260"/>
    <x v="2"/>
    <x v="0"/>
    <s v="USD"/>
    <n v="1427086740"/>
    <x v="3891"/>
    <b v="0"/>
    <x v="63"/>
    <b v="0"/>
    <s v="theater/plays"/>
    <x v="2164"/>
    <x v="2351"/>
    <x v="1"/>
    <s v="plays"/>
    <x v="3891"/>
    <x v="3871"/>
  </r>
  <r>
    <n v="3892"/>
    <s v="The Sea Horse, presented by Different Stages"/>
    <x v="3889"/>
    <n v="1000"/>
    <n v="0"/>
    <x v="2"/>
    <x v="0"/>
    <s v="USD"/>
    <n v="1408863600"/>
    <x v="3892"/>
    <b v="0"/>
    <x v="78"/>
    <b v="0"/>
    <s v="theater/plays"/>
    <x v="109"/>
    <x v="121"/>
    <x v="1"/>
    <s v="plays"/>
    <x v="3892"/>
    <x v="3872"/>
  </r>
  <r>
    <n v="3893"/>
    <s v="MY PRIVATE REVOLUTION"/>
    <x v="3890"/>
    <n v="50000"/>
    <n v="10775"/>
    <x v="2"/>
    <x v="0"/>
    <s v="USD"/>
    <n v="1404194400"/>
    <x v="3893"/>
    <b v="0"/>
    <x v="87"/>
    <b v="0"/>
    <s v="theater/plays"/>
    <x v="2772"/>
    <x v="2870"/>
    <x v="1"/>
    <s v="plays"/>
    <x v="3893"/>
    <x v="3873"/>
  </r>
  <r>
    <n v="3894"/>
    <s v="MADE-UP: A Sitcom Theater Special"/>
    <x v="3891"/>
    <n v="15000"/>
    <n v="520"/>
    <x v="2"/>
    <x v="0"/>
    <s v="USD"/>
    <n v="1481000340"/>
    <x v="3894"/>
    <b v="0"/>
    <x v="202"/>
    <b v="0"/>
    <s v="theater/plays"/>
    <x v="2773"/>
    <x v="1331"/>
    <x v="1"/>
    <s v="plays"/>
    <x v="3894"/>
    <x v="3874"/>
  </r>
  <r>
    <n v="3895"/>
    <s v="Vestige"/>
    <x v="3892"/>
    <n v="1000"/>
    <n v="50"/>
    <x v="2"/>
    <x v="0"/>
    <s v="USD"/>
    <n v="1425103218"/>
    <x v="3895"/>
    <b v="0"/>
    <x v="29"/>
    <b v="0"/>
    <s v="theater/plays"/>
    <x v="152"/>
    <x v="73"/>
    <x v="1"/>
    <s v="plays"/>
    <x v="3895"/>
    <x v="3875"/>
  </r>
  <r>
    <n v="3896"/>
    <s v="Yorick and Company"/>
    <x v="3893"/>
    <n v="1600"/>
    <n v="170"/>
    <x v="2"/>
    <x v="0"/>
    <s v="USD"/>
    <n v="1402979778"/>
    <x v="3896"/>
    <b v="0"/>
    <x v="80"/>
    <b v="0"/>
    <s v="theater/plays"/>
    <x v="2774"/>
    <x v="665"/>
    <x v="1"/>
    <s v="plays"/>
    <x v="3896"/>
    <x v="3876"/>
  </r>
  <r>
    <n v="3897"/>
    <s v="Terry Pratchett's Wyrd Sisters at Paeroa Little Theatre"/>
    <x v="3894"/>
    <n v="2500"/>
    <n v="440"/>
    <x v="2"/>
    <x v="4"/>
    <s v="NZD"/>
    <n v="1420750683"/>
    <x v="3897"/>
    <b v="0"/>
    <x v="73"/>
    <b v="0"/>
    <s v="theater/plays"/>
    <x v="2775"/>
    <x v="895"/>
    <x v="1"/>
    <s v="plays"/>
    <x v="3897"/>
    <x v="3877"/>
  </r>
  <r>
    <n v="3898"/>
    <s v="The Return of The Walthamstow Mysteries"/>
    <x v="3895"/>
    <n v="2500"/>
    <n v="814"/>
    <x v="2"/>
    <x v="1"/>
    <s v="GBP"/>
    <n v="1439827200"/>
    <x v="3898"/>
    <b v="0"/>
    <x v="38"/>
    <b v="0"/>
    <s v="theater/plays"/>
    <x v="397"/>
    <x v="1337"/>
    <x v="1"/>
    <s v="plays"/>
    <x v="3898"/>
    <x v="3878"/>
  </r>
  <r>
    <n v="3899"/>
    <s v="RAIN | a theatrical production of life-changing proportions"/>
    <x v="3896"/>
    <n v="10000"/>
    <n v="125"/>
    <x v="2"/>
    <x v="0"/>
    <s v="USD"/>
    <n v="1407868561"/>
    <x v="3899"/>
    <b v="0"/>
    <x v="84"/>
    <b v="0"/>
    <s v="theater/plays"/>
    <x v="2372"/>
    <x v="372"/>
    <x v="1"/>
    <s v="plays"/>
    <x v="3899"/>
    <x v="3879"/>
  </r>
  <r>
    <n v="3900"/>
    <s v="HUB Theatre Group presents John Logan's RED"/>
    <x v="3897"/>
    <n v="2500"/>
    <n v="135"/>
    <x v="2"/>
    <x v="0"/>
    <s v="USD"/>
    <n v="1433988791"/>
    <x v="3900"/>
    <b v="0"/>
    <x v="81"/>
    <b v="0"/>
    <s v="theater/plays"/>
    <x v="2331"/>
    <x v="2871"/>
    <x v="1"/>
    <s v="plays"/>
    <x v="3900"/>
    <x v="3880"/>
  </r>
  <r>
    <n v="3901"/>
    <s v="De Lewe: A Youth Movement(Traveling Show)"/>
    <x v="3898"/>
    <n v="3000"/>
    <n v="25"/>
    <x v="2"/>
    <x v="0"/>
    <s v="USD"/>
    <n v="1450554599"/>
    <x v="3901"/>
    <b v="0"/>
    <x v="29"/>
    <b v="0"/>
    <s v="theater/plays"/>
    <x v="1863"/>
    <x v="384"/>
    <x v="1"/>
    <s v="plays"/>
    <x v="3901"/>
    <x v="3881"/>
  </r>
  <r>
    <n v="3902"/>
    <s v="Over Here Theatre/Scotchbonnet present: Love, Sex and Apps"/>
    <x v="3899"/>
    <n v="3000"/>
    <n v="1465"/>
    <x v="2"/>
    <x v="1"/>
    <s v="GBP"/>
    <n v="1479125642"/>
    <x v="3902"/>
    <b v="0"/>
    <x v="162"/>
    <b v="0"/>
    <s v="theater/plays"/>
    <x v="2776"/>
    <x v="2872"/>
    <x v="1"/>
    <s v="plays"/>
    <x v="3902"/>
    <x v="3882"/>
  </r>
  <r>
    <n v="3903"/>
    <s v="Know Thy Law"/>
    <x v="3900"/>
    <n v="1500"/>
    <n v="0"/>
    <x v="2"/>
    <x v="0"/>
    <s v="USD"/>
    <n v="1439581080"/>
    <x v="3903"/>
    <b v="0"/>
    <x v="78"/>
    <b v="0"/>
    <s v="theater/plays"/>
    <x v="109"/>
    <x v="121"/>
    <x v="1"/>
    <s v="plays"/>
    <x v="3903"/>
    <x v="3883"/>
  </r>
  <r>
    <n v="3904"/>
    <s v="Black America from Prophets to Pimps"/>
    <x v="3901"/>
    <n v="10000"/>
    <n v="3"/>
    <x v="2"/>
    <x v="0"/>
    <s v="USD"/>
    <n v="1429074240"/>
    <x v="3904"/>
    <b v="0"/>
    <x v="84"/>
    <b v="0"/>
    <s v="theater/plays"/>
    <x v="479"/>
    <x v="1788"/>
    <x v="1"/>
    <s v="plays"/>
    <x v="3904"/>
    <x v="3884"/>
  </r>
  <r>
    <n v="3905"/>
    <s v="Antonym Theatre - &quot;STAIRCASES&quot;"/>
    <x v="3902"/>
    <n v="1500"/>
    <n v="173"/>
    <x v="2"/>
    <x v="1"/>
    <s v="GBP"/>
    <n v="1434063600"/>
    <x v="3905"/>
    <b v="0"/>
    <x v="63"/>
    <b v="0"/>
    <s v="theater/plays"/>
    <x v="2777"/>
    <x v="2873"/>
    <x v="1"/>
    <s v="plays"/>
    <x v="3905"/>
    <x v="3885"/>
  </r>
  <r>
    <n v="3906"/>
    <s v="First Draft Theatre"/>
    <x v="3903"/>
    <n v="1500"/>
    <n v="1010"/>
    <x v="2"/>
    <x v="1"/>
    <s v="GBP"/>
    <n v="1435325100"/>
    <x v="3906"/>
    <b v="0"/>
    <x v="38"/>
    <b v="0"/>
    <s v="theater/plays"/>
    <x v="2778"/>
    <x v="2874"/>
    <x v="1"/>
    <s v="plays"/>
    <x v="3906"/>
    <x v="3886"/>
  </r>
  <r>
    <n v="3907"/>
    <s v="Burqa&amp;Rifle: A Drama: Two Women, Two Cultues, Two Histories"/>
    <x v="3904"/>
    <n v="1000"/>
    <n v="153"/>
    <x v="2"/>
    <x v="0"/>
    <s v="USD"/>
    <n v="1414354080"/>
    <x v="3907"/>
    <b v="0"/>
    <x v="80"/>
    <b v="0"/>
    <s v="theater/plays"/>
    <x v="2779"/>
    <x v="2875"/>
    <x v="1"/>
    <s v="plays"/>
    <x v="3907"/>
    <x v="3887"/>
  </r>
  <r>
    <n v="3908"/>
    <s v="Unconscious Subconscious"/>
    <x v="3905"/>
    <n v="750"/>
    <n v="65"/>
    <x v="2"/>
    <x v="0"/>
    <s v="USD"/>
    <n v="1406603696"/>
    <x v="3908"/>
    <b v="0"/>
    <x v="80"/>
    <b v="0"/>
    <s v="theater/plays"/>
    <x v="2780"/>
    <x v="1862"/>
    <x v="1"/>
    <s v="plays"/>
    <x v="3908"/>
    <x v="3888"/>
  </r>
  <r>
    <n v="3909"/>
    <s v="Woman2Woman"/>
    <x v="3906"/>
    <n v="60000"/>
    <n v="135"/>
    <x v="2"/>
    <x v="0"/>
    <s v="USD"/>
    <n v="1410424642"/>
    <x v="3909"/>
    <b v="0"/>
    <x v="80"/>
    <b v="0"/>
    <s v="theater/plays"/>
    <x v="2781"/>
    <x v="1209"/>
    <x v="1"/>
    <s v="plays"/>
    <x v="3909"/>
    <x v="3889"/>
  </r>
  <r>
    <n v="3910"/>
    <s v="&quot;SHERLOCK HOLMES AND THE SCARLET AVENGER&quot;"/>
    <x v="3907"/>
    <n v="6000"/>
    <n v="185"/>
    <x v="2"/>
    <x v="0"/>
    <s v="USD"/>
    <n v="1441649397"/>
    <x v="3910"/>
    <b v="0"/>
    <x v="83"/>
    <b v="0"/>
    <s v="theater/plays"/>
    <x v="2782"/>
    <x v="2876"/>
    <x v="1"/>
    <s v="plays"/>
    <x v="3910"/>
    <x v="3890"/>
  </r>
  <r>
    <n v="3911"/>
    <s v="Ministers of Grace"/>
    <x v="3908"/>
    <n v="8000"/>
    <n v="2993"/>
    <x v="2"/>
    <x v="0"/>
    <s v="USD"/>
    <n v="1417033777"/>
    <x v="3911"/>
    <b v="0"/>
    <x v="17"/>
    <b v="0"/>
    <s v="theater/plays"/>
    <x v="2783"/>
    <x v="2877"/>
    <x v="1"/>
    <s v="plays"/>
    <x v="3911"/>
    <x v="3891"/>
  </r>
  <r>
    <n v="3912"/>
    <s v="JoLee Productions"/>
    <x v="3909"/>
    <n v="15000"/>
    <n v="1"/>
    <x v="2"/>
    <x v="0"/>
    <s v="USD"/>
    <n v="1429936500"/>
    <x v="3912"/>
    <b v="0"/>
    <x v="29"/>
    <b v="0"/>
    <s v="theater/plays"/>
    <x v="440"/>
    <x v="120"/>
    <x v="1"/>
    <s v="plays"/>
    <x v="3912"/>
    <x v="3892"/>
  </r>
  <r>
    <n v="3913"/>
    <s v="The Great Gatsby at All-of-us Express Children's Theatre"/>
    <x v="3910"/>
    <n v="10000"/>
    <n v="1000"/>
    <x v="2"/>
    <x v="0"/>
    <s v="USD"/>
    <n v="1448863449"/>
    <x v="3913"/>
    <b v="0"/>
    <x v="63"/>
    <b v="0"/>
    <s v="theater/plays"/>
    <x v="709"/>
    <x v="2878"/>
    <x v="1"/>
    <s v="plays"/>
    <x v="3913"/>
    <x v="3893"/>
  </r>
  <r>
    <n v="3914"/>
    <s v="Support Catalan Drama: Skin in Flames, by Guillem Clua"/>
    <x v="3911"/>
    <n v="2500"/>
    <n v="909"/>
    <x v="2"/>
    <x v="1"/>
    <s v="GBP"/>
    <n v="1431298740"/>
    <x v="3914"/>
    <b v="0"/>
    <x v="74"/>
    <b v="0"/>
    <s v="theater/plays"/>
    <x v="2784"/>
    <x v="2417"/>
    <x v="1"/>
    <s v="plays"/>
    <x v="3914"/>
    <x v="3894"/>
  </r>
  <r>
    <n v="3915"/>
    <s v="Hardcross"/>
    <x v="3912"/>
    <n v="1500"/>
    <n v="5"/>
    <x v="2"/>
    <x v="1"/>
    <s v="GBP"/>
    <n v="1464824309"/>
    <x v="3915"/>
    <b v="0"/>
    <x v="29"/>
    <b v="0"/>
    <s v="theater/plays"/>
    <x v="119"/>
    <x v="144"/>
    <x v="1"/>
    <s v="plays"/>
    <x v="3915"/>
    <x v="3895"/>
  </r>
  <r>
    <n v="3916"/>
    <s v="Final exam"/>
    <x v="3913"/>
    <n v="2000"/>
    <n v="0"/>
    <x v="2"/>
    <x v="8"/>
    <s v="DKK"/>
    <n v="1464952752"/>
    <x v="3916"/>
    <b v="0"/>
    <x v="78"/>
    <b v="0"/>
    <s v="theater/plays"/>
    <x v="109"/>
    <x v="121"/>
    <x v="1"/>
    <s v="plays"/>
    <x v="3916"/>
    <x v="3896"/>
  </r>
  <r>
    <n v="3917"/>
    <s v="Romeo and Juliet by Cry of Curs"/>
    <x v="3914"/>
    <n v="3500"/>
    <n v="10"/>
    <x v="2"/>
    <x v="1"/>
    <s v="GBP"/>
    <n v="1410439161"/>
    <x v="3917"/>
    <b v="0"/>
    <x v="29"/>
    <b v="0"/>
    <s v="theater/plays"/>
    <x v="2785"/>
    <x v="119"/>
    <x v="1"/>
    <s v="plays"/>
    <x v="3917"/>
    <x v="3897"/>
  </r>
  <r>
    <n v="3918"/>
    <s v="The Singing Teacher"/>
    <x v="3915"/>
    <n v="60000"/>
    <n v="120"/>
    <x v="2"/>
    <x v="1"/>
    <s v="GBP"/>
    <n v="1407168000"/>
    <x v="3918"/>
    <b v="0"/>
    <x v="83"/>
    <b v="0"/>
    <s v="theater/plays"/>
    <x v="418"/>
    <x v="379"/>
    <x v="1"/>
    <s v="plays"/>
    <x v="3918"/>
    <x v="3898"/>
  </r>
  <r>
    <n v="3919"/>
    <s v="After The Blue"/>
    <x v="3916"/>
    <n v="5000"/>
    <n v="90"/>
    <x v="2"/>
    <x v="1"/>
    <s v="GBP"/>
    <n v="1453075200"/>
    <x v="3919"/>
    <b v="0"/>
    <x v="83"/>
    <b v="0"/>
    <s v="theater/plays"/>
    <x v="2786"/>
    <x v="180"/>
    <x v="1"/>
    <s v="plays"/>
    <x v="3919"/>
    <x v="3899"/>
  </r>
  <r>
    <n v="3920"/>
    <s v="'SCARAMOUCHE JONES'' by Justin Butcher"/>
    <x v="3917"/>
    <n v="2500"/>
    <n v="135"/>
    <x v="2"/>
    <x v="1"/>
    <s v="GBP"/>
    <n v="1479032260"/>
    <x v="3920"/>
    <b v="0"/>
    <x v="83"/>
    <b v="0"/>
    <s v="theater/plays"/>
    <x v="2331"/>
    <x v="834"/>
    <x v="1"/>
    <s v="plays"/>
    <x v="3920"/>
    <x v="3900"/>
  </r>
  <r>
    <n v="3921"/>
    <s v="Shakespeare's R&amp;J - Chapel Lane Theatre Company"/>
    <x v="3918"/>
    <n v="3000"/>
    <n v="0"/>
    <x v="2"/>
    <x v="1"/>
    <s v="GBP"/>
    <n v="1414346400"/>
    <x v="3921"/>
    <b v="0"/>
    <x v="78"/>
    <b v="0"/>
    <s v="theater/plays"/>
    <x v="109"/>
    <x v="121"/>
    <x v="1"/>
    <s v="plays"/>
    <x v="3921"/>
    <x v="3901"/>
  </r>
  <r>
    <n v="3922"/>
    <s v="Truth, Dare, Promise to be Faithful Stage Play"/>
    <x v="3919"/>
    <n v="750"/>
    <n v="61"/>
    <x v="2"/>
    <x v="0"/>
    <s v="USD"/>
    <n v="1425337200"/>
    <x v="3922"/>
    <b v="0"/>
    <x v="79"/>
    <b v="0"/>
    <s v="theater/plays"/>
    <x v="2787"/>
    <x v="2879"/>
    <x v="1"/>
    <s v="plays"/>
    <x v="3922"/>
    <x v="3902"/>
  </r>
  <r>
    <n v="3923"/>
    <s v="Mrs Roosevelt Flies to London UK tour"/>
    <x v="3920"/>
    <n v="11500"/>
    <n v="1384"/>
    <x v="2"/>
    <x v="1"/>
    <s v="GBP"/>
    <n v="1428622271"/>
    <x v="3923"/>
    <b v="0"/>
    <x v="57"/>
    <b v="0"/>
    <s v="theater/plays"/>
    <x v="2788"/>
    <x v="2880"/>
    <x v="1"/>
    <s v="plays"/>
    <x v="3923"/>
    <x v="3903"/>
  </r>
  <r>
    <n v="3924"/>
    <s v="THE MAGIC OF LAUGHTER WITH REGGIE RICE'S #TEAMDREAMERS"/>
    <x v="3921"/>
    <n v="15000"/>
    <n v="2290"/>
    <x v="2"/>
    <x v="0"/>
    <s v="USD"/>
    <n v="1403823722"/>
    <x v="3924"/>
    <b v="0"/>
    <x v="244"/>
    <b v="0"/>
    <s v="theater/plays"/>
    <x v="2789"/>
    <x v="1378"/>
    <x v="1"/>
    <s v="plays"/>
    <x v="3924"/>
    <x v="3904"/>
  </r>
  <r>
    <n v="3925"/>
    <s v="Help Save High School Theater"/>
    <x v="3922"/>
    <n v="150"/>
    <n v="15"/>
    <x v="2"/>
    <x v="0"/>
    <s v="USD"/>
    <n v="1406753639"/>
    <x v="3925"/>
    <b v="0"/>
    <x v="83"/>
    <b v="0"/>
    <s v="theater/plays"/>
    <x v="709"/>
    <x v="144"/>
    <x v="1"/>
    <s v="plays"/>
    <x v="3925"/>
    <x v="3905"/>
  </r>
  <r>
    <n v="3926"/>
    <s v="Caryl Churchill's 'Top Girls' - NSW HSC Text"/>
    <x v="3923"/>
    <n v="5000"/>
    <n v="15"/>
    <x v="2"/>
    <x v="2"/>
    <s v="AUD"/>
    <n v="1419645748"/>
    <x v="3926"/>
    <b v="0"/>
    <x v="29"/>
    <b v="0"/>
    <s v="theater/plays"/>
    <x v="715"/>
    <x v="2"/>
    <x v="1"/>
    <s v="plays"/>
    <x v="3926"/>
    <x v="3906"/>
  </r>
  <r>
    <n v="3927"/>
    <s v="'Journey's End' Tour of Dorset commemorating WW1"/>
    <x v="3924"/>
    <n v="2500"/>
    <n v="25"/>
    <x v="2"/>
    <x v="1"/>
    <s v="GBP"/>
    <n v="1407565504"/>
    <x v="3927"/>
    <b v="0"/>
    <x v="84"/>
    <b v="0"/>
    <s v="theater/plays"/>
    <x v="460"/>
    <x v="385"/>
    <x v="1"/>
    <s v="plays"/>
    <x v="3927"/>
    <x v="3907"/>
  </r>
  <r>
    <n v="3928"/>
    <s v="CHARM by Philip Dawkins"/>
    <x v="3925"/>
    <n v="5000"/>
    <n v="651"/>
    <x v="2"/>
    <x v="0"/>
    <s v="USD"/>
    <n v="1444971540"/>
    <x v="3928"/>
    <b v="0"/>
    <x v="63"/>
    <b v="0"/>
    <s v="theater/plays"/>
    <x v="2790"/>
    <x v="2881"/>
    <x v="1"/>
    <s v="plays"/>
    <x v="3928"/>
    <x v="3908"/>
  </r>
  <r>
    <n v="3929"/>
    <s v="Comedy Of Errors: Antioch Community High School"/>
    <x v="3926"/>
    <n v="20000"/>
    <n v="453"/>
    <x v="2"/>
    <x v="0"/>
    <s v="USD"/>
    <n v="1474228265"/>
    <x v="3929"/>
    <b v="0"/>
    <x v="25"/>
    <b v="0"/>
    <s v="theater/plays"/>
    <x v="2791"/>
    <x v="2882"/>
    <x v="1"/>
    <s v="plays"/>
    <x v="3929"/>
    <x v="3909"/>
  </r>
  <r>
    <n v="3930"/>
    <s v="Foundry Theatre Brisbane"/>
    <x v="3927"/>
    <n v="10000"/>
    <n v="0"/>
    <x v="2"/>
    <x v="2"/>
    <s v="AUD"/>
    <n v="1459490400"/>
    <x v="3930"/>
    <b v="0"/>
    <x v="78"/>
    <b v="0"/>
    <s v="theater/plays"/>
    <x v="109"/>
    <x v="121"/>
    <x v="1"/>
    <s v="plays"/>
    <x v="3930"/>
    <x v="3910"/>
  </r>
  <r>
    <n v="3931"/>
    <s v="Still I Weep"/>
    <x v="3928"/>
    <n v="8000"/>
    <n v="0"/>
    <x v="2"/>
    <x v="0"/>
    <s v="USD"/>
    <n v="1441510707"/>
    <x v="3931"/>
    <b v="0"/>
    <x v="78"/>
    <b v="0"/>
    <s v="theater/plays"/>
    <x v="109"/>
    <x v="121"/>
    <x v="1"/>
    <s v="plays"/>
    <x v="3931"/>
    <x v="3911"/>
  </r>
  <r>
    <n v="3932"/>
    <s v="Improv Patrol &quot;The Gift of Your Story is Our Script&quot;"/>
    <x v="3929"/>
    <n v="12000"/>
    <n v="1"/>
    <x v="2"/>
    <x v="0"/>
    <s v="USD"/>
    <n v="1458097364"/>
    <x v="3932"/>
    <b v="0"/>
    <x v="29"/>
    <b v="0"/>
    <s v="theater/plays"/>
    <x v="2792"/>
    <x v="120"/>
    <x v="1"/>
    <s v="plays"/>
    <x v="3932"/>
    <x v="3912"/>
  </r>
  <r>
    <n v="3933"/>
    <s v="Three for 5: A King's Story"/>
    <x v="3930"/>
    <n v="7000"/>
    <n v="1102"/>
    <x v="2"/>
    <x v="0"/>
    <s v="USD"/>
    <n v="1468716180"/>
    <x v="3933"/>
    <b v="0"/>
    <x v="8"/>
    <b v="0"/>
    <s v="theater/plays"/>
    <x v="2793"/>
    <x v="2883"/>
    <x v="1"/>
    <s v="plays"/>
    <x v="3933"/>
    <x v="3913"/>
  </r>
  <r>
    <n v="3934"/>
    <s v="&quot;A Measure of Normalcy&quot;"/>
    <x v="3931"/>
    <n v="5000"/>
    <n v="550"/>
    <x v="2"/>
    <x v="0"/>
    <s v="USD"/>
    <n v="1443704400"/>
    <x v="3934"/>
    <b v="0"/>
    <x v="8"/>
    <b v="0"/>
    <s v="theater/plays"/>
    <x v="1324"/>
    <x v="2884"/>
    <x v="1"/>
    <s v="plays"/>
    <x v="3934"/>
    <x v="3914"/>
  </r>
  <r>
    <n v="3935"/>
    <s v="Mr Mineshaft - A Play about Julius Eastman"/>
    <x v="3932"/>
    <n v="3000"/>
    <n v="1315"/>
    <x v="2"/>
    <x v="1"/>
    <s v="GBP"/>
    <n v="1443973546"/>
    <x v="3935"/>
    <b v="0"/>
    <x v="23"/>
    <b v="0"/>
    <s v="theater/plays"/>
    <x v="2794"/>
    <x v="2885"/>
    <x v="1"/>
    <s v="plays"/>
    <x v="3935"/>
    <x v="3915"/>
  </r>
  <r>
    <n v="3936"/>
    <s v="End Breast Cancer"/>
    <x v="3933"/>
    <n v="20000"/>
    <n v="0"/>
    <x v="2"/>
    <x v="0"/>
    <s v="USD"/>
    <n v="1480576720"/>
    <x v="3936"/>
    <b v="0"/>
    <x v="78"/>
    <b v="0"/>
    <s v="theater/plays"/>
    <x v="109"/>
    <x v="121"/>
    <x v="1"/>
    <s v="plays"/>
    <x v="3936"/>
    <x v="3916"/>
  </r>
  <r>
    <n v="3937"/>
    <s v="Fever - a workshop production"/>
    <x v="3934"/>
    <n v="2885"/>
    <n v="2485"/>
    <x v="2"/>
    <x v="0"/>
    <s v="USD"/>
    <n v="1468249760"/>
    <x v="3937"/>
    <b v="0"/>
    <x v="73"/>
    <b v="0"/>
    <s v="theater/plays"/>
    <x v="2795"/>
    <x v="2886"/>
    <x v="1"/>
    <s v="plays"/>
    <x v="3937"/>
    <x v="3917"/>
  </r>
  <r>
    <n v="3938"/>
    <s v="Broken Alley â€”Â Year 3"/>
    <x v="3935"/>
    <n v="3255"/>
    <n v="397"/>
    <x v="2"/>
    <x v="0"/>
    <s v="USD"/>
    <n v="1435441454"/>
    <x v="3938"/>
    <b v="0"/>
    <x v="81"/>
    <b v="0"/>
    <s v="theater/plays"/>
    <x v="2796"/>
    <x v="2887"/>
    <x v="1"/>
    <s v="plays"/>
    <x v="3938"/>
    <x v="3918"/>
  </r>
  <r>
    <n v="3939"/>
    <s v="'Potter.' Funding 2015"/>
    <x v="3936"/>
    <n v="5000"/>
    <n v="5"/>
    <x v="2"/>
    <x v="2"/>
    <s v="AUD"/>
    <n v="1412656200"/>
    <x v="3939"/>
    <b v="0"/>
    <x v="29"/>
    <b v="0"/>
    <s v="theater/plays"/>
    <x v="370"/>
    <x v="144"/>
    <x v="1"/>
    <s v="plays"/>
    <x v="3939"/>
    <x v="3919"/>
  </r>
  <r>
    <n v="3940"/>
    <s v="Attraction"/>
    <x v="3937"/>
    <n v="5000"/>
    <n v="11"/>
    <x v="2"/>
    <x v="0"/>
    <s v="USD"/>
    <n v="1420199351"/>
    <x v="3940"/>
    <b v="0"/>
    <x v="84"/>
    <b v="0"/>
    <s v="theater/plays"/>
    <x v="881"/>
    <x v="148"/>
    <x v="1"/>
    <s v="plays"/>
    <x v="3940"/>
    <x v="3920"/>
  </r>
  <r>
    <n v="3941"/>
    <s v="TWO for the PRICE OF ONE THEATRE"/>
    <x v="3938"/>
    <n v="5500"/>
    <n v="50"/>
    <x v="2"/>
    <x v="0"/>
    <s v="USD"/>
    <n v="1416877200"/>
    <x v="3941"/>
    <b v="0"/>
    <x v="84"/>
    <b v="0"/>
    <s v="theater/plays"/>
    <x v="957"/>
    <x v="384"/>
    <x v="1"/>
    <s v="plays"/>
    <x v="3941"/>
    <x v="3921"/>
  </r>
  <r>
    <n v="3942"/>
    <s v="Epic Proportions"/>
    <x v="3939"/>
    <n v="1200"/>
    <n v="0"/>
    <x v="2"/>
    <x v="0"/>
    <s v="USD"/>
    <n v="1434490914"/>
    <x v="3942"/>
    <b v="0"/>
    <x v="78"/>
    <b v="0"/>
    <s v="theater/plays"/>
    <x v="109"/>
    <x v="121"/>
    <x v="1"/>
    <s v="plays"/>
    <x v="3942"/>
    <x v="3922"/>
  </r>
  <r>
    <n v="3943"/>
    <s v="Alexandra Petri's &quot;The Scrum&quot;  - Field Trip Theatre"/>
    <x v="3940"/>
    <n v="5000"/>
    <n v="1782"/>
    <x v="2"/>
    <x v="0"/>
    <s v="USD"/>
    <n v="1446483000"/>
    <x v="3943"/>
    <b v="0"/>
    <x v="62"/>
    <b v="0"/>
    <s v="theater/plays"/>
    <x v="2797"/>
    <x v="2888"/>
    <x v="1"/>
    <s v="plays"/>
    <x v="3943"/>
    <x v="3923"/>
  </r>
  <r>
    <n v="3944"/>
    <s v="Shakespeare Shortened School Plays"/>
    <x v="3941"/>
    <n v="5000"/>
    <n v="0"/>
    <x v="2"/>
    <x v="0"/>
    <s v="USD"/>
    <n v="1440690875"/>
    <x v="3944"/>
    <b v="0"/>
    <x v="78"/>
    <b v="0"/>
    <s v="theater/plays"/>
    <x v="109"/>
    <x v="121"/>
    <x v="1"/>
    <s v="plays"/>
    <x v="3944"/>
    <x v="3924"/>
  </r>
  <r>
    <n v="3945"/>
    <s v="Camp Curtain Call: Star Wars (A Parody)"/>
    <x v="3942"/>
    <n v="2000"/>
    <n v="5"/>
    <x v="2"/>
    <x v="0"/>
    <s v="USD"/>
    <n v="1431717268"/>
    <x v="3945"/>
    <b v="0"/>
    <x v="29"/>
    <b v="0"/>
    <s v="theater/plays"/>
    <x v="1161"/>
    <x v="144"/>
    <x v="1"/>
    <s v="plays"/>
    <x v="3945"/>
    <x v="3925"/>
  </r>
  <r>
    <n v="3946"/>
    <s v="DR. Mecurio's Mythical Marvels &amp; Beastiry"/>
    <x v="3943"/>
    <n v="6000"/>
    <n v="195"/>
    <x v="2"/>
    <x v="0"/>
    <s v="USD"/>
    <n v="1425110400"/>
    <x v="3946"/>
    <b v="0"/>
    <x v="81"/>
    <b v="0"/>
    <s v="theater/plays"/>
    <x v="140"/>
    <x v="498"/>
    <x v="1"/>
    <s v="plays"/>
    <x v="3946"/>
    <x v="3926"/>
  </r>
  <r>
    <n v="3947"/>
    <s v="Tell'em I'm Gonna Make It"/>
    <x v="3944"/>
    <n v="3000"/>
    <n v="101"/>
    <x v="2"/>
    <x v="0"/>
    <s v="USD"/>
    <n v="1475378744"/>
    <x v="3947"/>
    <b v="0"/>
    <x v="84"/>
    <b v="0"/>
    <s v="theater/plays"/>
    <x v="2798"/>
    <x v="476"/>
    <x v="1"/>
    <s v="plays"/>
    <x v="3947"/>
    <x v="3927"/>
  </r>
  <r>
    <n v="3948"/>
    <s v="The Barbican Photography Trip 2015"/>
    <x v="3945"/>
    <n v="30000"/>
    <n v="0"/>
    <x v="2"/>
    <x v="2"/>
    <s v="AUD"/>
    <n v="1410076123"/>
    <x v="3948"/>
    <b v="0"/>
    <x v="78"/>
    <b v="0"/>
    <s v="theater/plays"/>
    <x v="109"/>
    <x v="121"/>
    <x v="1"/>
    <s v="plays"/>
    <x v="3948"/>
    <x v="3928"/>
  </r>
  <r>
    <n v="3949"/>
    <s v="Various Unfortunate Deaths of Tâ€™Abbott and Rue Doch Juniors"/>
    <x v="3946"/>
    <n v="10000"/>
    <n v="1577"/>
    <x v="2"/>
    <x v="2"/>
    <s v="AUD"/>
    <n v="1423623221"/>
    <x v="3949"/>
    <b v="0"/>
    <x v="58"/>
    <b v="0"/>
    <s v="theater/plays"/>
    <x v="2799"/>
    <x v="2889"/>
    <x v="1"/>
    <s v="plays"/>
    <x v="3949"/>
    <x v="3929"/>
  </r>
  <r>
    <n v="3950"/>
    <s v="The Great Elephant Repertory Company"/>
    <x v="3947"/>
    <n v="4000"/>
    <n v="25"/>
    <x v="2"/>
    <x v="0"/>
    <s v="USD"/>
    <n v="1460140500"/>
    <x v="3950"/>
    <b v="0"/>
    <x v="29"/>
    <b v="0"/>
    <s v="theater/plays"/>
    <x v="895"/>
    <x v="384"/>
    <x v="1"/>
    <s v="plays"/>
    <x v="3950"/>
    <x v="3930"/>
  </r>
  <r>
    <n v="3951"/>
    <s v="&quot;The Divide&quot; A Great New Play To Tour the USA"/>
    <x v="2849"/>
    <n v="200000"/>
    <n v="1"/>
    <x v="2"/>
    <x v="17"/>
    <s v="EUR"/>
    <n v="1462301342"/>
    <x v="3951"/>
    <b v="0"/>
    <x v="29"/>
    <b v="0"/>
    <s v="theater/plays"/>
    <x v="2800"/>
    <x v="120"/>
    <x v="1"/>
    <s v="plays"/>
    <x v="3951"/>
    <x v="3931"/>
  </r>
  <r>
    <n v="3952"/>
    <s v="ThÃ©Ã¢tre Polichinelle Show &quot;Clown-Ballet&quot;"/>
    <x v="3948"/>
    <n v="26000"/>
    <n v="25"/>
    <x v="2"/>
    <x v="0"/>
    <s v="USD"/>
    <n v="1445885890"/>
    <x v="3952"/>
    <b v="0"/>
    <x v="29"/>
    <b v="0"/>
    <s v="theater/plays"/>
    <x v="2801"/>
    <x v="384"/>
    <x v="1"/>
    <s v="plays"/>
    <x v="3952"/>
    <x v="3932"/>
  </r>
  <r>
    <n v="3953"/>
    <s v="A Time Pirate's Love"/>
    <x v="3949"/>
    <n v="17600"/>
    <n v="0"/>
    <x v="2"/>
    <x v="0"/>
    <s v="USD"/>
    <n v="1469834940"/>
    <x v="3953"/>
    <b v="0"/>
    <x v="78"/>
    <b v="0"/>
    <s v="theater/plays"/>
    <x v="109"/>
    <x v="121"/>
    <x v="1"/>
    <s v="plays"/>
    <x v="3953"/>
    <x v="3933"/>
  </r>
  <r>
    <n v="3954"/>
    <s v="City of Joy"/>
    <x v="3950"/>
    <n v="25000"/>
    <n v="0"/>
    <x v="2"/>
    <x v="5"/>
    <s v="CAD"/>
    <n v="1405352264"/>
    <x v="3954"/>
    <b v="0"/>
    <x v="78"/>
    <b v="0"/>
    <s v="theater/plays"/>
    <x v="109"/>
    <x v="121"/>
    <x v="1"/>
    <s v="plays"/>
    <x v="3954"/>
    <x v="3934"/>
  </r>
  <r>
    <n v="3955"/>
    <s v="FHE High School Presents: Snow Queen and Once On This Island"/>
    <x v="3951"/>
    <n v="1750"/>
    <n v="425"/>
    <x v="2"/>
    <x v="0"/>
    <s v="USD"/>
    <n v="1448745741"/>
    <x v="3955"/>
    <b v="0"/>
    <x v="22"/>
    <b v="0"/>
    <s v="theater/plays"/>
    <x v="2802"/>
    <x v="97"/>
    <x v="1"/>
    <s v="plays"/>
    <x v="3955"/>
    <x v="3935"/>
  </r>
  <r>
    <n v="3956"/>
    <s v="The Woman in Me"/>
    <x v="3952"/>
    <n v="5500"/>
    <n v="0"/>
    <x v="2"/>
    <x v="0"/>
    <s v="USD"/>
    <n v="1461543600"/>
    <x v="3956"/>
    <b v="0"/>
    <x v="78"/>
    <b v="0"/>
    <s v="theater/plays"/>
    <x v="109"/>
    <x v="121"/>
    <x v="1"/>
    <s v="plays"/>
    <x v="3956"/>
    <x v="3936"/>
  </r>
  <r>
    <n v="3957"/>
    <s v="Yada.Yada.Yada. An Unauthorized Seinfeld Event. 9 in 90"/>
    <x v="3953"/>
    <n v="28000"/>
    <n v="7"/>
    <x v="2"/>
    <x v="0"/>
    <s v="USD"/>
    <n v="1468020354"/>
    <x v="3957"/>
    <b v="0"/>
    <x v="29"/>
    <b v="0"/>
    <s v="theater/plays"/>
    <x v="1866"/>
    <x v="589"/>
    <x v="1"/>
    <s v="plays"/>
    <x v="3957"/>
    <x v="3937"/>
  </r>
  <r>
    <n v="3958"/>
    <s v="Shakespeare with Noodles:  Henry IV"/>
    <x v="3954"/>
    <n v="2000"/>
    <n v="641"/>
    <x v="2"/>
    <x v="0"/>
    <s v="USD"/>
    <n v="1406988000"/>
    <x v="3958"/>
    <b v="0"/>
    <x v="38"/>
    <b v="0"/>
    <s v="theater/plays"/>
    <x v="2803"/>
    <x v="2890"/>
    <x v="1"/>
    <s v="plays"/>
    <x v="3958"/>
    <x v="3938"/>
  </r>
  <r>
    <n v="3959"/>
    <s v="Central Coast Theatre Community Website - Plays &amp; Auditions"/>
    <x v="3955"/>
    <n v="1200"/>
    <n v="292"/>
    <x v="2"/>
    <x v="0"/>
    <s v="USD"/>
    <n v="1411930556"/>
    <x v="3959"/>
    <b v="0"/>
    <x v="8"/>
    <b v="0"/>
    <s v="theater/plays"/>
    <x v="695"/>
    <x v="838"/>
    <x v="1"/>
    <s v="plays"/>
    <x v="3959"/>
    <x v="3939"/>
  </r>
  <r>
    <n v="3960"/>
    <s v="In The Time of New York"/>
    <x v="3956"/>
    <n v="3000"/>
    <n v="45"/>
    <x v="2"/>
    <x v="0"/>
    <s v="USD"/>
    <n v="1451852256"/>
    <x v="3960"/>
    <b v="0"/>
    <x v="80"/>
    <b v="0"/>
    <s v="theater/plays"/>
    <x v="1835"/>
    <x v="798"/>
    <x v="1"/>
    <s v="plays"/>
    <x v="3960"/>
    <x v="3940"/>
  </r>
  <r>
    <n v="3961"/>
    <s v="New Edinburgh play"/>
    <x v="3957"/>
    <n v="5000"/>
    <n v="21"/>
    <x v="2"/>
    <x v="1"/>
    <s v="GBP"/>
    <n v="1399584210"/>
    <x v="3961"/>
    <b v="0"/>
    <x v="84"/>
    <b v="0"/>
    <s v="theater/plays"/>
    <x v="714"/>
    <x v="689"/>
    <x v="1"/>
    <s v="plays"/>
    <x v="3961"/>
    <x v="3941"/>
  </r>
  <r>
    <n v="3962"/>
    <s v="The Story of the 1914 Christmas Truce is coming to America"/>
    <x v="3958"/>
    <n v="1400"/>
    <n v="45"/>
    <x v="2"/>
    <x v="1"/>
    <s v="GBP"/>
    <n v="1448722494"/>
    <x v="3962"/>
    <b v="0"/>
    <x v="83"/>
    <b v="0"/>
    <s v="theater/plays"/>
    <x v="2804"/>
    <x v="2"/>
    <x v="1"/>
    <s v="plays"/>
    <x v="3962"/>
    <x v="3942"/>
  </r>
  <r>
    <n v="3963"/>
    <s v="Une minute de silence"/>
    <x v="3959"/>
    <n v="10000"/>
    <n v="0"/>
    <x v="2"/>
    <x v="5"/>
    <s v="CAD"/>
    <n v="1447821717"/>
    <x v="3963"/>
    <b v="0"/>
    <x v="78"/>
    <b v="0"/>
    <s v="theater/plays"/>
    <x v="109"/>
    <x v="121"/>
    <x v="1"/>
    <s v="plays"/>
    <x v="3963"/>
    <x v="3943"/>
  </r>
  <r>
    <n v="3964"/>
    <s v="MAMA'Z BA-B: The StagePlay"/>
    <x v="3960"/>
    <n v="2000"/>
    <n v="126"/>
    <x v="2"/>
    <x v="0"/>
    <s v="USD"/>
    <n v="1429460386"/>
    <x v="3964"/>
    <b v="0"/>
    <x v="83"/>
    <b v="0"/>
    <s v="theater/plays"/>
    <x v="2805"/>
    <x v="840"/>
    <x v="1"/>
    <s v="plays"/>
    <x v="3964"/>
    <x v="3944"/>
  </r>
  <r>
    <n v="3965"/>
    <s v="Fringe Fest: Take Comfort in Falling Forever"/>
    <x v="3961"/>
    <n v="2000"/>
    <n v="285"/>
    <x v="2"/>
    <x v="0"/>
    <s v="USD"/>
    <n v="1460608780"/>
    <x v="3965"/>
    <b v="0"/>
    <x v="80"/>
    <b v="0"/>
    <s v="theater/plays"/>
    <x v="2100"/>
    <x v="371"/>
    <x v="1"/>
    <s v="plays"/>
    <x v="3965"/>
    <x v="3945"/>
  </r>
  <r>
    <n v="3966"/>
    <s v="Moroccan National Debate Team"/>
    <x v="3962"/>
    <n v="7500"/>
    <n v="45"/>
    <x v="2"/>
    <x v="0"/>
    <s v="USD"/>
    <n v="1406170740"/>
    <x v="3966"/>
    <b v="0"/>
    <x v="84"/>
    <b v="0"/>
    <s v="theater/plays"/>
    <x v="722"/>
    <x v="381"/>
    <x v="1"/>
    <s v="plays"/>
    <x v="3966"/>
    <x v="3946"/>
  </r>
  <r>
    <n v="3967"/>
    <s v="Backdrops for Maplewood Barn Theatre Summer 2017 Production"/>
    <x v="3963"/>
    <n v="1700"/>
    <n v="410"/>
    <x v="2"/>
    <x v="0"/>
    <s v="USD"/>
    <n v="1488783507"/>
    <x v="3967"/>
    <b v="0"/>
    <x v="73"/>
    <b v="0"/>
    <s v="theater/plays"/>
    <x v="2806"/>
    <x v="2239"/>
    <x v="1"/>
    <s v="plays"/>
    <x v="3967"/>
    <x v="3947"/>
  </r>
  <r>
    <n v="3968"/>
    <s v="Scarlet Letters (a play with songs)"/>
    <x v="3964"/>
    <n v="5000"/>
    <n v="527"/>
    <x v="2"/>
    <x v="0"/>
    <s v="USD"/>
    <n v="1463945673"/>
    <x v="3968"/>
    <b v="0"/>
    <x v="202"/>
    <b v="0"/>
    <s v="theater/plays"/>
    <x v="2807"/>
    <x v="2891"/>
    <x v="1"/>
    <s v="plays"/>
    <x v="3968"/>
    <x v="3948"/>
  </r>
  <r>
    <n v="3969"/>
    <s v="Ghost Pirate Cruise on the Hudson Sept. 3rd"/>
    <x v="3965"/>
    <n v="2825"/>
    <n v="211"/>
    <x v="2"/>
    <x v="0"/>
    <s v="USD"/>
    <n v="1472442900"/>
    <x v="3969"/>
    <b v="0"/>
    <x v="79"/>
    <b v="0"/>
    <s v="theater/plays"/>
    <x v="2808"/>
    <x v="2892"/>
    <x v="1"/>
    <s v="plays"/>
    <x v="3969"/>
    <x v="3949"/>
  </r>
  <r>
    <n v="3970"/>
    <s v="GCU Follow Your Dreams Production"/>
    <x v="3966"/>
    <n v="15000"/>
    <n v="11"/>
    <x v="2"/>
    <x v="0"/>
    <s v="USD"/>
    <n v="1460925811"/>
    <x v="3970"/>
    <b v="0"/>
    <x v="84"/>
    <b v="0"/>
    <s v="theater/plays"/>
    <x v="2809"/>
    <x v="148"/>
    <x v="1"/>
    <s v="plays"/>
    <x v="3970"/>
    <x v="3950"/>
  </r>
  <r>
    <n v="3971"/>
    <s v="The Sentinel &amp; The Showman"/>
    <x v="3967"/>
    <n v="14000"/>
    <n v="136"/>
    <x v="2"/>
    <x v="0"/>
    <s v="USD"/>
    <n v="1405947126"/>
    <x v="3971"/>
    <b v="0"/>
    <x v="79"/>
    <b v="0"/>
    <s v="theater/plays"/>
    <x v="2810"/>
    <x v="2893"/>
    <x v="1"/>
    <s v="plays"/>
    <x v="3971"/>
    <x v="3951"/>
  </r>
  <r>
    <n v="3972"/>
    <s v="Valkyrie Theatre Company"/>
    <x v="3968"/>
    <n v="1000"/>
    <n v="211"/>
    <x v="2"/>
    <x v="0"/>
    <s v="USD"/>
    <n v="1423186634"/>
    <x v="3972"/>
    <b v="0"/>
    <x v="22"/>
    <b v="0"/>
    <s v="theater/plays"/>
    <x v="2811"/>
    <x v="2894"/>
    <x v="1"/>
    <s v="plays"/>
    <x v="3972"/>
    <x v="3952"/>
  </r>
  <r>
    <n v="3973"/>
    <s v="Staged Right Theatre First Season Campaign"/>
    <x v="3969"/>
    <n v="5000"/>
    <n v="3905"/>
    <x v="2"/>
    <x v="0"/>
    <s v="USD"/>
    <n v="1462766400"/>
    <x v="3973"/>
    <b v="0"/>
    <x v="77"/>
    <b v="0"/>
    <s v="theater/plays"/>
    <x v="2812"/>
    <x v="2895"/>
    <x v="1"/>
    <s v="plays"/>
    <x v="3973"/>
    <x v="3953"/>
  </r>
  <r>
    <n v="3974"/>
    <s v="The Taming of the Shrew"/>
    <x v="3970"/>
    <n v="1000"/>
    <n v="320"/>
    <x v="2"/>
    <x v="1"/>
    <s v="GBP"/>
    <n v="1464872848"/>
    <x v="3974"/>
    <b v="0"/>
    <x v="202"/>
    <b v="0"/>
    <s v="theater/plays"/>
    <x v="2149"/>
    <x v="2896"/>
    <x v="1"/>
    <s v="plays"/>
    <x v="3974"/>
    <x v="3954"/>
  </r>
  <r>
    <n v="3975"/>
    <s v="Moon Over Mangroves"/>
    <x v="3971"/>
    <n v="678"/>
    <n v="0"/>
    <x v="2"/>
    <x v="0"/>
    <s v="USD"/>
    <n v="1468442898"/>
    <x v="3975"/>
    <b v="0"/>
    <x v="78"/>
    <b v="0"/>
    <s v="theater/plays"/>
    <x v="109"/>
    <x v="121"/>
    <x v="1"/>
    <s v="plays"/>
    <x v="3975"/>
    <x v="3955"/>
  </r>
  <r>
    <n v="3976"/>
    <s v="R.U.R. at New Muses Theatre Company"/>
    <x v="3972"/>
    <n v="1300"/>
    <n v="620"/>
    <x v="2"/>
    <x v="0"/>
    <s v="USD"/>
    <n v="1406876400"/>
    <x v="3976"/>
    <b v="0"/>
    <x v="73"/>
    <b v="0"/>
    <s v="theater/plays"/>
    <x v="2813"/>
    <x v="2897"/>
    <x v="1"/>
    <s v="plays"/>
    <x v="3976"/>
    <x v="3956"/>
  </r>
  <r>
    <n v="3977"/>
    <s v="Tales of a Dragon KNIGHT"/>
    <x v="3973"/>
    <n v="90000"/>
    <n v="1305"/>
    <x v="2"/>
    <x v="0"/>
    <s v="USD"/>
    <n v="1469213732"/>
    <x v="3977"/>
    <b v="0"/>
    <x v="79"/>
    <b v="0"/>
    <s v="theater/plays"/>
    <x v="2814"/>
    <x v="2898"/>
    <x v="1"/>
    <s v="plays"/>
    <x v="3977"/>
    <x v="3957"/>
  </r>
  <r>
    <n v="3978"/>
    <s v="For Colored Girl Play Production"/>
    <x v="3974"/>
    <n v="2000"/>
    <n v="214"/>
    <x v="2"/>
    <x v="0"/>
    <s v="USD"/>
    <n v="1422717953"/>
    <x v="3978"/>
    <b v="0"/>
    <x v="22"/>
    <b v="0"/>
    <s v="theater/plays"/>
    <x v="2815"/>
    <x v="1295"/>
    <x v="1"/>
    <s v="plays"/>
    <x v="3978"/>
    <x v="3958"/>
  </r>
  <r>
    <n v="3979"/>
    <s v="What a Gay Play - back, bigger and longer"/>
    <x v="3975"/>
    <n v="6000"/>
    <n v="110"/>
    <x v="2"/>
    <x v="1"/>
    <s v="GBP"/>
    <n v="1427659200"/>
    <x v="3979"/>
    <b v="0"/>
    <x v="79"/>
    <b v="0"/>
    <s v="theater/plays"/>
    <x v="2816"/>
    <x v="1782"/>
    <x v="1"/>
    <s v="plays"/>
    <x v="3979"/>
    <x v="3959"/>
  </r>
  <r>
    <n v="3980"/>
    <s v="Romeo and Juliet: A Mesh-n-Groove Production"/>
    <x v="3976"/>
    <n v="2500"/>
    <n v="450"/>
    <x v="2"/>
    <x v="0"/>
    <s v="USD"/>
    <n v="1404570147"/>
    <x v="3980"/>
    <b v="0"/>
    <x v="63"/>
    <b v="0"/>
    <s v="theater/plays"/>
    <x v="2693"/>
    <x v="2845"/>
    <x v="1"/>
    <s v="plays"/>
    <x v="3980"/>
    <x v="3960"/>
  </r>
  <r>
    <n v="3981"/>
    <s v="BEIRUT, LADY OF LEBANON"/>
    <x v="3357"/>
    <n v="30000"/>
    <n v="1225"/>
    <x v="2"/>
    <x v="0"/>
    <s v="USD"/>
    <n v="1468729149"/>
    <x v="3981"/>
    <b v="0"/>
    <x v="63"/>
    <b v="0"/>
    <s v="theater/plays"/>
    <x v="2817"/>
    <x v="638"/>
    <x v="1"/>
    <s v="plays"/>
    <x v="3981"/>
    <x v="3961"/>
  </r>
  <r>
    <n v="3982"/>
    <s v="Flush - David Dipper - Break Point Theatre"/>
    <x v="3977"/>
    <n v="850"/>
    <n v="170"/>
    <x v="2"/>
    <x v="1"/>
    <s v="GBP"/>
    <n v="1436297180"/>
    <x v="3982"/>
    <b v="0"/>
    <x v="81"/>
    <b v="0"/>
    <s v="theater/plays"/>
    <x v="143"/>
    <x v="447"/>
    <x v="1"/>
    <s v="plays"/>
    <x v="3982"/>
    <x v="3962"/>
  </r>
  <r>
    <n v="3983"/>
    <s v="A Season of Love and Music (Spring 2014)"/>
    <x v="3978"/>
    <n v="11140"/>
    <n v="3877"/>
    <x v="2"/>
    <x v="0"/>
    <s v="USD"/>
    <n v="1400569140"/>
    <x v="3983"/>
    <b v="0"/>
    <x v="67"/>
    <b v="0"/>
    <s v="theater/plays"/>
    <x v="2818"/>
    <x v="2899"/>
    <x v="1"/>
    <s v="plays"/>
    <x v="3983"/>
    <x v="3963"/>
  </r>
  <r>
    <n v="3984"/>
    <s v="Fantastic Mr Fox - Novus Theatre"/>
    <x v="3979"/>
    <n v="1500"/>
    <n v="95"/>
    <x v="2"/>
    <x v="1"/>
    <s v="GBP"/>
    <n v="1415404800"/>
    <x v="3984"/>
    <b v="0"/>
    <x v="73"/>
    <b v="0"/>
    <s v="theater/plays"/>
    <x v="2819"/>
    <x v="2858"/>
    <x v="1"/>
    <s v="plays"/>
    <x v="3984"/>
    <x v="3964"/>
  </r>
  <r>
    <n v="3985"/>
    <s v="A Facelift for the Facade--Spring Garden Mill, Newtown, PA"/>
    <x v="3980"/>
    <n v="2000"/>
    <n v="641"/>
    <x v="2"/>
    <x v="0"/>
    <s v="USD"/>
    <n v="1456002300"/>
    <x v="3985"/>
    <b v="0"/>
    <x v="10"/>
    <b v="0"/>
    <s v="theater/plays"/>
    <x v="2803"/>
    <x v="2900"/>
    <x v="1"/>
    <s v="plays"/>
    <x v="3985"/>
    <x v="3965"/>
  </r>
  <r>
    <n v="3986"/>
    <s v="Hippolytos - Polish Tour"/>
    <x v="3981"/>
    <n v="5000"/>
    <n v="488"/>
    <x v="2"/>
    <x v="1"/>
    <s v="GBP"/>
    <n v="1462539840"/>
    <x v="3986"/>
    <b v="0"/>
    <x v="62"/>
    <b v="0"/>
    <s v="theater/plays"/>
    <x v="2820"/>
    <x v="2901"/>
    <x v="1"/>
    <s v="plays"/>
    <x v="3986"/>
    <x v="3966"/>
  </r>
  <r>
    <n v="3987"/>
    <s v="Write Now 5"/>
    <x v="3982"/>
    <n v="400"/>
    <n v="151"/>
    <x v="2"/>
    <x v="1"/>
    <s v="GBP"/>
    <n v="1400278290"/>
    <x v="3987"/>
    <b v="0"/>
    <x v="62"/>
    <b v="0"/>
    <s v="theater/plays"/>
    <x v="2821"/>
    <x v="2902"/>
    <x v="1"/>
    <s v="plays"/>
    <x v="3987"/>
    <x v="3967"/>
  </r>
  <r>
    <n v="3988"/>
    <s v="Folk-Tales: What Stories Do Your Folks Tell?"/>
    <x v="3983"/>
    <n v="1500"/>
    <n v="32"/>
    <x v="2"/>
    <x v="0"/>
    <s v="USD"/>
    <n v="1440813413"/>
    <x v="3988"/>
    <b v="0"/>
    <x v="80"/>
    <b v="0"/>
    <s v="theater/plays"/>
    <x v="2822"/>
    <x v="1797"/>
    <x v="1"/>
    <s v="plays"/>
    <x v="3988"/>
    <x v="3968"/>
  </r>
  <r>
    <n v="3989"/>
    <s v="A Gentleman, A Lady and A Thug"/>
    <x v="3984"/>
    <n v="3000"/>
    <n v="0"/>
    <x v="2"/>
    <x v="0"/>
    <s v="USD"/>
    <n v="1447009181"/>
    <x v="3989"/>
    <b v="0"/>
    <x v="78"/>
    <b v="0"/>
    <s v="theater/plays"/>
    <x v="109"/>
    <x v="121"/>
    <x v="1"/>
    <s v="plays"/>
    <x v="3989"/>
    <x v="3969"/>
  </r>
  <r>
    <n v="3990"/>
    <s v="&quot;The Day That Shakespeare Died&quot; - The book and the play."/>
    <x v="3985"/>
    <n v="1650"/>
    <n v="69"/>
    <x v="2"/>
    <x v="1"/>
    <s v="GBP"/>
    <n v="1456934893"/>
    <x v="3990"/>
    <b v="0"/>
    <x v="83"/>
    <b v="0"/>
    <s v="theater/plays"/>
    <x v="2823"/>
    <x v="1581"/>
    <x v="1"/>
    <s v="plays"/>
    <x v="3990"/>
    <x v="3970"/>
  </r>
  <r>
    <n v="3991"/>
    <s v="NTACTheatre - North Texas Actor's Collaborative Theatre"/>
    <x v="3986"/>
    <n v="500"/>
    <n v="100"/>
    <x v="2"/>
    <x v="0"/>
    <s v="USD"/>
    <n v="1433086082"/>
    <x v="3991"/>
    <b v="0"/>
    <x v="29"/>
    <b v="0"/>
    <s v="theater/plays"/>
    <x v="143"/>
    <x v="101"/>
    <x v="1"/>
    <s v="plays"/>
    <x v="3991"/>
    <x v="3971"/>
  </r>
  <r>
    <n v="3992"/>
    <s v="Tearing Down Cabrini-Green, a dynamic social commentary."/>
    <x v="3987"/>
    <n v="10000"/>
    <n v="541"/>
    <x v="2"/>
    <x v="0"/>
    <s v="USD"/>
    <n v="1449876859"/>
    <x v="3992"/>
    <b v="0"/>
    <x v="82"/>
    <b v="0"/>
    <s v="theater/plays"/>
    <x v="2824"/>
    <x v="2903"/>
    <x v="1"/>
    <s v="plays"/>
    <x v="3992"/>
    <x v="3972"/>
  </r>
  <r>
    <n v="3993"/>
    <s v="Invincible Diamonds: A Survivor's Guide"/>
    <x v="3988"/>
    <n v="50000"/>
    <n v="3"/>
    <x v="2"/>
    <x v="0"/>
    <s v="USD"/>
    <n v="1431549912"/>
    <x v="3993"/>
    <b v="0"/>
    <x v="29"/>
    <b v="0"/>
    <s v="theater/plays"/>
    <x v="130"/>
    <x v="366"/>
    <x v="1"/>
    <s v="plays"/>
    <x v="3993"/>
    <x v="3973"/>
  </r>
  <r>
    <n v="3994"/>
    <s v="Poles Apart - A Play in 2 Acts"/>
    <x v="3989"/>
    <n v="2000"/>
    <n v="5"/>
    <x v="2"/>
    <x v="0"/>
    <s v="USD"/>
    <n v="1405761690"/>
    <x v="3994"/>
    <b v="0"/>
    <x v="29"/>
    <b v="0"/>
    <s v="theater/plays"/>
    <x v="1161"/>
    <x v="144"/>
    <x v="1"/>
    <s v="plays"/>
    <x v="3994"/>
    <x v="3974"/>
  </r>
  <r>
    <n v="3995"/>
    <s v="Headaches - a play exploring the topic of mental health"/>
    <x v="3990"/>
    <n v="200"/>
    <n v="70"/>
    <x v="2"/>
    <x v="1"/>
    <s v="GBP"/>
    <n v="1423913220"/>
    <x v="3995"/>
    <b v="0"/>
    <x v="80"/>
    <b v="0"/>
    <s v="theater/plays"/>
    <x v="2825"/>
    <x v="844"/>
    <x v="1"/>
    <s v="plays"/>
    <x v="3995"/>
    <x v="3975"/>
  </r>
  <r>
    <n v="3996"/>
    <s v="Anansi the Spider - An African Folktale"/>
    <x v="3991"/>
    <n v="3000"/>
    <n v="497"/>
    <x v="2"/>
    <x v="0"/>
    <s v="USD"/>
    <n v="1416499440"/>
    <x v="3996"/>
    <b v="0"/>
    <x v="57"/>
    <b v="0"/>
    <s v="theater/plays"/>
    <x v="2826"/>
    <x v="2904"/>
    <x v="1"/>
    <s v="plays"/>
    <x v="3996"/>
    <x v="3976"/>
  </r>
  <r>
    <n v="3997"/>
    <s v="'Working Play Title'"/>
    <x v="3992"/>
    <n v="3000"/>
    <n v="0"/>
    <x v="2"/>
    <x v="1"/>
    <s v="GBP"/>
    <n v="1428222221"/>
    <x v="3997"/>
    <b v="0"/>
    <x v="78"/>
    <b v="0"/>
    <s v="theater/plays"/>
    <x v="109"/>
    <x v="121"/>
    <x v="1"/>
    <s v="plays"/>
    <x v="3997"/>
    <x v="3977"/>
  </r>
  <r>
    <n v="3998"/>
    <s v="Forsaken Angels-A New Play"/>
    <x v="3993"/>
    <n v="1250"/>
    <n v="715"/>
    <x v="2"/>
    <x v="0"/>
    <s v="USD"/>
    <n v="1427580426"/>
    <x v="3998"/>
    <b v="0"/>
    <x v="8"/>
    <b v="0"/>
    <s v="theater/plays"/>
    <x v="2827"/>
    <x v="2905"/>
    <x v="1"/>
    <s v="plays"/>
    <x v="3998"/>
    <x v="3978"/>
  </r>
  <r>
    <n v="3999"/>
    <s v="The Sins of Seven Tables at the Edinburgh Fringe Festival"/>
    <x v="3994"/>
    <n v="7000"/>
    <n v="1156"/>
    <x v="2"/>
    <x v="0"/>
    <s v="USD"/>
    <n v="1409514709"/>
    <x v="3999"/>
    <b v="0"/>
    <x v="25"/>
    <b v="0"/>
    <s v="theater/plays"/>
    <x v="2828"/>
    <x v="2906"/>
    <x v="1"/>
    <s v="plays"/>
    <x v="3999"/>
    <x v="3979"/>
  </r>
  <r>
    <n v="4000"/>
    <s v="The Escorts"/>
    <x v="3995"/>
    <n v="8000"/>
    <n v="10"/>
    <x v="2"/>
    <x v="0"/>
    <s v="USD"/>
    <n v="1462631358"/>
    <x v="4000"/>
    <b v="0"/>
    <x v="29"/>
    <b v="0"/>
    <s v="theater/plays"/>
    <x v="415"/>
    <x v="119"/>
    <x v="1"/>
    <s v="plays"/>
    <x v="4000"/>
    <x v="3980"/>
  </r>
  <r>
    <n v="4001"/>
    <s v="Help Launch LZA Theatre! The Eisteddfod + A Woman Alone"/>
    <x v="3996"/>
    <n v="1200"/>
    <n v="453"/>
    <x v="2"/>
    <x v="1"/>
    <s v="GBP"/>
    <n v="1488394800"/>
    <x v="4001"/>
    <b v="0"/>
    <x v="25"/>
    <b v="0"/>
    <s v="theater/plays"/>
    <x v="2821"/>
    <x v="2882"/>
    <x v="1"/>
    <s v="plays"/>
    <x v="4001"/>
    <x v="1748"/>
  </r>
  <r>
    <n v="4002"/>
    <s v="Terry Pratchett's Wyrd Sisters"/>
    <x v="3997"/>
    <n v="1250"/>
    <n v="23"/>
    <x v="2"/>
    <x v="0"/>
    <s v="USD"/>
    <n v="1411779761"/>
    <x v="4002"/>
    <b v="0"/>
    <x v="80"/>
    <b v="0"/>
    <s v="theater/plays"/>
    <x v="1861"/>
    <x v="2117"/>
    <x v="1"/>
    <s v="plays"/>
    <x v="4002"/>
    <x v="3981"/>
  </r>
  <r>
    <n v="4003"/>
    <s v="MAMA BA-B: The Stage Play"/>
    <x v="3960"/>
    <n v="2000"/>
    <n v="201"/>
    <x v="2"/>
    <x v="0"/>
    <s v="USD"/>
    <n v="1424009147"/>
    <x v="4003"/>
    <b v="0"/>
    <x v="84"/>
    <b v="0"/>
    <s v="theater/plays"/>
    <x v="2829"/>
    <x v="984"/>
    <x v="1"/>
    <s v="plays"/>
    <x v="4003"/>
    <x v="3982"/>
  </r>
  <r>
    <n v="4004"/>
    <s v="South Florida Tours"/>
    <x v="3998"/>
    <n v="500"/>
    <n v="1"/>
    <x v="2"/>
    <x v="0"/>
    <s v="USD"/>
    <n v="1412740457"/>
    <x v="4004"/>
    <b v="0"/>
    <x v="29"/>
    <b v="0"/>
    <s v="theater/plays"/>
    <x v="418"/>
    <x v="120"/>
    <x v="1"/>
    <s v="plays"/>
    <x v="4004"/>
    <x v="3983"/>
  </r>
  <r>
    <n v="4005"/>
    <s v="Bringing more Art to the Community"/>
    <x v="3999"/>
    <n v="3000"/>
    <n v="40"/>
    <x v="2"/>
    <x v="0"/>
    <s v="USD"/>
    <n v="1413832985"/>
    <x v="4005"/>
    <b v="0"/>
    <x v="84"/>
    <b v="0"/>
    <s v="theater/plays"/>
    <x v="843"/>
    <x v="135"/>
    <x v="1"/>
    <s v="plays"/>
    <x v="4005"/>
    <x v="3984"/>
  </r>
  <r>
    <n v="4006"/>
    <s v="&quot;The Norwegians&quot; Midwestern Tour"/>
    <x v="4000"/>
    <n v="30000"/>
    <n v="2"/>
    <x v="2"/>
    <x v="0"/>
    <s v="USD"/>
    <n v="1455647587"/>
    <x v="4006"/>
    <b v="0"/>
    <x v="29"/>
    <b v="0"/>
    <s v="theater/plays"/>
    <x v="440"/>
    <x v="453"/>
    <x v="1"/>
    <s v="plays"/>
    <x v="4006"/>
    <x v="3985"/>
  </r>
  <r>
    <n v="4007"/>
    <s v="POLES APART - A PLAY IN 2 ACTS"/>
    <x v="4001"/>
    <n v="2000"/>
    <n v="5"/>
    <x v="2"/>
    <x v="0"/>
    <s v="USD"/>
    <n v="1409070480"/>
    <x v="4007"/>
    <b v="0"/>
    <x v="29"/>
    <b v="0"/>
    <s v="theater/plays"/>
    <x v="1161"/>
    <x v="144"/>
    <x v="1"/>
    <s v="plays"/>
    <x v="4007"/>
    <x v="3986"/>
  </r>
  <r>
    <n v="4008"/>
    <s v="Lovers and Other Strangers at The Cockpit"/>
    <x v="4002"/>
    <n v="1000"/>
    <n v="60"/>
    <x v="2"/>
    <x v="1"/>
    <s v="GBP"/>
    <n v="1437606507"/>
    <x v="4008"/>
    <b v="0"/>
    <x v="80"/>
    <b v="0"/>
    <s v="theater/plays"/>
    <x v="733"/>
    <x v="2"/>
    <x v="1"/>
    <s v="plays"/>
    <x v="4008"/>
    <x v="3987"/>
  </r>
  <r>
    <n v="4009"/>
    <s v="A play by Gabriel Kemlo about lost ideals, and new starts"/>
    <x v="4003"/>
    <n v="1930"/>
    <n v="75"/>
    <x v="2"/>
    <x v="1"/>
    <s v="GBP"/>
    <n v="1410281360"/>
    <x v="4009"/>
    <b v="0"/>
    <x v="83"/>
    <b v="0"/>
    <s v="theater/plays"/>
    <x v="2830"/>
    <x v="384"/>
    <x v="1"/>
    <s v="plays"/>
    <x v="4009"/>
    <x v="3988"/>
  </r>
  <r>
    <n v="4010"/>
    <s v="The Connection Play 2014"/>
    <x v="4004"/>
    <n v="7200"/>
    <n v="1742"/>
    <x v="2"/>
    <x v="0"/>
    <s v="USD"/>
    <n v="1414348166"/>
    <x v="4010"/>
    <b v="0"/>
    <x v="44"/>
    <b v="0"/>
    <s v="theater/plays"/>
    <x v="2831"/>
    <x v="2907"/>
    <x v="1"/>
    <s v="plays"/>
    <x v="4010"/>
    <x v="3989"/>
  </r>
  <r>
    <n v="4011"/>
    <s v="Just Bryan, a radio drama"/>
    <x v="4005"/>
    <n v="250"/>
    <n v="19"/>
    <x v="2"/>
    <x v="1"/>
    <s v="GBP"/>
    <n v="1422450278"/>
    <x v="4011"/>
    <b v="0"/>
    <x v="80"/>
    <b v="0"/>
    <s v="theater/plays"/>
    <x v="2832"/>
    <x v="2908"/>
    <x v="1"/>
    <s v="plays"/>
    <x v="4011"/>
    <x v="3990"/>
  </r>
  <r>
    <n v="4012"/>
    <s v="The Butterfly Catcher"/>
    <x v="4006"/>
    <n v="575"/>
    <n v="0"/>
    <x v="2"/>
    <x v="1"/>
    <s v="GBP"/>
    <n v="1430571849"/>
    <x v="4012"/>
    <b v="0"/>
    <x v="78"/>
    <b v="0"/>
    <s v="theater/plays"/>
    <x v="109"/>
    <x v="121"/>
    <x v="1"/>
    <s v="plays"/>
    <x v="4012"/>
    <x v="3991"/>
  </r>
  <r>
    <n v="4013"/>
    <s v="Harriet Tubman Woman Of Faith"/>
    <x v="4007"/>
    <n v="2000"/>
    <n v="26"/>
    <x v="2"/>
    <x v="0"/>
    <s v="USD"/>
    <n v="1424070823"/>
    <x v="4013"/>
    <b v="0"/>
    <x v="84"/>
    <b v="0"/>
    <s v="theater/plays"/>
    <x v="698"/>
    <x v="31"/>
    <x v="1"/>
    <s v="plays"/>
    <x v="4013"/>
    <x v="3992"/>
  </r>
  <r>
    <n v="4014"/>
    <s v="Ministry theater"/>
    <x v="4008"/>
    <n v="9000"/>
    <n v="0"/>
    <x v="2"/>
    <x v="0"/>
    <s v="USD"/>
    <n v="1457157269"/>
    <x v="4014"/>
    <b v="0"/>
    <x v="78"/>
    <b v="0"/>
    <s v="theater/plays"/>
    <x v="109"/>
    <x v="121"/>
    <x v="1"/>
    <s v="plays"/>
    <x v="4014"/>
    <x v="3993"/>
  </r>
  <r>
    <n v="4015"/>
    <s v="Shakespeare In The Park"/>
    <x v="4009"/>
    <n v="7000"/>
    <n v="1"/>
    <x v="2"/>
    <x v="0"/>
    <s v="USD"/>
    <n v="1437331463"/>
    <x v="4015"/>
    <b v="0"/>
    <x v="29"/>
    <b v="0"/>
    <s v="theater/plays"/>
    <x v="107"/>
    <x v="120"/>
    <x v="1"/>
    <s v="plays"/>
    <x v="4015"/>
    <x v="3994"/>
  </r>
  <r>
    <n v="4016"/>
    <s v="MENTAL Play"/>
    <x v="4010"/>
    <n v="500"/>
    <n v="70"/>
    <x v="2"/>
    <x v="1"/>
    <s v="GBP"/>
    <n v="1410987400"/>
    <x v="4016"/>
    <b v="0"/>
    <x v="63"/>
    <b v="0"/>
    <s v="theater/plays"/>
    <x v="111"/>
    <x v="119"/>
    <x v="1"/>
    <s v="plays"/>
    <x v="4016"/>
    <x v="3995"/>
  </r>
  <r>
    <n v="4017"/>
    <s v="The Rights (and Wrongs) of Mary Wollstonecraft"/>
    <x v="4011"/>
    <n v="10000"/>
    <n v="105"/>
    <x v="2"/>
    <x v="0"/>
    <s v="USD"/>
    <n v="1409846874"/>
    <x v="4017"/>
    <b v="0"/>
    <x v="84"/>
    <b v="0"/>
    <s v="theater/plays"/>
    <x v="857"/>
    <x v="1859"/>
    <x v="1"/>
    <s v="plays"/>
    <x v="4017"/>
    <x v="3996"/>
  </r>
  <r>
    <n v="4018"/>
    <s v="Time Please Fringe"/>
    <x v="4012"/>
    <n v="1500"/>
    <n v="130"/>
    <x v="2"/>
    <x v="1"/>
    <s v="GBP"/>
    <n v="1475877108"/>
    <x v="4018"/>
    <b v="0"/>
    <x v="80"/>
    <b v="0"/>
    <s v="theater/plays"/>
    <x v="2780"/>
    <x v="151"/>
    <x v="1"/>
    <s v="plays"/>
    <x v="4018"/>
    <x v="3997"/>
  </r>
  <r>
    <n v="4019"/>
    <s v="We Don't Play Fight"/>
    <x v="4013"/>
    <n v="3500"/>
    <n v="29"/>
    <x v="2"/>
    <x v="0"/>
    <s v="USD"/>
    <n v="1460737680"/>
    <x v="4019"/>
    <b v="0"/>
    <x v="80"/>
    <b v="0"/>
    <s v="theater/plays"/>
    <x v="2833"/>
    <x v="1878"/>
    <x v="1"/>
    <s v="plays"/>
    <x v="4019"/>
    <x v="3998"/>
  </r>
  <r>
    <n v="4020"/>
    <s v="Those That Fly"/>
    <x v="4014"/>
    <n v="600"/>
    <n v="100"/>
    <x v="2"/>
    <x v="0"/>
    <s v="USD"/>
    <n v="1427168099"/>
    <x v="4020"/>
    <b v="0"/>
    <x v="83"/>
    <b v="0"/>
    <s v="theater/plays"/>
    <x v="2834"/>
    <x v="853"/>
    <x v="1"/>
    <s v="plays"/>
    <x v="4020"/>
    <x v="3999"/>
  </r>
  <r>
    <n v="4021"/>
    <s v="Angels in Houston"/>
    <x v="4015"/>
    <n v="15000"/>
    <n v="125"/>
    <x v="2"/>
    <x v="0"/>
    <s v="USD"/>
    <n v="1414360358"/>
    <x v="4021"/>
    <b v="0"/>
    <x v="84"/>
    <b v="0"/>
    <s v="theater/plays"/>
    <x v="1863"/>
    <x v="372"/>
    <x v="1"/>
    <s v="plays"/>
    <x v="4021"/>
    <x v="4000"/>
  </r>
  <r>
    <n v="4022"/>
    <s v="The Merchant of Venice as Shakespeare Heard It"/>
    <x v="4016"/>
    <n v="18000"/>
    <n v="12521"/>
    <x v="2"/>
    <x v="0"/>
    <s v="USD"/>
    <n v="1422759240"/>
    <x v="4022"/>
    <b v="0"/>
    <x v="438"/>
    <b v="0"/>
    <s v="theater/plays"/>
    <x v="2835"/>
    <x v="2909"/>
    <x v="1"/>
    <s v="plays"/>
    <x v="4022"/>
    <x v="4001"/>
  </r>
  <r>
    <n v="4023"/>
    <s v="Forgive &amp; Forget"/>
    <x v="4017"/>
    <n v="7000"/>
    <n v="0"/>
    <x v="2"/>
    <x v="0"/>
    <s v="USD"/>
    <n v="1458860363"/>
    <x v="4023"/>
    <b v="0"/>
    <x v="78"/>
    <b v="0"/>
    <s v="theater/plays"/>
    <x v="109"/>
    <x v="121"/>
    <x v="1"/>
    <s v="plays"/>
    <x v="4023"/>
    <x v="4002"/>
  </r>
  <r>
    <n v="4024"/>
    <s v="Super Date, The Dating Game Show for Superheroes"/>
    <x v="4018"/>
    <n v="800"/>
    <n v="10"/>
    <x v="2"/>
    <x v="0"/>
    <s v="USD"/>
    <n v="1441037097"/>
    <x v="4024"/>
    <b v="0"/>
    <x v="29"/>
    <b v="0"/>
    <s v="theater/plays"/>
    <x v="2372"/>
    <x v="119"/>
    <x v="1"/>
    <s v="plays"/>
    <x v="4024"/>
    <x v="4003"/>
  </r>
  <r>
    <n v="4025"/>
    <s v="Financement et aide Ã  la crÃ©ation"/>
    <x v="4019"/>
    <n v="5000"/>
    <n v="250"/>
    <x v="2"/>
    <x v="6"/>
    <s v="EUR"/>
    <n v="1437889336"/>
    <x v="4025"/>
    <b v="0"/>
    <x v="80"/>
    <b v="0"/>
    <s v="theater/plays"/>
    <x v="152"/>
    <x v="372"/>
    <x v="1"/>
    <s v="plays"/>
    <x v="4025"/>
    <x v="4004"/>
  </r>
  <r>
    <n v="4026"/>
    <s v="Speak to my Soul: A Montage of Voices"/>
    <x v="4020"/>
    <n v="4000"/>
    <n v="0"/>
    <x v="2"/>
    <x v="0"/>
    <s v="USD"/>
    <n v="1449247439"/>
    <x v="4026"/>
    <b v="0"/>
    <x v="78"/>
    <b v="0"/>
    <s v="theater/plays"/>
    <x v="109"/>
    <x v="121"/>
    <x v="1"/>
    <s v="plays"/>
    <x v="4026"/>
    <x v="4005"/>
  </r>
  <r>
    <n v="4027"/>
    <s v="Lincoln High School presents: Little Shop of Horrors"/>
    <x v="4021"/>
    <n v="3000"/>
    <n v="215"/>
    <x v="2"/>
    <x v="0"/>
    <s v="USD"/>
    <n v="1487811600"/>
    <x v="4027"/>
    <b v="0"/>
    <x v="63"/>
    <b v="0"/>
    <s v="theater/plays"/>
    <x v="2836"/>
    <x v="2747"/>
    <x v="1"/>
    <s v="plays"/>
    <x v="4027"/>
    <x v="4006"/>
  </r>
  <r>
    <n v="4028"/>
    <s v="The Last King of the I.D.A. (Minnesota Fringe)"/>
    <x v="4022"/>
    <n v="2000"/>
    <n v="561"/>
    <x v="2"/>
    <x v="0"/>
    <s v="USD"/>
    <n v="1402007500"/>
    <x v="4028"/>
    <b v="0"/>
    <x v="202"/>
    <b v="0"/>
    <s v="theater/plays"/>
    <x v="2837"/>
    <x v="2722"/>
    <x v="1"/>
    <s v="plays"/>
    <x v="4028"/>
    <x v="4007"/>
  </r>
  <r>
    <n v="4029"/>
    <s v="Next 2 the Stage"/>
    <x v="4023"/>
    <n v="20000"/>
    <n v="0"/>
    <x v="2"/>
    <x v="0"/>
    <s v="USD"/>
    <n v="1450053370"/>
    <x v="4029"/>
    <b v="0"/>
    <x v="78"/>
    <b v="0"/>
    <s v="theater/plays"/>
    <x v="109"/>
    <x v="121"/>
    <x v="1"/>
    <s v="plays"/>
    <x v="4029"/>
    <x v="4008"/>
  </r>
  <r>
    <n v="4030"/>
    <s v="The Martin and Lewis Tribute Show"/>
    <x v="4024"/>
    <n v="2500"/>
    <n v="400"/>
    <x v="2"/>
    <x v="0"/>
    <s v="USD"/>
    <n v="1454525340"/>
    <x v="4030"/>
    <b v="0"/>
    <x v="79"/>
    <b v="0"/>
    <s v="theater/plays"/>
    <x v="149"/>
    <x v="590"/>
    <x v="1"/>
    <s v="plays"/>
    <x v="4030"/>
    <x v="4009"/>
  </r>
  <r>
    <n v="4031"/>
    <s v="As You Like It in The Enchanted Forest Wildlife Sanctuary"/>
    <x v="4025"/>
    <n v="5000"/>
    <n v="0"/>
    <x v="2"/>
    <x v="0"/>
    <s v="USD"/>
    <n v="1418914964"/>
    <x v="4031"/>
    <b v="0"/>
    <x v="78"/>
    <b v="0"/>
    <s v="theater/plays"/>
    <x v="109"/>
    <x v="121"/>
    <x v="1"/>
    <s v="plays"/>
    <x v="4031"/>
    <x v="4010"/>
  </r>
  <r>
    <n v="4032"/>
    <s v="The Modern Theater's 'Play It Forward' Fund"/>
    <x v="4026"/>
    <n v="6048"/>
    <n v="413"/>
    <x v="2"/>
    <x v="0"/>
    <s v="USD"/>
    <n v="1450211116"/>
    <x v="4032"/>
    <b v="0"/>
    <x v="63"/>
    <b v="0"/>
    <s v="theater/plays"/>
    <x v="2838"/>
    <x v="585"/>
    <x v="1"/>
    <s v="plays"/>
    <x v="4032"/>
    <x v="4011"/>
  </r>
  <r>
    <n v="4033"/>
    <s v="2020 Vision: a love story told over sixty years"/>
    <x v="4027"/>
    <n v="23900"/>
    <n v="6141.99"/>
    <x v="2"/>
    <x v="1"/>
    <s v="GBP"/>
    <n v="1475398800"/>
    <x v="4033"/>
    <b v="0"/>
    <x v="225"/>
    <b v="0"/>
    <s v="theater/plays"/>
    <x v="2839"/>
    <x v="2910"/>
    <x v="1"/>
    <s v="plays"/>
    <x v="4033"/>
    <x v="4012"/>
  </r>
  <r>
    <n v="4034"/>
    <s v="Technical Design for Liberty Lake Community Theatre"/>
    <x v="4028"/>
    <n v="13500"/>
    <n v="200"/>
    <x v="2"/>
    <x v="0"/>
    <s v="USD"/>
    <n v="1428097450"/>
    <x v="4034"/>
    <b v="0"/>
    <x v="84"/>
    <b v="0"/>
    <s v="theater/plays"/>
    <x v="2840"/>
    <x v="101"/>
    <x v="1"/>
    <s v="plays"/>
    <x v="4034"/>
    <x v="4013"/>
  </r>
  <r>
    <n v="4035"/>
    <s v="The Lost Boy"/>
    <x v="4029"/>
    <n v="10000"/>
    <n v="3685"/>
    <x v="2"/>
    <x v="0"/>
    <s v="USD"/>
    <n v="1413925887"/>
    <x v="4035"/>
    <b v="0"/>
    <x v="20"/>
    <b v="0"/>
    <s v="theater/plays"/>
    <x v="2841"/>
    <x v="2911"/>
    <x v="1"/>
    <s v="plays"/>
    <x v="4035"/>
    <x v="4014"/>
  </r>
  <r>
    <n v="4036"/>
    <s v="3 Days In Savannah"/>
    <x v="3326"/>
    <n v="6000"/>
    <n v="2823"/>
    <x v="2"/>
    <x v="0"/>
    <s v="USD"/>
    <n v="1404253800"/>
    <x v="4036"/>
    <b v="0"/>
    <x v="57"/>
    <b v="0"/>
    <s v="theater/plays"/>
    <x v="2842"/>
    <x v="2912"/>
    <x v="1"/>
    <s v="plays"/>
    <x v="4036"/>
    <x v="4015"/>
  </r>
  <r>
    <n v="4037"/>
    <s v="The Pelican, by August Strindberg"/>
    <x v="4030"/>
    <n v="700"/>
    <n v="80"/>
    <x v="2"/>
    <x v="0"/>
    <s v="USD"/>
    <n v="1464099900"/>
    <x v="4037"/>
    <b v="0"/>
    <x v="84"/>
    <b v="0"/>
    <s v="theater/plays"/>
    <x v="2843"/>
    <x v="379"/>
    <x v="1"/>
    <s v="plays"/>
    <x v="4037"/>
    <x v="4016"/>
  </r>
  <r>
    <n v="4038"/>
    <s v="Take the Vagina Monologues to Main Street in Lexington, NC!"/>
    <x v="4031"/>
    <n v="2500"/>
    <n v="301"/>
    <x v="2"/>
    <x v="0"/>
    <s v="USD"/>
    <n v="1413573010"/>
    <x v="4038"/>
    <b v="0"/>
    <x v="80"/>
    <b v="0"/>
    <s v="theater/plays"/>
    <x v="2844"/>
    <x v="2913"/>
    <x v="1"/>
    <s v="plays"/>
    <x v="4038"/>
    <x v="4017"/>
  </r>
  <r>
    <n v="4039"/>
    <s v="Defiant Entertainment presents: The Park Bench"/>
    <x v="4032"/>
    <n v="500"/>
    <n v="300"/>
    <x v="2"/>
    <x v="0"/>
    <s v="USD"/>
    <n v="1448949540"/>
    <x v="4039"/>
    <b v="0"/>
    <x v="81"/>
    <b v="0"/>
    <s v="theater/plays"/>
    <x v="137"/>
    <x v="88"/>
    <x v="1"/>
    <s v="plays"/>
    <x v="4039"/>
    <x v="4018"/>
  </r>
  <r>
    <n v="4040"/>
    <s v="The Last Encore Musical"/>
    <x v="4033"/>
    <n v="8000"/>
    <n v="2500"/>
    <x v="2"/>
    <x v="0"/>
    <s v="USD"/>
    <n v="1437188400"/>
    <x v="4040"/>
    <b v="0"/>
    <x v="84"/>
    <b v="0"/>
    <s v="theater/plays"/>
    <x v="1296"/>
    <x v="2914"/>
    <x v="1"/>
    <s v="plays"/>
    <x v="4040"/>
    <x v="4019"/>
  </r>
  <r>
    <n v="4041"/>
    <s v="In the Land of Gold"/>
    <x v="4034"/>
    <n v="5000"/>
    <n v="21"/>
    <x v="2"/>
    <x v="1"/>
    <s v="GBP"/>
    <n v="1473160954"/>
    <x v="4041"/>
    <b v="0"/>
    <x v="84"/>
    <b v="0"/>
    <s v="theater/plays"/>
    <x v="714"/>
    <x v="689"/>
    <x v="1"/>
    <s v="plays"/>
    <x v="4041"/>
    <x v="4020"/>
  </r>
  <r>
    <n v="4042"/>
    <s v="Messages"/>
    <x v="4035"/>
    <n v="10000"/>
    <n v="21"/>
    <x v="2"/>
    <x v="0"/>
    <s v="USD"/>
    <n v="1421781360"/>
    <x v="4042"/>
    <b v="0"/>
    <x v="83"/>
    <b v="0"/>
    <s v="theater/plays"/>
    <x v="2845"/>
    <x v="589"/>
    <x v="1"/>
    <s v="plays"/>
    <x v="4042"/>
    <x v="4021"/>
  </r>
  <r>
    <n v="4043"/>
    <s v="Not making potato salad here!"/>
    <x v="4036"/>
    <n v="300"/>
    <n v="0"/>
    <x v="2"/>
    <x v="5"/>
    <s v="CAD"/>
    <n v="1416524325"/>
    <x v="4043"/>
    <b v="0"/>
    <x v="78"/>
    <b v="0"/>
    <s v="theater/plays"/>
    <x v="109"/>
    <x v="121"/>
    <x v="1"/>
    <s v="plays"/>
    <x v="4043"/>
    <x v="4022"/>
  </r>
  <r>
    <n v="4044"/>
    <s v="Cielito Lindo (Pretty Little One)"/>
    <x v="4037"/>
    <n v="600"/>
    <n v="225"/>
    <x v="2"/>
    <x v="0"/>
    <s v="USD"/>
    <n v="1428642000"/>
    <x v="4044"/>
    <b v="0"/>
    <x v="80"/>
    <b v="0"/>
    <s v="theater/plays"/>
    <x v="2846"/>
    <x v="701"/>
    <x v="1"/>
    <s v="plays"/>
    <x v="4044"/>
    <x v="4023"/>
  </r>
  <r>
    <n v="4045"/>
    <s v="The Hostages"/>
    <x v="4038"/>
    <n v="5000"/>
    <n v="1"/>
    <x v="2"/>
    <x v="2"/>
    <s v="AUD"/>
    <n v="1408596589"/>
    <x v="4045"/>
    <b v="0"/>
    <x v="29"/>
    <b v="0"/>
    <s v="theater/plays"/>
    <x v="459"/>
    <x v="120"/>
    <x v="1"/>
    <s v="plays"/>
    <x v="4045"/>
    <x v="4024"/>
  </r>
  <r>
    <n v="4046"/>
    <s v="Glenn Herman's EXPRESSIONS: The UnKnown"/>
    <x v="4039"/>
    <n v="5600"/>
    <n v="460"/>
    <x v="2"/>
    <x v="0"/>
    <s v="USD"/>
    <n v="1413992210"/>
    <x v="4046"/>
    <b v="0"/>
    <x v="8"/>
    <b v="0"/>
    <s v="theater/plays"/>
    <x v="2847"/>
    <x v="134"/>
    <x v="1"/>
    <s v="plays"/>
    <x v="4046"/>
    <x v="4025"/>
  </r>
  <r>
    <n v="4047"/>
    <s v="The Bridge That Brought Us Over: The History of Gospel Music"/>
    <x v="4040"/>
    <n v="5000"/>
    <n v="110"/>
    <x v="2"/>
    <x v="0"/>
    <s v="USD"/>
    <n v="1420938000"/>
    <x v="4047"/>
    <b v="0"/>
    <x v="80"/>
    <b v="0"/>
    <s v="theater/plays"/>
    <x v="727"/>
    <x v="446"/>
    <x v="1"/>
    <s v="plays"/>
    <x v="4047"/>
    <x v="4026"/>
  </r>
  <r>
    <n v="4048"/>
    <s v="Speechless"/>
    <x v="4041"/>
    <n v="17000"/>
    <n v="3001"/>
    <x v="2"/>
    <x v="1"/>
    <s v="GBP"/>
    <n v="1460373187"/>
    <x v="4048"/>
    <b v="0"/>
    <x v="110"/>
    <b v="0"/>
    <s v="theater/plays"/>
    <x v="2848"/>
    <x v="2915"/>
    <x v="1"/>
    <s v="plays"/>
    <x v="4048"/>
    <x v="4027"/>
  </r>
  <r>
    <n v="4049"/>
    <s v="The Hounds of Reservoir - A Shakesperian Heist film"/>
    <x v="4042"/>
    <n v="20000"/>
    <n v="16"/>
    <x v="2"/>
    <x v="0"/>
    <s v="USD"/>
    <n v="1436914815"/>
    <x v="4049"/>
    <b v="0"/>
    <x v="29"/>
    <b v="0"/>
    <s v="theater/plays"/>
    <x v="123"/>
    <x v="587"/>
    <x v="1"/>
    <s v="plays"/>
    <x v="4049"/>
    <x v="4028"/>
  </r>
  <r>
    <n v="4050"/>
    <s v="Ø¢Ù…ÙŠÙ† (Amen)"/>
    <x v="4043"/>
    <n v="1500"/>
    <n v="1"/>
    <x v="2"/>
    <x v="0"/>
    <s v="USD"/>
    <n v="1414077391"/>
    <x v="4050"/>
    <b v="0"/>
    <x v="29"/>
    <b v="0"/>
    <s v="theater/plays"/>
    <x v="2730"/>
    <x v="120"/>
    <x v="1"/>
    <s v="plays"/>
    <x v="4050"/>
    <x v="4029"/>
  </r>
  <r>
    <n v="4051"/>
    <s v="Phantom of the Kun Opera"/>
    <x v="4044"/>
    <n v="500"/>
    <n v="0"/>
    <x v="2"/>
    <x v="0"/>
    <s v="USD"/>
    <n v="1399618380"/>
    <x v="4051"/>
    <b v="0"/>
    <x v="78"/>
    <b v="0"/>
    <s v="theater/plays"/>
    <x v="109"/>
    <x v="121"/>
    <x v="1"/>
    <s v="plays"/>
    <x v="4051"/>
    <x v="4030"/>
  </r>
  <r>
    <n v="4052"/>
    <s v="Throw Like A Girl"/>
    <x v="4045"/>
    <n v="3000"/>
    <n v="1126"/>
    <x v="2"/>
    <x v="0"/>
    <s v="USD"/>
    <n v="1413234316"/>
    <x v="4052"/>
    <b v="0"/>
    <x v="62"/>
    <b v="0"/>
    <s v="theater/plays"/>
    <x v="2849"/>
    <x v="2916"/>
    <x v="1"/>
    <s v="plays"/>
    <x v="4052"/>
    <x v="4031"/>
  </r>
  <r>
    <n v="4053"/>
    <s v="'Time at the Bar!' - Written and directed by Kieran Mellish"/>
    <x v="4046"/>
    <n v="500"/>
    <n v="110"/>
    <x v="2"/>
    <x v="1"/>
    <s v="GBP"/>
    <n v="1416081600"/>
    <x v="4053"/>
    <b v="0"/>
    <x v="84"/>
    <b v="0"/>
    <s v="theater/plays"/>
    <x v="2850"/>
    <x v="698"/>
    <x v="1"/>
    <s v="plays"/>
    <x v="4053"/>
    <x v="4032"/>
  </r>
  <r>
    <n v="4054"/>
    <s v="Truth is..&quot;Real Love Ain't Suppose to Hurt&quot;"/>
    <x v="4047"/>
    <n v="8880"/>
    <n v="0"/>
    <x v="2"/>
    <x v="0"/>
    <s v="USD"/>
    <n v="1475294400"/>
    <x v="4054"/>
    <b v="0"/>
    <x v="78"/>
    <b v="0"/>
    <s v="theater/plays"/>
    <x v="109"/>
    <x v="121"/>
    <x v="1"/>
    <s v="plays"/>
    <x v="4054"/>
    <x v="4033"/>
  </r>
  <r>
    <n v="4055"/>
    <s v="'The Tempest' at the Minack Theatre Cornwall, July 2014"/>
    <x v="4048"/>
    <n v="5000"/>
    <n v="881"/>
    <x v="2"/>
    <x v="1"/>
    <s v="GBP"/>
    <n v="1403192031"/>
    <x v="4055"/>
    <b v="0"/>
    <x v="64"/>
    <b v="0"/>
    <s v="theater/plays"/>
    <x v="2851"/>
    <x v="2917"/>
    <x v="1"/>
    <s v="plays"/>
    <x v="4055"/>
    <x v="4034"/>
  </r>
  <r>
    <n v="4056"/>
    <s v="American Pride"/>
    <x v="4049"/>
    <n v="1500"/>
    <n v="795"/>
    <x v="2"/>
    <x v="0"/>
    <s v="USD"/>
    <n v="1467575940"/>
    <x v="4056"/>
    <b v="0"/>
    <x v="82"/>
    <b v="0"/>
    <s v="theater/plays"/>
    <x v="2852"/>
    <x v="2137"/>
    <x v="1"/>
    <s v="plays"/>
    <x v="4056"/>
    <x v="4035"/>
  </r>
  <r>
    <n v="4057"/>
    <s v="HOWARD BARKER DOUBLE BILL - Arcola Theatre 2015"/>
    <x v="4050"/>
    <n v="3500"/>
    <n v="775"/>
    <x v="2"/>
    <x v="1"/>
    <s v="GBP"/>
    <n v="1448492400"/>
    <x v="4057"/>
    <b v="0"/>
    <x v="79"/>
    <b v="0"/>
    <s v="theater/plays"/>
    <x v="2853"/>
    <x v="966"/>
    <x v="1"/>
    <s v="plays"/>
    <x v="4057"/>
    <x v="4036"/>
  </r>
  <r>
    <n v="4058"/>
    <s v="Secret of Shahrazad (World Premier)"/>
    <x v="4051"/>
    <n v="3750"/>
    <n v="95"/>
    <x v="2"/>
    <x v="0"/>
    <s v="USD"/>
    <n v="1459483140"/>
    <x v="4058"/>
    <b v="0"/>
    <x v="80"/>
    <b v="0"/>
    <s v="theater/plays"/>
    <x v="2854"/>
    <x v="2918"/>
    <x v="1"/>
    <s v="plays"/>
    <x v="4058"/>
    <x v="3268"/>
  </r>
  <r>
    <n v="4059"/>
    <s v="The Million Dollar Shot"/>
    <x v="4052"/>
    <n v="10000"/>
    <n v="250"/>
    <x v="2"/>
    <x v="5"/>
    <s v="CAD"/>
    <n v="1410836400"/>
    <x v="4059"/>
    <b v="0"/>
    <x v="63"/>
    <b v="0"/>
    <s v="theater/plays"/>
    <x v="453"/>
    <x v="680"/>
    <x v="1"/>
    <s v="plays"/>
    <x v="4059"/>
    <x v="4037"/>
  </r>
  <r>
    <n v="4060"/>
    <s v="Good Evening, I'm Robert Service"/>
    <x v="4053"/>
    <n v="10000"/>
    <n v="285"/>
    <x v="2"/>
    <x v="5"/>
    <s v="CAD"/>
    <n v="1403539200"/>
    <x v="4060"/>
    <b v="0"/>
    <x v="81"/>
    <b v="0"/>
    <s v="theater/plays"/>
    <x v="2855"/>
    <x v="2830"/>
    <x v="1"/>
    <s v="plays"/>
    <x v="4060"/>
    <x v="4038"/>
  </r>
  <r>
    <n v="4061"/>
    <s v="PRODUCE the Stage Play SKYLAR'S SYNDROME by Gavin Kayner"/>
    <x v="4054"/>
    <n v="525"/>
    <n v="0"/>
    <x v="2"/>
    <x v="0"/>
    <s v="USD"/>
    <n v="1461205423"/>
    <x v="4061"/>
    <b v="0"/>
    <x v="78"/>
    <b v="0"/>
    <s v="theater/plays"/>
    <x v="109"/>
    <x v="121"/>
    <x v="1"/>
    <s v="plays"/>
    <x v="4061"/>
    <x v="4039"/>
  </r>
  <r>
    <n v="4062"/>
    <s v="Motorcycle MacBeth...NOT your grandmother's Shakespeare!"/>
    <x v="4055"/>
    <n v="20000"/>
    <n v="490"/>
    <x v="2"/>
    <x v="0"/>
    <s v="USD"/>
    <n v="1467481468"/>
    <x v="4062"/>
    <b v="0"/>
    <x v="83"/>
    <b v="0"/>
    <s v="theater/plays"/>
    <x v="2856"/>
    <x v="2919"/>
    <x v="1"/>
    <s v="plays"/>
    <x v="4062"/>
    <x v="4040"/>
  </r>
  <r>
    <n v="4063"/>
    <s v="Whisper Me Happy Ever After (WMHEA)"/>
    <x v="4056"/>
    <n v="9500"/>
    <n v="135"/>
    <x v="2"/>
    <x v="1"/>
    <s v="GBP"/>
    <n v="1403886084"/>
    <x v="4063"/>
    <b v="0"/>
    <x v="82"/>
    <b v="0"/>
    <s v="theater/plays"/>
    <x v="2857"/>
    <x v="2"/>
    <x v="1"/>
    <s v="plays"/>
    <x v="4063"/>
    <x v="4041"/>
  </r>
  <r>
    <n v="4064"/>
    <s v="Help us make &quot;The Odd Couple&quot; a show to remember."/>
    <x v="4057"/>
    <n v="2000"/>
    <n v="385"/>
    <x v="2"/>
    <x v="2"/>
    <s v="AUD"/>
    <n v="1430316426"/>
    <x v="4064"/>
    <b v="0"/>
    <x v="79"/>
    <b v="0"/>
    <s v="theater/plays"/>
    <x v="2858"/>
    <x v="2920"/>
    <x v="1"/>
    <s v="plays"/>
    <x v="4064"/>
    <x v="4042"/>
  </r>
  <r>
    <n v="4065"/>
    <s v="A Midsummer's Night's Dream"/>
    <x v="4058"/>
    <n v="4000"/>
    <n v="27"/>
    <x v="2"/>
    <x v="0"/>
    <s v="USD"/>
    <n v="1407883811"/>
    <x v="4065"/>
    <b v="0"/>
    <x v="80"/>
    <b v="0"/>
    <s v="theater/plays"/>
    <x v="2859"/>
    <x v="2921"/>
    <x v="1"/>
    <s v="plays"/>
    <x v="4065"/>
    <x v="4043"/>
  </r>
  <r>
    <n v="4066"/>
    <s v="Divine Connection Performing Arts Leadership Program"/>
    <x v="4059"/>
    <n v="15000"/>
    <n v="25"/>
    <x v="2"/>
    <x v="0"/>
    <s v="USD"/>
    <n v="1463619388"/>
    <x v="4066"/>
    <b v="0"/>
    <x v="29"/>
    <b v="0"/>
    <s v="theater/plays"/>
    <x v="874"/>
    <x v="384"/>
    <x v="1"/>
    <s v="plays"/>
    <x v="4066"/>
    <x v="4044"/>
  </r>
  <r>
    <n v="4067"/>
    <s v="Help Shakespeare Troupe accept invite to perform in UK!"/>
    <x v="3887"/>
    <n v="5000"/>
    <n v="3045"/>
    <x v="2"/>
    <x v="0"/>
    <s v="USD"/>
    <n v="1443408550"/>
    <x v="4067"/>
    <b v="0"/>
    <x v="57"/>
    <b v="0"/>
    <s v="theater/plays"/>
    <x v="2860"/>
    <x v="2922"/>
    <x v="1"/>
    <s v="plays"/>
    <x v="4067"/>
    <x v="4045"/>
  </r>
  <r>
    <n v="4068"/>
    <s v="Produce BELLE DAME SANS MERCI a stage play"/>
    <x v="4060"/>
    <n v="3495"/>
    <n v="34.950000000000003"/>
    <x v="2"/>
    <x v="0"/>
    <s v="USD"/>
    <n v="1484348700"/>
    <x v="4068"/>
    <b v="0"/>
    <x v="29"/>
    <b v="0"/>
    <s v="theater/plays"/>
    <x v="460"/>
    <x v="2923"/>
    <x v="1"/>
    <s v="plays"/>
    <x v="4068"/>
    <x v="4046"/>
  </r>
  <r>
    <n v="4069"/>
    <s v="The Pendulum Swings"/>
    <x v="4061"/>
    <n v="1250"/>
    <n v="430"/>
    <x v="2"/>
    <x v="1"/>
    <s v="GBP"/>
    <n v="1425124800"/>
    <x v="4069"/>
    <b v="0"/>
    <x v="62"/>
    <b v="0"/>
    <s v="theater/plays"/>
    <x v="2861"/>
    <x v="2924"/>
    <x v="1"/>
    <s v="plays"/>
    <x v="4069"/>
    <x v="4047"/>
  </r>
  <r>
    <n v="4070"/>
    <s v="Southern Utah University: V-Day 2015"/>
    <x v="4062"/>
    <n v="1000"/>
    <n v="165"/>
    <x v="2"/>
    <x v="0"/>
    <s v="USD"/>
    <n v="1425178800"/>
    <x v="4070"/>
    <b v="0"/>
    <x v="79"/>
    <b v="0"/>
    <s v="theater/plays"/>
    <x v="2862"/>
    <x v="446"/>
    <x v="1"/>
    <s v="plays"/>
    <x v="4070"/>
    <x v="4048"/>
  </r>
  <r>
    <n v="4071"/>
    <s v="ATEMPORAL"/>
    <x v="4063"/>
    <n v="20000"/>
    <n v="0"/>
    <x v="2"/>
    <x v="14"/>
    <s v="MXN"/>
    <n v="1482779931"/>
    <x v="4071"/>
    <b v="0"/>
    <x v="78"/>
    <b v="0"/>
    <s v="theater/plays"/>
    <x v="109"/>
    <x v="121"/>
    <x v="1"/>
    <s v="plays"/>
    <x v="4071"/>
    <x v="4049"/>
  </r>
  <r>
    <n v="4072"/>
    <s v="Oh! What a Lovely War - Salute the Centenary"/>
    <x v="4064"/>
    <n v="1000"/>
    <n v="4"/>
    <x v="2"/>
    <x v="1"/>
    <s v="GBP"/>
    <n v="1408646111"/>
    <x v="4072"/>
    <b v="0"/>
    <x v="84"/>
    <b v="0"/>
    <s v="theater/plays"/>
    <x v="177"/>
    <x v="453"/>
    <x v="1"/>
    <s v="plays"/>
    <x v="4072"/>
    <x v="4050"/>
  </r>
  <r>
    <n v="4073"/>
    <s v="OTHELLO, by William Shakespeare ( FUNDRAISER)"/>
    <x v="4065"/>
    <n v="3500"/>
    <n v="37"/>
    <x v="2"/>
    <x v="0"/>
    <s v="USD"/>
    <n v="1431144000"/>
    <x v="4073"/>
    <b v="0"/>
    <x v="84"/>
    <b v="0"/>
    <s v="theater/plays"/>
    <x v="2863"/>
    <x v="2925"/>
    <x v="1"/>
    <s v="plays"/>
    <x v="4073"/>
    <x v="4051"/>
  </r>
  <r>
    <n v="4074"/>
    <s v="The Free Man - the story of Hurr"/>
    <x v="4066"/>
    <n v="2750"/>
    <n v="735"/>
    <x v="2"/>
    <x v="1"/>
    <s v="GBP"/>
    <n v="1446732975"/>
    <x v="4074"/>
    <b v="0"/>
    <x v="64"/>
    <b v="0"/>
    <s v="theater/plays"/>
    <x v="2864"/>
    <x v="436"/>
    <x v="1"/>
    <s v="plays"/>
    <x v="4074"/>
    <x v="4052"/>
  </r>
  <r>
    <n v="4075"/>
    <s v="Julius Caesar - Which side will you choose?"/>
    <x v="4067"/>
    <n v="2000"/>
    <n v="576"/>
    <x v="2"/>
    <x v="1"/>
    <s v="GBP"/>
    <n v="1404149280"/>
    <x v="4075"/>
    <b v="0"/>
    <x v="62"/>
    <b v="0"/>
    <s v="theater/plays"/>
    <x v="2865"/>
    <x v="2926"/>
    <x v="1"/>
    <s v="plays"/>
    <x v="4075"/>
    <x v="4053"/>
  </r>
  <r>
    <n v="4076"/>
    <s v="The Walls of Jericho ( A Voice for Warrior Families)"/>
    <x v="4068"/>
    <n v="700"/>
    <n v="0"/>
    <x v="2"/>
    <x v="0"/>
    <s v="USD"/>
    <n v="1413921060"/>
    <x v="4076"/>
    <b v="0"/>
    <x v="78"/>
    <b v="0"/>
    <s v="theater/plays"/>
    <x v="109"/>
    <x v="121"/>
    <x v="1"/>
    <s v="plays"/>
    <x v="4076"/>
    <x v="4054"/>
  </r>
  <r>
    <n v="4077"/>
    <s v="Citrus Heights Theatre In The Heights"/>
    <x v="4069"/>
    <n v="15000"/>
    <n v="1335"/>
    <x v="2"/>
    <x v="0"/>
    <s v="USD"/>
    <n v="1482339794"/>
    <x v="4077"/>
    <b v="0"/>
    <x v="79"/>
    <b v="0"/>
    <s v="theater/plays"/>
    <x v="1159"/>
    <x v="2927"/>
    <x v="1"/>
    <s v="plays"/>
    <x v="4077"/>
    <x v="4055"/>
  </r>
  <r>
    <n v="4078"/>
    <s v="Theatre Memoire"/>
    <x v="4070"/>
    <n v="250"/>
    <n v="0"/>
    <x v="2"/>
    <x v="1"/>
    <s v="GBP"/>
    <n v="1485543242"/>
    <x v="4078"/>
    <b v="0"/>
    <x v="78"/>
    <b v="0"/>
    <s v="theater/plays"/>
    <x v="109"/>
    <x v="121"/>
    <x v="1"/>
    <s v="plays"/>
    <x v="4078"/>
    <x v="4056"/>
  </r>
  <r>
    <n v="4079"/>
    <s v="Professor O'Hannigan's Time Machine (Student Directed)"/>
    <x v="4071"/>
    <n v="3000"/>
    <n v="5"/>
    <x v="2"/>
    <x v="0"/>
    <s v="USD"/>
    <n v="1466375521"/>
    <x v="4079"/>
    <b v="0"/>
    <x v="29"/>
    <b v="0"/>
    <s v="theater/plays"/>
    <x v="874"/>
    <x v="144"/>
    <x v="1"/>
    <s v="plays"/>
    <x v="4079"/>
    <x v="4057"/>
  </r>
  <r>
    <n v="4080"/>
    <s v="Uncommonnotions"/>
    <x v="4072"/>
    <n v="3000"/>
    <n v="0"/>
    <x v="2"/>
    <x v="0"/>
    <s v="USD"/>
    <n v="1465930440"/>
    <x v="4080"/>
    <b v="0"/>
    <x v="78"/>
    <b v="0"/>
    <s v="theater/plays"/>
    <x v="109"/>
    <x v="121"/>
    <x v="1"/>
    <s v="plays"/>
    <x v="4080"/>
    <x v="4058"/>
  </r>
  <r>
    <n v="4081"/>
    <s v="AU Theatre Wing (Pygmalion Sound and Lighting Fees)"/>
    <x v="4073"/>
    <n v="2224"/>
    <n v="350"/>
    <x v="2"/>
    <x v="0"/>
    <s v="USD"/>
    <n v="1425819425"/>
    <x v="4081"/>
    <b v="0"/>
    <x v="8"/>
    <b v="0"/>
    <s v="theater/plays"/>
    <x v="2866"/>
    <x v="2382"/>
    <x v="1"/>
    <s v="plays"/>
    <x v="4081"/>
    <x v="4059"/>
  </r>
  <r>
    <n v="4082"/>
    <s v="Blazed Donuts: An Orginial One Act"/>
    <x v="4074"/>
    <n v="150"/>
    <n v="3"/>
    <x v="2"/>
    <x v="0"/>
    <s v="USD"/>
    <n v="1447542000"/>
    <x v="4082"/>
    <b v="0"/>
    <x v="84"/>
    <b v="0"/>
    <s v="theater/plays"/>
    <x v="172"/>
    <x v="1788"/>
    <x v="1"/>
    <s v="plays"/>
    <x v="4082"/>
    <x v="4060"/>
  </r>
  <r>
    <n v="4083"/>
    <s v="Defendant Maurice Chevalier"/>
    <x v="4075"/>
    <n v="3500"/>
    <n v="759"/>
    <x v="2"/>
    <x v="0"/>
    <s v="USD"/>
    <n v="1452795416"/>
    <x v="4083"/>
    <b v="0"/>
    <x v="79"/>
    <b v="0"/>
    <s v="theater/plays"/>
    <x v="2867"/>
    <x v="2928"/>
    <x v="1"/>
    <s v="plays"/>
    <x v="4083"/>
    <x v="4061"/>
  </r>
  <r>
    <n v="4084"/>
    <s v="WANTS (We Are Not The Same)"/>
    <x v="4076"/>
    <n v="3000"/>
    <n v="10"/>
    <x v="2"/>
    <x v="13"/>
    <s v="EUR"/>
    <n v="1476008906"/>
    <x v="4084"/>
    <b v="0"/>
    <x v="29"/>
    <b v="0"/>
    <s v="theater/plays"/>
    <x v="119"/>
    <x v="119"/>
    <x v="1"/>
    <s v="plays"/>
    <x v="4084"/>
    <x v="4062"/>
  </r>
  <r>
    <n v="4085"/>
    <s v="Age of Valor: Heritage - The Audio Drama"/>
    <x v="4077"/>
    <n v="3500"/>
    <n v="10"/>
    <x v="2"/>
    <x v="0"/>
    <s v="USD"/>
    <n v="1427169540"/>
    <x v="4085"/>
    <b v="0"/>
    <x v="29"/>
    <b v="0"/>
    <s v="theater/plays"/>
    <x v="2785"/>
    <x v="119"/>
    <x v="1"/>
    <s v="plays"/>
    <x v="4085"/>
    <x v="4063"/>
  </r>
  <r>
    <n v="4086"/>
    <s v="Carpe Diem Theater Troupe"/>
    <x v="4078"/>
    <n v="1000"/>
    <n v="47"/>
    <x v="2"/>
    <x v="0"/>
    <s v="USD"/>
    <n v="1448078400"/>
    <x v="4086"/>
    <b v="0"/>
    <x v="81"/>
    <b v="0"/>
    <s v="theater/plays"/>
    <x v="609"/>
    <x v="2929"/>
    <x v="1"/>
    <s v="plays"/>
    <x v="4086"/>
    <x v="4064"/>
  </r>
  <r>
    <n v="4087"/>
    <s v="Stage Production &quot;The Nail Shop&quot;"/>
    <x v="4079"/>
    <n v="9600"/>
    <n v="0"/>
    <x v="2"/>
    <x v="0"/>
    <s v="USD"/>
    <n v="1468777786"/>
    <x v="4087"/>
    <b v="0"/>
    <x v="78"/>
    <b v="0"/>
    <s v="theater/plays"/>
    <x v="109"/>
    <x v="121"/>
    <x v="1"/>
    <s v="plays"/>
    <x v="4087"/>
    <x v="4065"/>
  </r>
  <r>
    <n v="4088"/>
    <s v="Community Theatre Project-Children's Show (Arthur)"/>
    <x v="4080"/>
    <n v="2000"/>
    <n v="216"/>
    <x v="2"/>
    <x v="1"/>
    <s v="GBP"/>
    <n v="1421403960"/>
    <x v="4088"/>
    <b v="0"/>
    <x v="83"/>
    <b v="0"/>
    <s v="theater/plays"/>
    <x v="2868"/>
    <x v="2751"/>
    <x v="1"/>
    <s v="plays"/>
    <x v="4088"/>
    <x v="4066"/>
  </r>
  <r>
    <n v="4089"/>
    <s v="THE SNAIL: a comedy play at Hollywood Fringe Festival 2015"/>
    <x v="4081"/>
    <n v="5000"/>
    <n v="240"/>
    <x v="2"/>
    <x v="0"/>
    <s v="USD"/>
    <n v="1433093700"/>
    <x v="4089"/>
    <b v="0"/>
    <x v="22"/>
    <b v="0"/>
    <s v="theater/plays"/>
    <x v="2869"/>
    <x v="180"/>
    <x v="1"/>
    <s v="plays"/>
    <x v="4089"/>
    <x v="4067"/>
  </r>
  <r>
    <n v="4090"/>
    <s v="&quot; Sweet O'l Mama &quot; Theater Production"/>
    <x v="4082"/>
    <n v="1000"/>
    <n v="32"/>
    <x v="2"/>
    <x v="0"/>
    <s v="USD"/>
    <n v="1438959600"/>
    <x v="4090"/>
    <b v="0"/>
    <x v="83"/>
    <b v="0"/>
    <s v="theater/plays"/>
    <x v="416"/>
    <x v="1592"/>
    <x v="1"/>
    <s v="plays"/>
    <x v="4090"/>
    <x v="4068"/>
  </r>
  <r>
    <n v="4091"/>
    <s v="The 'Theater of Community' Tour"/>
    <x v="4083"/>
    <n v="1600"/>
    <n v="204"/>
    <x v="2"/>
    <x v="0"/>
    <s v="USD"/>
    <n v="1421410151"/>
    <x v="4091"/>
    <b v="0"/>
    <x v="22"/>
    <b v="0"/>
    <s v="theater/plays"/>
    <x v="782"/>
    <x v="157"/>
    <x v="1"/>
    <s v="plays"/>
    <x v="4091"/>
    <x v="4069"/>
  </r>
  <r>
    <n v="4092"/>
    <s v="A CRY FOR HELP"/>
    <x v="4084"/>
    <n v="110000"/>
    <n v="20"/>
    <x v="2"/>
    <x v="0"/>
    <s v="USD"/>
    <n v="1428205247"/>
    <x v="4092"/>
    <b v="0"/>
    <x v="29"/>
    <b v="0"/>
    <s v="theater/plays"/>
    <x v="2870"/>
    <x v="135"/>
    <x v="1"/>
    <s v="plays"/>
    <x v="4092"/>
    <x v="4070"/>
  </r>
  <r>
    <n v="4093"/>
    <s v="The Grouch Who Couldn't Steal Christmas"/>
    <x v="4085"/>
    <n v="2500"/>
    <n v="60"/>
    <x v="2"/>
    <x v="1"/>
    <s v="GBP"/>
    <n v="1440272093"/>
    <x v="4093"/>
    <b v="0"/>
    <x v="80"/>
    <b v="0"/>
    <s v="theater/plays"/>
    <x v="365"/>
    <x v="2"/>
    <x v="1"/>
    <s v="plays"/>
    <x v="4093"/>
    <x v="4071"/>
  </r>
  <r>
    <n v="4094"/>
    <s v="Live at the Speakeasy with Ryan Anderson"/>
    <x v="4086"/>
    <n v="2000"/>
    <n v="730"/>
    <x v="2"/>
    <x v="0"/>
    <s v="USD"/>
    <n v="1413953940"/>
    <x v="4094"/>
    <b v="0"/>
    <x v="22"/>
    <b v="0"/>
    <s v="theater/plays"/>
    <x v="2176"/>
    <x v="2930"/>
    <x v="1"/>
    <s v="plays"/>
    <x v="4094"/>
    <x v="4072"/>
  </r>
  <r>
    <n v="4095"/>
    <s v="LOPE ENAMORADO"/>
    <x v="4087"/>
    <n v="30000"/>
    <n v="800"/>
    <x v="2"/>
    <x v="14"/>
    <s v="MXN"/>
    <n v="1482108350"/>
    <x v="4095"/>
    <b v="0"/>
    <x v="29"/>
    <b v="0"/>
    <s v="theater/plays"/>
    <x v="129"/>
    <x v="2931"/>
    <x v="1"/>
    <s v="plays"/>
    <x v="4095"/>
    <x v="4073"/>
  </r>
  <r>
    <n v="4096"/>
    <s v="Theatre for Life, Youth Theatre Company, Southampton UK"/>
    <x v="4088"/>
    <n v="3500"/>
    <n v="400"/>
    <x v="2"/>
    <x v="1"/>
    <s v="GBP"/>
    <n v="1488271860"/>
    <x v="4096"/>
    <b v="0"/>
    <x v="81"/>
    <b v="0"/>
    <s v="theater/plays"/>
    <x v="2843"/>
    <x v="2932"/>
    <x v="1"/>
    <s v="plays"/>
    <x v="4096"/>
    <x v="4074"/>
  </r>
  <r>
    <n v="4097"/>
    <s v="And There Was War! Major Theatre Production"/>
    <x v="4089"/>
    <n v="10000"/>
    <n v="0"/>
    <x v="2"/>
    <x v="1"/>
    <s v="GBP"/>
    <n v="1454284500"/>
    <x v="4097"/>
    <b v="0"/>
    <x v="78"/>
    <b v="0"/>
    <s v="theater/plays"/>
    <x v="109"/>
    <x v="121"/>
    <x v="1"/>
    <s v="plays"/>
    <x v="4097"/>
    <x v="4075"/>
  </r>
  <r>
    <n v="4098"/>
    <s v="Life is simple"/>
    <x v="4090"/>
    <n v="75000"/>
    <n v="0"/>
    <x v="2"/>
    <x v="0"/>
    <s v="USD"/>
    <n v="1465060797"/>
    <x v="4098"/>
    <b v="0"/>
    <x v="78"/>
    <b v="0"/>
    <s v="theater/plays"/>
    <x v="109"/>
    <x v="121"/>
    <x v="1"/>
    <s v="plays"/>
    <x v="4098"/>
    <x v="4076"/>
  </r>
  <r>
    <n v="4099"/>
    <s v="L.U.N.A. Theatre Company produces &quot;Steel Magnolias&quot;"/>
    <x v="4091"/>
    <n v="4500"/>
    <n v="50"/>
    <x v="2"/>
    <x v="0"/>
    <s v="USD"/>
    <n v="1472847873"/>
    <x v="4099"/>
    <b v="0"/>
    <x v="29"/>
    <b v="0"/>
    <s v="theater/plays"/>
    <x v="2871"/>
    <x v="73"/>
    <x v="1"/>
    <s v="plays"/>
    <x v="4099"/>
    <x v="4077"/>
  </r>
  <r>
    <n v="4100"/>
    <s v="America is at the Mall: A Play in Three Acts"/>
    <x v="4092"/>
    <n v="270"/>
    <n v="0"/>
    <x v="2"/>
    <x v="0"/>
    <s v="USD"/>
    <n v="1414205990"/>
    <x v="4100"/>
    <b v="0"/>
    <x v="78"/>
    <b v="0"/>
    <s v="theater/plays"/>
    <x v="109"/>
    <x v="121"/>
    <x v="1"/>
    <s v="plays"/>
    <x v="4100"/>
    <x v="4078"/>
  </r>
  <r>
    <n v="4101"/>
    <s v="Meet The Claires - Valentine's Day Weekend Comedy Stage Play"/>
    <x v="4093"/>
    <n v="600"/>
    <n v="0"/>
    <x v="2"/>
    <x v="0"/>
    <s v="USD"/>
    <n v="1485380482"/>
    <x v="4101"/>
    <b v="0"/>
    <x v="78"/>
    <b v="0"/>
    <s v="theater/plays"/>
    <x v="109"/>
    <x v="121"/>
    <x v="1"/>
    <s v="plays"/>
    <x v="4101"/>
    <x v="4079"/>
  </r>
  <r>
    <n v="4102"/>
    <s v="4th Wall Theatre Project"/>
    <x v="4094"/>
    <n v="500"/>
    <n v="137"/>
    <x v="2"/>
    <x v="0"/>
    <s v="USD"/>
    <n v="1463343673"/>
    <x v="4102"/>
    <b v="0"/>
    <x v="79"/>
    <b v="0"/>
    <s v="theater/plays"/>
    <x v="2872"/>
    <x v="2933"/>
    <x v="1"/>
    <s v="plays"/>
    <x v="4102"/>
    <x v="4080"/>
  </r>
  <r>
    <n v="4103"/>
    <s v="Weather Men"/>
    <x v="4095"/>
    <n v="1000"/>
    <n v="100"/>
    <x v="2"/>
    <x v="0"/>
    <s v="USD"/>
    <n v="1440613920"/>
    <x v="4103"/>
    <b v="0"/>
    <x v="79"/>
    <b v="0"/>
    <s v="theater/plays"/>
    <x v="709"/>
    <x v="412"/>
    <x v="1"/>
    <s v="plays"/>
    <x v="4103"/>
    <x v="4081"/>
  </r>
  <r>
    <n v="4104"/>
    <s v="PETER PAN - a new play by Ebony Rattle"/>
    <x v="4096"/>
    <n v="3000"/>
    <n v="641"/>
    <x v="2"/>
    <x v="2"/>
    <s v="AUD"/>
    <n v="1477550434"/>
    <x v="4104"/>
    <b v="0"/>
    <x v="25"/>
    <b v="0"/>
    <s v="theater/plays"/>
    <x v="2873"/>
    <x v="2934"/>
    <x v="1"/>
    <s v="plays"/>
    <x v="4104"/>
    <x v="4082"/>
  </r>
  <r>
    <n v="4105"/>
    <s v="Â¡LlÃ©vame!"/>
    <x v="4097"/>
    <n v="33000"/>
    <n v="2300"/>
    <x v="2"/>
    <x v="14"/>
    <s v="MXN"/>
    <n v="1482711309"/>
    <x v="4105"/>
    <b v="0"/>
    <x v="79"/>
    <b v="0"/>
    <s v="theater/plays"/>
    <x v="2874"/>
    <x v="2935"/>
    <x v="1"/>
    <s v="plays"/>
    <x v="4105"/>
    <x v="4083"/>
  </r>
  <r>
    <n v="4106"/>
    <s v="David Facer, Paradox Magic"/>
    <x v="4098"/>
    <n v="5000"/>
    <n v="3530"/>
    <x v="2"/>
    <x v="0"/>
    <s v="USD"/>
    <n v="1427936400"/>
    <x v="4106"/>
    <b v="0"/>
    <x v="51"/>
    <b v="0"/>
    <s v="theater/plays"/>
    <x v="2875"/>
    <x v="2936"/>
    <x v="1"/>
    <s v="plays"/>
    <x v="4106"/>
    <x v="4084"/>
  </r>
  <r>
    <n v="4107"/>
    <s v="Sacrifice"/>
    <x v="4099"/>
    <n v="2000"/>
    <n v="41"/>
    <x v="2"/>
    <x v="0"/>
    <s v="USD"/>
    <n v="1411596001"/>
    <x v="4107"/>
    <b v="0"/>
    <x v="80"/>
    <b v="0"/>
    <s v="theater/plays"/>
    <x v="2876"/>
    <x v="2270"/>
    <x v="1"/>
    <s v="plays"/>
    <x v="4107"/>
    <x v="4085"/>
  </r>
  <r>
    <n v="4108"/>
    <s v="The Black Woman's Attitude Stage Play"/>
    <x v="4100"/>
    <n v="3000"/>
    <n v="59"/>
    <x v="2"/>
    <x v="0"/>
    <s v="USD"/>
    <n v="1488517200"/>
    <x v="4108"/>
    <b v="0"/>
    <x v="29"/>
    <b v="0"/>
    <s v="theater/plays"/>
    <x v="2877"/>
    <x v="585"/>
    <x v="1"/>
    <s v="plays"/>
    <x v="4108"/>
    <x v="4086"/>
  </r>
  <r>
    <n v="4109"/>
    <s v="Jack the Lad"/>
    <x v="4101"/>
    <n v="500"/>
    <n v="0"/>
    <x v="2"/>
    <x v="1"/>
    <s v="GBP"/>
    <n v="1448805404"/>
    <x v="4109"/>
    <b v="0"/>
    <x v="78"/>
    <b v="0"/>
    <s v="theater/plays"/>
    <x v="109"/>
    <x v="121"/>
    <x v="1"/>
    <s v="plays"/>
    <x v="4109"/>
    <x v="4087"/>
  </r>
  <r>
    <n v="4110"/>
    <s v="Take Tartuffe to Edinburgh Fringe Festival!"/>
    <x v="4102"/>
    <n v="300"/>
    <n v="86"/>
    <x v="2"/>
    <x v="1"/>
    <s v="GBP"/>
    <n v="1469113351"/>
    <x v="4110"/>
    <b v="0"/>
    <x v="79"/>
    <b v="0"/>
    <s v="theater/plays"/>
    <x v="2878"/>
    <x v="2937"/>
    <x v="1"/>
    <s v="plays"/>
    <x v="4110"/>
    <x v="4088"/>
  </r>
  <r>
    <n v="4111"/>
    <s v="REBORN IN LOVE"/>
    <x v="4103"/>
    <n v="3000"/>
    <n v="94"/>
    <x v="2"/>
    <x v="0"/>
    <s v="USD"/>
    <n v="1424747740"/>
    <x v="4111"/>
    <b v="0"/>
    <x v="79"/>
    <b v="0"/>
    <s v="theater/plays"/>
    <x v="2879"/>
    <x v="2938"/>
    <x v="1"/>
    <s v="plays"/>
    <x v="4111"/>
    <x v="4089"/>
  </r>
  <r>
    <n v="4112"/>
    <s v="A Great New Controversial Play - &quot;The Divide&quot;."/>
    <x v="2849"/>
    <n v="2500"/>
    <n v="1"/>
    <x v="2"/>
    <x v="17"/>
    <s v="EUR"/>
    <n v="1456617600"/>
    <x v="4112"/>
    <b v="0"/>
    <x v="29"/>
    <b v="0"/>
    <s v="theater/plays"/>
    <x v="167"/>
    <x v="120"/>
    <x v="1"/>
    <s v="plays"/>
    <x v="4112"/>
    <x v="4090"/>
  </r>
  <r>
    <n v="4113"/>
    <s v="The Toy Box by Anthony H. Wallace"/>
    <x v="4104"/>
    <n v="1500"/>
    <n v="3"/>
    <x v="2"/>
    <x v="0"/>
    <s v="USD"/>
    <n v="1452234840"/>
    <x v="4113"/>
    <b v="0"/>
    <x v="83"/>
    <b v="0"/>
    <s v="theater/plays"/>
    <x v="418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1F49F-F0AA-4155-A537-BF691A8B663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3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40A46-A63E-46CE-8623-6F4C83C7BD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11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A8A78-9C77-4C37-BDC7-67D47D0CB8A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75" workbookViewId="0">
      <selection activeCell="E5" sqref="E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8.140625" bestFit="1" customWidth="1"/>
    <col min="8" max="8" width="9.140625" bestFit="1" customWidth="1"/>
    <col min="9" max="10" width="12.7109375" bestFit="1" customWidth="1"/>
    <col min="11" max="11" width="9.5703125" bestFit="1" customWidth="1"/>
    <col min="12" max="12" width="14" customWidth="1"/>
    <col min="13" max="13" width="9.140625" bestFit="1" customWidth="1"/>
    <col min="14" max="14" width="23.42578125" customWidth="1"/>
    <col min="15" max="15" width="15.5703125" style="6" bestFit="1" customWidth="1"/>
    <col min="16" max="16" width="17.28515625" style="6" bestFit="1" customWidth="1"/>
    <col min="17" max="17" width="15.5703125" bestFit="1" customWidth="1"/>
    <col min="18" max="18" width="13.5703125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8364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8365</v>
      </c>
      <c r="R1" s="1" t="s">
        <v>8308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9">
        <f>(((J2/60)/60)/24)+DATE(1970,1,1)+(-7/24)</f>
        <v>42176.715405092596</v>
      </c>
      <c r="T2" s="9">
        <f>(((I2/60)/60)/24)+DATE(1970,1,1)+(-7/24)</f>
        <v>42207.833333333336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9">
        <f t="shared" ref="S3:S66" si="2">(((J3/60)/60)/24)+DATE(1970,1,1)+(-7/24)</f>
        <v>42766.308831018519</v>
      </c>
      <c r="T3" s="9">
        <f t="shared" ref="T3:T66" si="3">(((I3/60)/60)/24)+DATE(1970,1,1)+(-7/24)</f>
        <v>42796.308831018519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6">
        <f t="shared" si="1"/>
        <v>15</v>
      </c>
      <c r="Q4" t="s">
        <v>8309</v>
      </c>
      <c r="R4" t="s">
        <v>8310</v>
      </c>
      <c r="S4" s="9">
        <f t="shared" si="2"/>
        <v>42405.410682870373</v>
      </c>
      <c r="T4" s="9">
        <f t="shared" si="3"/>
        <v>42415.410682870373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9">
        <f t="shared" si="2"/>
        <v>41828.223460648151</v>
      </c>
      <c r="T5" s="9">
        <f t="shared" si="3"/>
        <v>41858.223460648151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9">
        <f t="shared" si="2"/>
        <v>42327.542581018519</v>
      </c>
      <c r="T6" s="9">
        <f t="shared" si="3"/>
        <v>42357.542581018519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9">
        <f t="shared" si="2"/>
        <v>42563.641284722224</v>
      </c>
      <c r="T7" s="9">
        <f t="shared" si="3"/>
        <v>42579.940972222226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9">
        <f t="shared" si="2"/>
        <v>41793.780671296299</v>
      </c>
      <c r="T8" s="9">
        <f t="shared" si="3"/>
        <v>41803.780671296299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9">
        <f t="shared" si="2"/>
        <v>42515.755405092597</v>
      </c>
      <c r="T9" s="9">
        <f t="shared" si="3"/>
        <v>42555.755405092597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9">
        <f t="shared" si="2"/>
        <v>42468.652916666666</v>
      </c>
      <c r="T10" s="9">
        <f t="shared" si="3"/>
        <v>42475.583333333336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9">
        <f t="shared" si="2"/>
        <v>42446.811851851853</v>
      </c>
      <c r="T11" s="9">
        <f t="shared" si="3"/>
        <v>42476.811851851853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9">
        <f t="shared" si="2"/>
        <v>41779.776377314818</v>
      </c>
      <c r="T12" s="9">
        <f t="shared" si="3"/>
        <v>41814.776377314818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9">
        <f t="shared" si="2"/>
        <v>42572.486828703702</v>
      </c>
      <c r="T13" s="9">
        <f t="shared" si="3"/>
        <v>42603.833333333336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9">
        <f t="shared" si="2"/>
        <v>41791.421585648153</v>
      </c>
      <c r="T14" s="9">
        <f t="shared" si="3"/>
        <v>41835.833333333336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9">
        <f t="shared" si="2"/>
        <v>42508.385520833333</v>
      </c>
      <c r="T15" s="9">
        <f t="shared" si="3"/>
        <v>42544.560416666667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9">
        <f t="shared" si="2"/>
        <v>41807.734814814816</v>
      </c>
      <c r="T16" s="9">
        <f t="shared" si="3"/>
        <v>41833.290972222225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9">
        <f t="shared" si="2"/>
        <v>42256.100208333337</v>
      </c>
      <c r="T17" s="9">
        <f t="shared" si="3"/>
        <v>42274.551388888889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9">
        <f t="shared" si="2"/>
        <v>41760.50475694445</v>
      </c>
      <c r="T18" s="9">
        <f t="shared" si="3"/>
        <v>41805.9375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9">
        <f t="shared" si="2"/>
        <v>41917.440069444448</v>
      </c>
      <c r="T19" s="9">
        <f t="shared" si="3"/>
        <v>41947.481736111113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9">
        <f t="shared" si="2"/>
        <v>41869.250648148154</v>
      </c>
      <c r="T20" s="9">
        <f t="shared" si="3"/>
        <v>41899.250648148154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9">
        <f t="shared" si="2"/>
        <v>42175.524699074078</v>
      </c>
      <c r="T21" s="9">
        <f t="shared" si="3"/>
        <v>42205.524699074078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9">
        <f t="shared" si="2"/>
        <v>42200.466574074082</v>
      </c>
      <c r="T22" s="9">
        <f t="shared" si="3"/>
        <v>42260.466574074082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9">
        <f t="shared" si="2"/>
        <v>41878.335520833338</v>
      </c>
      <c r="T23" s="9">
        <f t="shared" si="3"/>
        <v>41908.335520833338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9">
        <f t="shared" si="2"/>
        <v>41989.619675925926</v>
      </c>
      <c r="T24" s="9">
        <f t="shared" si="3"/>
        <v>42005.040972222225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9">
        <f t="shared" si="2"/>
        <v>42097.487280092595</v>
      </c>
      <c r="T25" s="9">
        <f t="shared" si="3"/>
        <v>42124.347222222226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9">
        <f t="shared" si="2"/>
        <v>42229.528506944444</v>
      </c>
      <c r="T26" s="9">
        <f t="shared" si="3"/>
        <v>42262.527083333342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9">
        <f t="shared" si="2"/>
        <v>42317.733344907414</v>
      </c>
      <c r="T27" s="9">
        <f t="shared" si="3"/>
        <v>42377.733344907414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9">
        <f t="shared" si="2"/>
        <v>41828.22388888889</v>
      </c>
      <c r="T28" s="9">
        <f t="shared" si="3"/>
        <v>41868.22388888889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9">
        <f t="shared" si="2"/>
        <v>41928.873067129629</v>
      </c>
      <c r="T29" s="9">
        <f t="shared" si="3"/>
        <v>41958.9147337963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9">
        <f t="shared" si="2"/>
        <v>42324.672268518516</v>
      </c>
      <c r="T30" s="9">
        <f t="shared" si="3"/>
        <v>42354.672268518516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9">
        <f t="shared" si="2"/>
        <v>41812.381574074076</v>
      </c>
      <c r="T31" s="9">
        <f t="shared" si="3"/>
        <v>41842.381574074076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9">
        <f t="shared" si="2"/>
        <v>41842.001331018524</v>
      </c>
      <c r="T32" s="9">
        <f t="shared" si="3"/>
        <v>41872.001331018524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6">
        <f t="shared" si="1"/>
        <v>13</v>
      </c>
      <c r="Q33" t="s">
        <v>8309</v>
      </c>
      <c r="R33" t="s">
        <v>8310</v>
      </c>
      <c r="S33" s="9">
        <f t="shared" si="2"/>
        <v>42376.500393518516</v>
      </c>
      <c r="T33" s="9">
        <f t="shared" si="3"/>
        <v>42394.500393518516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9">
        <f t="shared" si="2"/>
        <v>42461.335844907408</v>
      </c>
      <c r="T34" s="9">
        <f t="shared" si="3"/>
        <v>42502.874305555561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9">
        <f t="shared" si="2"/>
        <v>42286.36922453704</v>
      </c>
      <c r="T35" s="9">
        <f t="shared" si="3"/>
        <v>42316.410891203712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9">
        <f t="shared" si="2"/>
        <v>41841.030104166668</v>
      </c>
      <c r="T36" s="9">
        <f t="shared" si="3"/>
        <v>41856.030104166668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9">
        <f t="shared" si="2"/>
        <v>42098.000162037039</v>
      </c>
      <c r="T37" s="9">
        <f t="shared" si="3"/>
        <v>42121.708333333336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9">
        <f t="shared" si="2"/>
        <v>42068.015335648153</v>
      </c>
      <c r="T38" s="9">
        <f t="shared" si="3"/>
        <v>42097.973668981482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9">
        <f t="shared" si="2"/>
        <v>42032.401377314818</v>
      </c>
      <c r="T39" s="9">
        <f t="shared" si="3"/>
        <v>42062.401377314818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9">
        <f t="shared" si="2"/>
        <v>41374.765555555554</v>
      </c>
      <c r="T40" s="9">
        <f t="shared" si="3"/>
        <v>41404.765555555554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9">
        <f t="shared" si="2"/>
        <v>41753.755416666667</v>
      </c>
      <c r="T41" s="9">
        <f t="shared" si="3"/>
        <v>41784.665972222225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9">
        <f t="shared" si="2"/>
        <v>41788.922314814816</v>
      </c>
      <c r="T42" s="9">
        <f t="shared" si="3"/>
        <v>41808.875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9">
        <f t="shared" si="2"/>
        <v>41887.277245370373</v>
      </c>
      <c r="T43" s="9">
        <f t="shared" si="3"/>
        <v>41917.277245370373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9">
        <f t="shared" si="2"/>
        <v>41971.34752314815</v>
      </c>
      <c r="T44" s="9">
        <f t="shared" si="3"/>
        <v>42001.34752314815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9">
        <f t="shared" si="2"/>
        <v>41802.49868055556</v>
      </c>
      <c r="T45" s="9">
        <f t="shared" si="3"/>
        <v>41832.708333333336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9">
        <f t="shared" si="2"/>
        <v>41873.80714120371</v>
      </c>
      <c r="T46" s="9">
        <f t="shared" si="3"/>
        <v>41918.80714120371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9">
        <f t="shared" si="2"/>
        <v>42457.33225694445</v>
      </c>
      <c r="T47" s="9">
        <f t="shared" si="3"/>
        <v>42487.33225694445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9">
        <f t="shared" si="2"/>
        <v>42323.673310185193</v>
      </c>
      <c r="T48" s="9">
        <f t="shared" si="3"/>
        <v>42353.673310185193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9">
        <f t="shared" si="2"/>
        <v>41932.527858796297</v>
      </c>
      <c r="T49" s="9">
        <f t="shared" si="3"/>
        <v>41992.569525462961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9">
        <f t="shared" si="2"/>
        <v>42033.225231481483</v>
      </c>
      <c r="T50" s="9">
        <f t="shared" si="3"/>
        <v>42064.208333333336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9">
        <f t="shared" si="2"/>
        <v>42270.884780092594</v>
      </c>
      <c r="T51" s="9">
        <f t="shared" si="3"/>
        <v>42300.884780092594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9">
        <f t="shared" si="2"/>
        <v>41995.461319444446</v>
      </c>
      <c r="T52" s="9">
        <f t="shared" si="3"/>
        <v>42034.416666666664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9">
        <f t="shared" si="2"/>
        <v>42196.637002314819</v>
      </c>
      <c r="T53" s="9">
        <f t="shared" si="3"/>
        <v>42226.637002314819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9">
        <f t="shared" si="2"/>
        <v>41807.410254629634</v>
      </c>
      <c r="T54" s="9">
        <f t="shared" si="3"/>
        <v>41837.410254629634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9">
        <f t="shared" si="2"/>
        <v>41719.257465277777</v>
      </c>
      <c r="T55" s="9">
        <f t="shared" si="3"/>
        <v>41733.625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9">
        <f t="shared" si="2"/>
        <v>42333.421539351853</v>
      </c>
      <c r="T56" s="9">
        <f t="shared" si="3"/>
        <v>42363.421539351853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9">
        <f t="shared" si="2"/>
        <v>42496.677268518521</v>
      </c>
      <c r="T57" s="9">
        <f t="shared" si="3"/>
        <v>42517.677268518521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9">
        <f t="shared" si="2"/>
        <v>42149.257222222222</v>
      </c>
      <c r="T58" s="9">
        <f t="shared" si="3"/>
        <v>42163.375000000007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9">
        <f t="shared" si="2"/>
        <v>42089.541226851856</v>
      </c>
      <c r="T59" s="9">
        <f t="shared" si="3"/>
        <v>42119.541226851856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9">
        <f t="shared" si="2"/>
        <v>41932.453379629631</v>
      </c>
      <c r="T60" s="9">
        <f t="shared" si="3"/>
        <v>41962.495046296295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9">
        <f t="shared" si="2"/>
        <v>42229.944166666675</v>
      </c>
      <c r="T61" s="9">
        <f t="shared" si="3"/>
        <v>42261.583333333336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9">
        <f t="shared" si="2"/>
        <v>41701.610150462962</v>
      </c>
      <c r="T62" s="9">
        <f t="shared" si="3"/>
        <v>41720.708333333336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9">
        <f t="shared" si="2"/>
        <v>41409.522650462968</v>
      </c>
      <c r="T63" s="9">
        <f t="shared" si="3"/>
        <v>41431.522650462968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9">
        <f t="shared" si="2"/>
        <v>41311.507847222223</v>
      </c>
      <c r="T64" s="9">
        <f t="shared" si="3"/>
        <v>41336.507847222223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9">
        <f t="shared" si="2"/>
        <v>41612.620520833334</v>
      </c>
      <c r="T65" s="9">
        <f t="shared" si="3"/>
        <v>41635.915972222225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9">
        <f t="shared" si="2"/>
        <v>41432.726631944446</v>
      </c>
      <c r="T66" s="9">
        <f t="shared" si="3"/>
        <v>41462.726631944446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9">
        <f t="shared" ref="S67:S130" si="6">(((J67/60)/60)/24)+DATE(1970,1,1)+(-7/24)</f>
        <v>41835.52956018519</v>
      </c>
      <c r="T67" s="9">
        <f t="shared" ref="T67:T130" si="7">(((I67/60)/60)/24)+DATE(1970,1,1)+(-7/24)</f>
        <v>41861.957638888889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9">
        <f t="shared" si="6"/>
        <v>42539.55810185185</v>
      </c>
      <c r="T68" s="9">
        <f t="shared" si="7"/>
        <v>42569.55810185185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9">
        <f t="shared" si="6"/>
        <v>41075.291712962964</v>
      </c>
      <c r="T69" s="9">
        <f t="shared" si="7"/>
        <v>41105.291712962964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9">
        <f t="shared" si="6"/>
        <v>41663.277673611112</v>
      </c>
      <c r="T70" s="9">
        <f t="shared" si="7"/>
        <v>41693.277673611112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9">
        <f t="shared" si="6"/>
        <v>40785.89612268519</v>
      </c>
      <c r="T71" s="9">
        <f t="shared" si="7"/>
        <v>40817.999305555561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9">
        <f t="shared" si="6"/>
        <v>40730.604687500003</v>
      </c>
      <c r="T72" s="9">
        <f t="shared" si="7"/>
        <v>40790.604687500003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9">
        <f t="shared" si="6"/>
        <v>40996.979826388888</v>
      </c>
      <c r="T73" s="9">
        <f t="shared" si="7"/>
        <v>41056.979826388888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9">
        <f t="shared" si="6"/>
        <v>41207.718530092592</v>
      </c>
      <c r="T74" s="9">
        <f t="shared" si="7"/>
        <v>41227.708333333336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6">
        <f t="shared" si="5"/>
        <v>50</v>
      </c>
      <c r="Q75" t="s">
        <v>8309</v>
      </c>
      <c r="R75" t="s">
        <v>8311</v>
      </c>
      <c r="S75" s="9">
        <f t="shared" si="6"/>
        <v>40587.465092592596</v>
      </c>
      <c r="T75" s="9">
        <f t="shared" si="7"/>
        <v>40665.874305555561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9">
        <f t="shared" si="6"/>
        <v>42360.195543981485</v>
      </c>
      <c r="T76" s="9">
        <f t="shared" si="7"/>
        <v>42390.195543981485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9">
        <f t="shared" si="6"/>
        <v>41356.917500000003</v>
      </c>
      <c r="T77" s="9">
        <f t="shared" si="7"/>
        <v>41386.917500000003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9">
        <f t="shared" si="6"/>
        <v>40844.399976851855</v>
      </c>
      <c r="T78" s="9">
        <f t="shared" si="7"/>
        <v>40904.441643518519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9">
        <f t="shared" si="6"/>
        <v>40996.853206018524</v>
      </c>
      <c r="T79" s="9">
        <f t="shared" si="7"/>
        <v>41049.832638888889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9">
        <f t="shared" si="6"/>
        <v>42604.43890046297</v>
      </c>
      <c r="T80" s="9">
        <f t="shared" si="7"/>
        <v>42614.43890046297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9">
        <f t="shared" si="6"/>
        <v>41724.484872685185</v>
      </c>
      <c r="T81" s="9">
        <f t="shared" si="7"/>
        <v>41754.484872685185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9">
        <f t="shared" si="6"/>
        <v>41582.792314814818</v>
      </c>
      <c r="T82" s="9">
        <f t="shared" si="7"/>
        <v>41617.792314814818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9">
        <f t="shared" si="6"/>
        <v>41099.867210648154</v>
      </c>
      <c r="T83" s="9">
        <f t="shared" si="7"/>
        <v>41103.834722222222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9">
        <f t="shared" si="6"/>
        <v>40795.528483796297</v>
      </c>
      <c r="T84" s="9">
        <f t="shared" si="7"/>
        <v>40825.528483796297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9">
        <f t="shared" si="6"/>
        <v>42042.323946759258</v>
      </c>
      <c r="T85" s="9">
        <f t="shared" si="7"/>
        <v>42057.187500000007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9">
        <f t="shared" si="6"/>
        <v>40648.466273148151</v>
      </c>
      <c r="T86" s="9">
        <f t="shared" si="7"/>
        <v>40678.466273148151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9">
        <f t="shared" si="6"/>
        <v>40778.833761574075</v>
      </c>
      <c r="T87" s="9">
        <f t="shared" si="7"/>
        <v>40808.833761574075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9">
        <f t="shared" si="6"/>
        <v>42291.264409722229</v>
      </c>
      <c r="T88" s="9">
        <f t="shared" si="7"/>
        <v>42365.306076388886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9">
        <f t="shared" si="6"/>
        <v>40322.247719907406</v>
      </c>
      <c r="T89" s="9">
        <f t="shared" si="7"/>
        <v>40331.778472222228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9">
        <f t="shared" si="6"/>
        <v>41786.367256944446</v>
      </c>
      <c r="T90" s="9">
        <f t="shared" si="7"/>
        <v>41812.367256944446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9">
        <f t="shared" si="6"/>
        <v>41402.460555555561</v>
      </c>
      <c r="T91" s="9">
        <f t="shared" si="7"/>
        <v>41427.460555555561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9">
        <f t="shared" si="6"/>
        <v>40706.005775462967</v>
      </c>
      <c r="T92" s="9">
        <f t="shared" si="7"/>
        <v>40736.005775462967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9">
        <f t="shared" si="6"/>
        <v>40619.110694444447</v>
      </c>
      <c r="T93" s="9">
        <f t="shared" si="7"/>
        <v>40680.110694444447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9">
        <f t="shared" si="6"/>
        <v>42720.907210648154</v>
      </c>
      <c r="T94" s="9">
        <f t="shared" si="7"/>
        <v>42767.041666666664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9">
        <f t="shared" si="6"/>
        <v>41065.566400462965</v>
      </c>
      <c r="T95" s="9">
        <f t="shared" si="7"/>
        <v>41093.583333333336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9">
        <f t="shared" si="6"/>
        <v>41716.426180555558</v>
      </c>
      <c r="T96" s="9">
        <f t="shared" si="7"/>
        <v>41736.426180555558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9">
        <f t="shared" si="6"/>
        <v>40934.713437500002</v>
      </c>
      <c r="T97" s="9">
        <f t="shared" si="7"/>
        <v>40964.713437500002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9">
        <f t="shared" si="6"/>
        <v>40324.370844907411</v>
      </c>
      <c r="T98" s="9">
        <f t="shared" si="7"/>
        <v>40390.833333333336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9">
        <f t="shared" si="6"/>
        <v>40705.843541666669</v>
      </c>
      <c r="T99" s="9">
        <f t="shared" si="7"/>
        <v>40735.843541666669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9">
        <f t="shared" si="6"/>
        <v>41214.503171296295</v>
      </c>
      <c r="T100" s="9">
        <f t="shared" si="7"/>
        <v>41250.6875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9">
        <f t="shared" si="6"/>
        <v>41631.61109953704</v>
      </c>
      <c r="T101" s="9">
        <f t="shared" si="7"/>
        <v>41661.61109953704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9">
        <f t="shared" si="6"/>
        <v>41197.461643518523</v>
      </c>
      <c r="T102" s="9">
        <f t="shared" si="7"/>
        <v>41217.503310185188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9">
        <f t="shared" si="6"/>
        <v>41274.485069444447</v>
      </c>
      <c r="T103" s="9">
        <f t="shared" si="7"/>
        <v>41298.485069444447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9">
        <f t="shared" si="6"/>
        <v>40504.839502314819</v>
      </c>
      <c r="T104" s="9">
        <f t="shared" si="7"/>
        <v>40534.839502314819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9">
        <f t="shared" si="6"/>
        <v>41682.514236111114</v>
      </c>
      <c r="T105" s="9">
        <f t="shared" si="7"/>
        <v>41705.514236111114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9">
        <f t="shared" si="6"/>
        <v>40612.403541666667</v>
      </c>
      <c r="T106" s="9">
        <f t="shared" si="7"/>
        <v>40635.75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9">
        <f t="shared" si="6"/>
        <v>42485.43310185185</v>
      </c>
      <c r="T107" s="9">
        <f t="shared" si="7"/>
        <v>42503.708333333336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9">
        <f t="shared" si="6"/>
        <v>40987.484965277785</v>
      </c>
      <c r="T108" s="9">
        <f t="shared" si="7"/>
        <v>41001.484965277785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9">
        <f t="shared" si="6"/>
        <v>40635.690821759265</v>
      </c>
      <c r="T109" s="9">
        <f t="shared" si="7"/>
        <v>40657.690821759265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9">
        <f t="shared" si="6"/>
        <v>41365.321412037039</v>
      </c>
      <c r="T110" s="9">
        <f t="shared" si="7"/>
        <v>41425.321412037039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9">
        <f t="shared" si="6"/>
        <v>40569.734143518523</v>
      </c>
      <c r="T111" s="9">
        <f t="shared" si="7"/>
        <v>40599.734143518523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9">
        <f t="shared" si="6"/>
        <v>41557.65802083334</v>
      </c>
      <c r="T112" s="9">
        <f t="shared" si="7"/>
        <v>41591.957638888889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9">
        <f t="shared" si="6"/>
        <v>42125.041516203702</v>
      </c>
      <c r="T113" s="9">
        <f t="shared" si="7"/>
        <v>42155.041516203702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9">
        <f t="shared" si="6"/>
        <v>41717.75136574074</v>
      </c>
      <c r="T114" s="9">
        <f t="shared" si="7"/>
        <v>41741.791666666672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9">
        <f t="shared" si="6"/>
        <v>40753.46675925926</v>
      </c>
      <c r="T115" s="9">
        <f t="shared" si="7"/>
        <v>40761.333333333336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9">
        <f t="shared" si="6"/>
        <v>40860.982500000006</v>
      </c>
      <c r="T116" s="9">
        <f t="shared" si="7"/>
        <v>40920.982500000006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9">
        <f t="shared" si="6"/>
        <v>40918.447268518517</v>
      </c>
      <c r="T117" s="9">
        <f t="shared" si="7"/>
        <v>40943.447268518517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9">
        <f t="shared" si="6"/>
        <v>40595.205497685187</v>
      </c>
      <c r="T118" s="9">
        <f t="shared" si="7"/>
        <v>40641.163831018523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9">
        <f t="shared" si="6"/>
        <v>40248.543333333335</v>
      </c>
      <c r="T119" s="9">
        <f t="shared" si="7"/>
        <v>40338.5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9">
        <f t="shared" si="6"/>
        <v>40722.761990740742</v>
      </c>
      <c r="T120" s="9">
        <f t="shared" si="7"/>
        <v>40752.761990740742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9">
        <f t="shared" si="6"/>
        <v>40738.777615740742</v>
      </c>
      <c r="T121" s="9">
        <f t="shared" si="7"/>
        <v>40768.666666666672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9">
        <f t="shared" si="6"/>
        <v>42615.758182870377</v>
      </c>
      <c r="T122" s="9">
        <f t="shared" si="7"/>
        <v>42645.758182870377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9">
        <f t="shared" si="6"/>
        <v>42096.413310185184</v>
      </c>
      <c r="T123" s="9">
        <f t="shared" si="7"/>
        <v>42112.136111111111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9">
        <f t="shared" si="6"/>
        <v>42593.140127314815</v>
      </c>
      <c r="T124" s="9">
        <f t="shared" si="7"/>
        <v>42653.140127314815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9">
        <f t="shared" si="6"/>
        <v>41904.490324074075</v>
      </c>
      <c r="T125" s="9">
        <f t="shared" si="7"/>
        <v>41940.625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9">
        <f t="shared" si="6"/>
        <v>42114.637060185189</v>
      </c>
      <c r="T126" s="9">
        <f t="shared" si="7"/>
        <v>42139.637060185189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9">
        <f t="shared" si="6"/>
        <v>42709.702314814822</v>
      </c>
      <c r="T127" s="9">
        <f t="shared" si="7"/>
        <v>42769.702314814822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9">
        <f t="shared" si="6"/>
        <v>42135.297881944447</v>
      </c>
      <c r="T128" s="9">
        <f t="shared" si="7"/>
        <v>42165.791666666664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9">
        <f t="shared" si="6"/>
        <v>42067.332650462966</v>
      </c>
      <c r="T129" s="9">
        <f t="shared" si="7"/>
        <v>42097.290983796302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9">
        <f t="shared" si="6"/>
        <v>42627.936261574076</v>
      </c>
      <c r="T130" s="9">
        <f t="shared" si="7"/>
        <v>42662.936261574076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9">
        <f t="shared" ref="S131:S194" si="10">(((J131/60)/60)/24)+DATE(1970,1,1)+(-7/24)</f>
        <v>41882.645636574074</v>
      </c>
      <c r="T131" s="9">
        <f t="shared" ref="T131:T194" si="11">(((I131/60)/60)/24)+DATE(1970,1,1)+(-7/24)</f>
        <v>41942.645636574074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9">
        <f t="shared" si="10"/>
        <v>41778.623749999999</v>
      </c>
      <c r="T132" s="9">
        <f t="shared" si="11"/>
        <v>41806.552777777782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9">
        <f t="shared" si="10"/>
        <v>42541.545844907414</v>
      </c>
      <c r="T133" s="9">
        <f t="shared" si="11"/>
        <v>42556.708333333336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9">
        <f t="shared" si="10"/>
        <v>41905.520914351851</v>
      </c>
      <c r="T134" s="9">
        <f t="shared" si="11"/>
        <v>41950.562581018523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9">
        <f t="shared" si="10"/>
        <v>42491.516018518516</v>
      </c>
      <c r="T135" s="9">
        <f t="shared" si="11"/>
        <v>42521.438194444447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9">
        <f t="shared" si="10"/>
        <v>42221.618263888893</v>
      </c>
      <c r="T136" s="9">
        <f t="shared" si="11"/>
        <v>42251.416666666664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9">
        <f t="shared" si="10"/>
        <v>41788.090243055558</v>
      </c>
      <c r="T137" s="9">
        <f t="shared" si="11"/>
        <v>41821.5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9">
        <f t="shared" si="10"/>
        <v>42096.118449074078</v>
      </c>
      <c r="T138" s="9">
        <f t="shared" si="11"/>
        <v>42140.136111111111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9">
        <f t="shared" si="10"/>
        <v>42239.282326388893</v>
      </c>
      <c r="T139" s="9">
        <f t="shared" si="11"/>
        <v>42289.282326388893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9">
        <f t="shared" si="10"/>
        <v>42185.965752314813</v>
      </c>
      <c r="T140" s="9">
        <f t="shared" si="11"/>
        <v>42216.915972222225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9">
        <f t="shared" si="10"/>
        <v>42187.629305555558</v>
      </c>
      <c r="T141" s="9">
        <f t="shared" si="11"/>
        <v>42197.629305555558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9">
        <f t="shared" si="10"/>
        <v>42052.906620370377</v>
      </c>
      <c r="T142" s="9">
        <f t="shared" si="11"/>
        <v>42082.864953703705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9">
        <f t="shared" si="10"/>
        <v>42109.861377314817</v>
      </c>
      <c r="T143" s="9">
        <f t="shared" si="11"/>
        <v>42154.861377314817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9">
        <f t="shared" si="10"/>
        <v>41938.601597222223</v>
      </c>
      <c r="T144" s="9">
        <f t="shared" si="11"/>
        <v>41959.643263888887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9">
        <f t="shared" si="10"/>
        <v>42558.77247685186</v>
      </c>
      <c r="T145" s="9">
        <f t="shared" si="11"/>
        <v>42615.954861111117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9">
        <f t="shared" si="10"/>
        <v>42047.470740740748</v>
      </c>
      <c r="T146" s="9">
        <f t="shared" si="11"/>
        <v>42107.429074074076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9">
        <f t="shared" si="10"/>
        <v>42200.250601851854</v>
      </c>
      <c r="T147" s="9">
        <f t="shared" si="11"/>
        <v>42227.250601851854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9">
        <f t="shared" si="10"/>
        <v>42692.72451388889</v>
      </c>
      <c r="T148" s="9">
        <f t="shared" si="11"/>
        <v>42752.72451388889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9">
        <f t="shared" si="10"/>
        <v>41969.476157407415</v>
      </c>
      <c r="T149" s="9">
        <f t="shared" si="11"/>
        <v>42012.470833333333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9">
        <f t="shared" si="10"/>
        <v>42396.99</v>
      </c>
      <c r="T150" s="9">
        <f t="shared" si="11"/>
        <v>42426.99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9">
        <f t="shared" si="10"/>
        <v>41967.880439814813</v>
      </c>
      <c r="T151" s="9">
        <f t="shared" si="11"/>
        <v>41998.041666666664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9">
        <f t="shared" si="10"/>
        <v>42089.870162037041</v>
      </c>
      <c r="T152" s="9">
        <f t="shared" si="11"/>
        <v>42149.870162037041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9">
        <f t="shared" si="10"/>
        <v>42113.259155092594</v>
      </c>
      <c r="T153" s="9">
        <f t="shared" si="11"/>
        <v>42173.259155092594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9">
        <f t="shared" si="10"/>
        <v>41874.785879629635</v>
      </c>
      <c r="T154" s="9">
        <f t="shared" si="11"/>
        <v>41904.785879629635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9">
        <f t="shared" si="10"/>
        <v>41933.294490740744</v>
      </c>
      <c r="T155" s="9">
        <f t="shared" si="11"/>
        <v>41975.336157407415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9">
        <f t="shared" si="10"/>
        <v>42115.255729166667</v>
      </c>
      <c r="T156" s="9">
        <f t="shared" si="11"/>
        <v>42158.255729166667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9">
        <f t="shared" si="10"/>
        <v>42168.267766203709</v>
      </c>
      <c r="T157" s="9">
        <f t="shared" si="11"/>
        <v>42208.267766203709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9">
        <f t="shared" si="10"/>
        <v>41793.833287037043</v>
      </c>
      <c r="T158" s="9">
        <f t="shared" si="11"/>
        <v>41853.833287037043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9">
        <f t="shared" si="10"/>
        <v>42396.620046296295</v>
      </c>
      <c r="T159" s="9">
        <f t="shared" si="11"/>
        <v>42426.620046296295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9">
        <f t="shared" si="10"/>
        <v>41903.785046296296</v>
      </c>
      <c r="T160" s="9">
        <f t="shared" si="11"/>
        <v>41933.785046296296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9">
        <f t="shared" si="10"/>
        <v>42514.142881944448</v>
      </c>
      <c r="T161" s="9">
        <f t="shared" si="11"/>
        <v>42554.142881944448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9">
        <f t="shared" si="10"/>
        <v>42171.621423611119</v>
      </c>
      <c r="T162" s="9">
        <f t="shared" si="11"/>
        <v>42231.621423611119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9">
        <f t="shared" si="10"/>
        <v>41792.395775462966</v>
      </c>
      <c r="T163" s="9">
        <f t="shared" si="11"/>
        <v>41822.395775462966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9">
        <f t="shared" si="10"/>
        <v>41834.835138888891</v>
      </c>
      <c r="T164" s="9">
        <f t="shared" si="11"/>
        <v>41867.695833333339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9">
        <f t="shared" si="10"/>
        <v>42243.669606481482</v>
      </c>
      <c r="T165" s="9">
        <f t="shared" si="11"/>
        <v>42277.708333333336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9">
        <f t="shared" si="10"/>
        <v>41841.471076388894</v>
      </c>
      <c r="T166" s="9">
        <f t="shared" si="11"/>
        <v>41901.471076388894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9">
        <f t="shared" si="10"/>
        <v>42351.367175925923</v>
      </c>
      <c r="T167" s="9">
        <f t="shared" si="11"/>
        <v>42381.367175925923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9">
        <f t="shared" si="10"/>
        <v>42720.784282407411</v>
      </c>
      <c r="T168" s="9">
        <f t="shared" si="11"/>
        <v>42750.784282407411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9">
        <f t="shared" si="10"/>
        <v>42160.635821759257</v>
      </c>
      <c r="T169" s="9">
        <f t="shared" si="11"/>
        <v>42220.635821759257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9">
        <f t="shared" si="10"/>
        <v>42052.543634259266</v>
      </c>
      <c r="T170" s="9">
        <f t="shared" si="11"/>
        <v>42082.501967592594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9">
        <f t="shared" si="10"/>
        <v>41900.213645833333</v>
      </c>
      <c r="T171" s="9">
        <f t="shared" si="11"/>
        <v>41930.213645833333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9">
        <f t="shared" si="10"/>
        <v>42216.686145833337</v>
      </c>
      <c r="T172" s="9">
        <f t="shared" si="11"/>
        <v>42245.936111111114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9">
        <f t="shared" si="10"/>
        <v>42533.889050925929</v>
      </c>
      <c r="T173" s="9">
        <f t="shared" si="11"/>
        <v>42593.889050925929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9">
        <f t="shared" si="10"/>
        <v>42047.103275462963</v>
      </c>
      <c r="T174" s="9">
        <f t="shared" si="11"/>
        <v>42082.061608796292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9">
        <f t="shared" si="10"/>
        <v>42033.281342592592</v>
      </c>
      <c r="T175" s="9">
        <f t="shared" si="11"/>
        <v>42063.281342592592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9">
        <f t="shared" si="10"/>
        <v>42072.467314814821</v>
      </c>
      <c r="T176" s="9">
        <f t="shared" si="11"/>
        <v>42132.467314814821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9">
        <f t="shared" si="10"/>
        <v>41855.486238425925</v>
      </c>
      <c r="T177" s="9">
        <f t="shared" si="11"/>
        <v>41880.486238425925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9">
        <f t="shared" si="10"/>
        <v>42191.532395833339</v>
      </c>
      <c r="T178" s="9">
        <f t="shared" si="11"/>
        <v>42221.532395833339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9">
        <f t="shared" si="10"/>
        <v>42069.756087962967</v>
      </c>
      <c r="T179" s="9">
        <f t="shared" si="11"/>
        <v>42086.714421296296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9">
        <f t="shared" si="10"/>
        <v>42304.663715277777</v>
      </c>
      <c r="T180" s="9">
        <f t="shared" si="11"/>
        <v>42334.705381944448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9">
        <f t="shared" si="10"/>
        <v>42402.788831018523</v>
      </c>
      <c r="T181" s="9">
        <f t="shared" si="11"/>
        <v>42432.788831018523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9">
        <f t="shared" si="10"/>
        <v>42067.699571759258</v>
      </c>
      <c r="T182" s="9">
        <f t="shared" si="11"/>
        <v>42107.500000000007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9">
        <f t="shared" si="10"/>
        <v>42147.450173611112</v>
      </c>
      <c r="T183" s="9">
        <f t="shared" si="11"/>
        <v>42177.450173611112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9">
        <f t="shared" si="10"/>
        <v>42711.720277777778</v>
      </c>
      <c r="T184" s="9">
        <f t="shared" si="11"/>
        <v>42741.720277777778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9">
        <f t="shared" si="10"/>
        <v>41939.518634259264</v>
      </c>
      <c r="T185" s="9">
        <f t="shared" si="11"/>
        <v>41969.560300925928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9">
        <f t="shared" si="10"/>
        <v>41825.499560185192</v>
      </c>
      <c r="T186" s="9">
        <f t="shared" si="11"/>
        <v>41882.874305555561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9">
        <f t="shared" si="10"/>
        <v>42570.619664351856</v>
      </c>
      <c r="T187" s="9">
        <f t="shared" si="11"/>
        <v>42600.619664351856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9">
        <f t="shared" si="10"/>
        <v>42767.521226851859</v>
      </c>
      <c r="T188" s="9">
        <f t="shared" si="11"/>
        <v>42797.541666666664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9">
        <f t="shared" si="10"/>
        <v>42181.942789351851</v>
      </c>
      <c r="T189" s="9">
        <f t="shared" si="11"/>
        <v>42205.999305555561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9">
        <f t="shared" si="10"/>
        <v>41856.891377314816</v>
      </c>
      <c r="T190" s="9">
        <f t="shared" si="11"/>
        <v>41886.891377314816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9">
        <f t="shared" si="10"/>
        <v>42556.399039351854</v>
      </c>
      <c r="T191" s="9">
        <f t="shared" si="11"/>
        <v>42616.399039351854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9">
        <f t="shared" si="10"/>
        <v>42527.359328703707</v>
      </c>
      <c r="T192" s="9">
        <f t="shared" si="11"/>
        <v>42537.359328703707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9">
        <f t="shared" si="10"/>
        <v>42239.149745370371</v>
      </c>
      <c r="T193" s="9">
        <f t="shared" si="11"/>
        <v>42279.149745370371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9">
        <f t="shared" si="10"/>
        <v>41899.500370370377</v>
      </c>
      <c r="T194" s="9">
        <f t="shared" si="11"/>
        <v>41929.500370370377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9">
        <f t="shared" ref="S195:S258" si="14">(((J195/60)/60)/24)+DATE(1970,1,1)+(-7/24)</f>
        <v>41911.643125000002</v>
      </c>
      <c r="T195" s="9">
        <f t="shared" ref="T195:T258" si="15">(((I195/60)/60)/24)+DATE(1970,1,1)+(-7/24)</f>
        <v>41971.684791666667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9">
        <f t="shared" si="14"/>
        <v>42375.70521990741</v>
      </c>
      <c r="T196" s="9">
        <f t="shared" si="15"/>
        <v>42435.70521990741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9">
        <f t="shared" si="14"/>
        <v>42135.378842592596</v>
      </c>
      <c r="T197" s="9">
        <f t="shared" si="15"/>
        <v>42195.378842592596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9">
        <f t="shared" si="14"/>
        <v>42259.251134259262</v>
      </c>
      <c r="T198" s="9">
        <f t="shared" si="15"/>
        <v>42287.583333333336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9">
        <f t="shared" si="14"/>
        <v>42741.556712962971</v>
      </c>
      <c r="T199" s="9">
        <f t="shared" si="15"/>
        <v>42783.583333333336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9">
        <f t="shared" si="14"/>
        <v>41887.091689814821</v>
      </c>
      <c r="T200" s="9">
        <f t="shared" si="15"/>
        <v>41917.091689814821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9">
        <f t="shared" si="14"/>
        <v>42583.832199074073</v>
      </c>
      <c r="T201" s="9">
        <f t="shared" si="15"/>
        <v>42613.832199074073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9">
        <f t="shared" si="14"/>
        <v>41866.791701388895</v>
      </c>
      <c r="T202" s="9">
        <f t="shared" si="15"/>
        <v>41896.791701388895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9">
        <f t="shared" si="14"/>
        <v>42023.526956018519</v>
      </c>
      <c r="T203" s="9">
        <f t="shared" si="15"/>
        <v>42043.526956018519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9">
        <f t="shared" si="14"/>
        <v>42255.636157407411</v>
      </c>
      <c r="T204" s="9">
        <f t="shared" si="15"/>
        <v>42285.582638888889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9">
        <f t="shared" si="14"/>
        <v>41973.556296296294</v>
      </c>
      <c r="T205" s="9">
        <f t="shared" si="15"/>
        <v>42033.556296296294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9">
        <f t="shared" si="14"/>
        <v>42556.291701388887</v>
      </c>
      <c r="T206" s="9">
        <f t="shared" si="15"/>
        <v>42586.291701388887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9">
        <f t="shared" si="14"/>
        <v>42248.340532407405</v>
      </c>
      <c r="T207" s="9">
        <f t="shared" si="15"/>
        <v>42283.340532407405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9">
        <f t="shared" si="14"/>
        <v>42566.712766203702</v>
      </c>
      <c r="T208" s="9">
        <f t="shared" si="15"/>
        <v>42587.712766203702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9">
        <f t="shared" si="14"/>
        <v>41977.905532407407</v>
      </c>
      <c r="T209" s="9">
        <f t="shared" si="15"/>
        <v>42007.905532407407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9">
        <f t="shared" si="14"/>
        <v>41959.078321759262</v>
      </c>
      <c r="T210" s="9">
        <f t="shared" si="15"/>
        <v>41989.078321759262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9">
        <f t="shared" si="14"/>
        <v>42165.631192129636</v>
      </c>
      <c r="T211" s="9">
        <f t="shared" si="15"/>
        <v>42195.631192129636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9">
        <f t="shared" si="14"/>
        <v>42248.773055555554</v>
      </c>
      <c r="T212" s="9">
        <f t="shared" si="15"/>
        <v>42277.916666666664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9">
        <f t="shared" si="14"/>
        <v>42235.868252314824</v>
      </c>
      <c r="T213" s="9">
        <f t="shared" si="15"/>
        <v>42265.868252314824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9">
        <f t="shared" si="14"/>
        <v>42416.58935185185</v>
      </c>
      <c r="T214" s="9">
        <f t="shared" si="15"/>
        <v>42476.547685185193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9">
        <f t="shared" si="14"/>
        <v>42202.302627314821</v>
      </c>
      <c r="T215" s="9">
        <f t="shared" si="15"/>
        <v>42232.296307870369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9">
        <f t="shared" si="14"/>
        <v>42009.348946759266</v>
      </c>
      <c r="T216" s="9">
        <f t="shared" si="15"/>
        <v>42069.348946759266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9">
        <f t="shared" si="14"/>
        <v>42374.938449074078</v>
      </c>
      <c r="T217" s="9">
        <f t="shared" si="15"/>
        <v>42417.707638888889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9">
        <f t="shared" si="14"/>
        <v>42066.667094907411</v>
      </c>
      <c r="T218" s="9">
        <f t="shared" si="15"/>
        <v>42116.625428240739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9">
        <f t="shared" si="14"/>
        <v>41970.348946759266</v>
      </c>
      <c r="T219" s="9">
        <f t="shared" si="15"/>
        <v>42001.348946759266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9">
        <f t="shared" si="14"/>
        <v>42079.336678240747</v>
      </c>
      <c r="T220" s="9">
        <f t="shared" si="15"/>
        <v>42139.336678240747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9">
        <f t="shared" si="14"/>
        <v>42429.03501157408</v>
      </c>
      <c r="T221" s="9">
        <f t="shared" si="15"/>
        <v>42460.999305555561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9">
        <f t="shared" si="14"/>
        <v>42195.352199074077</v>
      </c>
      <c r="T222" s="9">
        <f t="shared" si="15"/>
        <v>42236.54583333333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9">
        <f t="shared" si="14"/>
        <v>42031.545879629637</v>
      </c>
      <c r="T223" s="9">
        <f t="shared" si="15"/>
        <v>42091.504212962966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9">
        <f t="shared" si="14"/>
        <v>42031.478217592594</v>
      </c>
      <c r="T224" s="9">
        <f t="shared" si="15"/>
        <v>42089.818749999999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9">
        <f t="shared" si="14"/>
        <v>42481.756365740745</v>
      </c>
      <c r="T225" s="9">
        <f t="shared" si="15"/>
        <v>42511.753472222226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9">
        <f t="shared" si="14"/>
        <v>42134.943587962967</v>
      </c>
      <c r="T226" s="9">
        <f t="shared" si="15"/>
        <v>42194.943587962967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9">
        <f t="shared" si="14"/>
        <v>42438.669606481482</v>
      </c>
      <c r="T227" s="9">
        <f t="shared" si="15"/>
        <v>42468.627939814818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9">
        <f t="shared" si="14"/>
        <v>42106.374351851853</v>
      </c>
      <c r="T228" s="9">
        <f t="shared" si="15"/>
        <v>42155.103472222225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9">
        <f t="shared" si="14"/>
        <v>42164.602326388893</v>
      </c>
      <c r="T229" s="9">
        <f t="shared" si="15"/>
        <v>42194.602326388893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9">
        <f t="shared" si="14"/>
        <v>42096.394733796296</v>
      </c>
      <c r="T230" s="9">
        <f t="shared" si="15"/>
        <v>42156.394733796296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9">
        <f t="shared" si="14"/>
        <v>42383.642326388894</v>
      </c>
      <c r="T231" s="9">
        <f t="shared" si="15"/>
        <v>42413.642326388894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9">
        <f t="shared" si="14"/>
        <v>42129.485543981478</v>
      </c>
      <c r="T232" s="9">
        <f t="shared" si="15"/>
        <v>42159.485543981478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9">
        <f t="shared" si="14"/>
        <v>42341.667256944449</v>
      </c>
      <c r="T233" s="9">
        <f t="shared" si="15"/>
        <v>42371.667256944449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9">
        <f t="shared" si="14"/>
        <v>42032.534097222226</v>
      </c>
      <c r="T234" s="9">
        <f t="shared" si="15"/>
        <v>42062.534097222226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9">
        <f t="shared" si="14"/>
        <v>42612.620046296295</v>
      </c>
      <c r="T235" s="9">
        <f t="shared" si="15"/>
        <v>42642.620046296295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9">
        <f t="shared" si="14"/>
        <v>42135.743738425932</v>
      </c>
      <c r="T236" s="9">
        <f t="shared" si="15"/>
        <v>42175.743738425932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9">
        <f t="shared" si="14"/>
        <v>42164.61686342593</v>
      </c>
      <c r="T237" s="9">
        <f t="shared" si="15"/>
        <v>42194.61686342593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9">
        <f t="shared" si="14"/>
        <v>42320.792812499996</v>
      </c>
      <c r="T238" s="9">
        <f t="shared" si="15"/>
        <v>42373.708333333336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9">
        <f t="shared" si="14"/>
        <v>42377.285520833335</v>
      </c>
      <c r="T239" s="9">
        <f t="shared" si="15"/>
        <v>42437.285520833335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9">
        <f t="shared" si="14"/>
        <v>42713.67083333333</v>
      </c>
      <c r="T240" s="9">
        <f t="shared" si="15"/>
        <v>42734.083333333336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9">
        <f t="shared" si="14"/>
        <v>42296.81863425926</v>
      </c>
      <c r="T241" s="9">
        <f t="shared" si="15"/>
        <v>42316.208333333336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9">
        <f t="shared" si="14"/>
        <v>41354.416793981487</v>
      </c>
      <c r="T242" s="9">
        <f t="shared" si="15"/>
        <v>41399.416793981487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9">
        <f t="shared" si="14"/>
        <v>41949.4062962963</v>
      </c>
      <c r="T243" s="9">
        <f t="shared" si="15"/>
        <v>41994.4062962963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9">
        <f t="shared" si="14"/>
        <v>40862.201273148152</v>
      </c>
      <c r="T244" s="9">
        <f t="shared" si="15"/>
        <v>40897.201273148152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9">
        <f t="shared" si="14"/>
        <v>41661.755833333336</v>
      </c>
      <c r="T245" s="9">
        <f t="shared" si="15"/>
        <v>41691.755833333336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9">
        <f t="shared" si="14"/>
        <v>40213.03193287037</v>
      </c>
      <c r="T246" s="9">
        <f t="shared" si="15"/>
        <v>40253.004166666666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9">
        <f t="shared" si="14"/>
        <v>41106.761400462965</v>
      </c>
      <c r="T247" s="9">
        <f t="shared" si="15"/>
        <v>41136.761400462965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9">
        <f t="shared" si="14"/>
        <v>40480.071817129632</v>
      </c>
      <c r="T248" s="9">
        <f t="shared" si="15"/>
        <v>40530.113483796296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9">
        <f t="shared" si="14"/>
        <v>40430.312662037039</v>
      </c>
      <c r="T249" s="9">
        <f t="shared" si="15"/>
        <v>40466.86041666667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9">
        <f t="shared" si="14"/>
        <v>40870.48274305556</v>
      </c>
      <c r="T250" s="9">
        <f t="shared" si="15"/>
        <v>40915.48274305556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9">
        <f t="shared" si="14"/>
        <v>40332.63217592593</v>
      </c>
      <c r="T251" s="9">
        <f t="shared" si="15"/>
        <v>40412.444444444445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9">
        <f t="shared" si="14"/>
        <v>41401.274201388893</v>
      </c>
      <c r="T252" s="9">
        <f t="shared" si="15"/>
        <v>41431.274201388893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9">
        <f t="shared" si="14"/>
        <v>41013.49590277778</v>
      </c>
      <c r="T253" s="9">
        <f t="shared" si="15"/>
        <v>41045.5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9">
        <f t="shared" si="14"/>
        <v>40266.371041666673</v>
      </c>
      <c r="T254" s="9">
        <f t="shared" si="15"/>
        <v>40329.874305555561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9">
        <f t="shared" si="14"/>
        <v>40924.359201388892</v>
      </c>
      <c r="T255" s="9">
        <f t="shared" si="15"/>
        <v>40954.359201388892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9">
        <f t="shared" si="14"/>
        <v>42263.660995370366</v>
      </c>
      <c r="T256" s="9">
        <f t="shared" si="15"/>
        <v>42293.791666666664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9">
        <f t="shared" si="14"/>
        <v>40588.234745370377</v>
      </c>
      <c r="T257" s="9">
        <f t="shared" si="15"/>
        <v>40618.193078703705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9">
        <f t="shared" si="14"/>
        <v>41319.477627314816</v>
      </c>
      <c r="T258" s="9">
        <f t="shared" si="15"/>
        <v>41349.477627314816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9">
        <f t="shared" ref="S259:S322" si="18">(((J259/60)/60)/24)+DATE(1970,1,1)+(-7/24)</f>
        <v>42479.335208333338</v>
      </c>
      <c r="T259" s="9">
        <f t="shared" ref="T259:T322" si="19">(((I259/60)/60)/24)+DATE(1970,1,1)+(-7/24)</f>
        <v>42509.335208333338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9">
        <f t="shared" si="18"/>
        <v>40681.760023148148</v>
      </c>
      <c r="T260" s="9">
        <f t="shared" si="19"/>
        <v>40711.760023148148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9">
        <f t="shared" si="18"/>
        <v>42072.446400462963</v>
      </c>
      <c r="T261" s="9">
        <f t="shared" si="19"/>
        <v>42102.446400462963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9">
        <f t="shared" si="18"/>
        <v>40330.463877314818</v>
      </c>
      <c r="T262" s="9">
        <f t="shared" si="19"/>
        <v>40376.124305555561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9">
        <f t="shared" si="18"/>
        <v>41017.5937962963</v>
      </c>
      <c r="T263" s="9">
        <f t="shared" si="19"/>
        <v>41067.329861111117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9">
        <f t="shared" si="18"/>
        <v>40554.956342592595</v>
      </c>
      <c r="T264" s="9">
        <f t="shared" si="19"/>
        <v>40599.956342592595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9">
        <f t="shared" si="18"/>
        <v>41149.663124999999</v>
      </c>
      <c r="T265" s="9">
        <f t="shared" si="19"/>
        <v>41179.663124999999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9">
        <f t="shared" si="18"/>
        <v>41010.328645833339</v>
      </c>
      <c r="T266" s="9">
        <f t="shared" si="19"/>
        <v>41040.328645833339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9">
        <f t="shared" si="18"/>
        <v>40266.954050925924</v>
      </c>
      <c r="T267" s="9">
        <f t="shared" si="19"/>
        <v>40308.552777777782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9">
        <f t="shared" si="18"/>
        <v>40204.883182870377</v>
      </c>
      <c r="T268" s="9">
        <f t="shared" si="19"/>
        <v>40290.868750000001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9">
        <f t="shared" si="18"/>
        <v>41785.160868055558</v>
      </c>
      <c r="T269" s="9">
        <f t="shared" si="19"/>
        <v>41815.160868055558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9">
        <f t="shared" si="18"/>
        <v>40808.860856481486</v>
      </c>
      <c r="T270" s="9">
        <f t="shared" si="19"/>
        <v>40853.90252314815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9">
        <f t="shared" si="18"/>
        <v>42757.905347222222</v>
      </c>
      <c r="T271" s="9">
        <f t="shared" si="19"/>
        <v>42787.905347222222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9">
        <f t="shared" si="18"/>
        <v>40637.574884259258</v>
      </c>
      <c r="T272" s="9">
        <f t="shared" si="19"/>
        <v>40687.875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9">
        <f t="shared" si="18"/>
        <v>41611.808576388896</v>
      </c>
      <c r="T273" s="9">
        <f t="shared" si="19"/>
        <v>41641.041666666672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9">
        <f t="shared" si="18"/>
        <v>40235.60869212963</v>
      </c>
      <c r="T274" s="9">
        <f t="shared" si="19"/>
        <v>40296.492361111115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9">
        <f t="shared" si="18"/>
        <v>40697.206782407411</v>
      </c>
      <c r="T275" s="9">
        <f t="shared" si="19"/>
        <v>40727.206782407411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9">
        <f t="shared" si="18"/>
        <v>40969.620706018519</v>
      </c>
      <c r="T276" s="9">
        <f t="shared" si="19"/>
        <v>41003.999305555561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9">
        <f t="shared" si="18"/>
        <v>41192.740347222229</v>
      </c>
      <c r="T277" s="9">
        <f t="shared" si="19"/>
        <v>41222.782013888893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9">
        <f t="shared" si="18"/>
        <v>40966.790208333332</v>
      </c>
      <c r="T278" s="9">
        <f t="shared" si="19"/>
        <v>41026.748541666668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9">
        <f t="shared" si="18"/>
        <v>42117.599756944452</v>
      </c>
      <c r="T279" s="9">
        <f t="shared" si="19"/>
        <v>42147.599756944452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9">
        <f t="shared" si="18"/>
        <v>41163.749293981484</v>
      </c>
      <c r="T280" s="9">
        <f t="shared" si="19"/>
        <v>41193.749293981484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9">
        <f t="shared" si="18"/>
        <v>42758.952500000007</v>
      </c>
      <c r="T281" s="9">
        <f t="shared" si="19"/>
        <v>42792.792361111111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9">
        <f t="shared" si="18"/>
        <v>41744.299016203702</v>
      </c>
      <c r="T282" s="9">
        <f t="shared" si="19"/>
        <v>41789.299016203702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9">
        <f t="shared" si="18"/>
        <v>39949.871678240743</v>
      </c>
      <c r="T283" s="9">
        <f t="shared" si="19"/>
        <v>40035.518055555556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9">
        <f t="shared" si="18"/>
        <v>40194.628379629634</v>
      </c>
      <c r="T284" s="9">
        <f t="shared" si="19"/>
        <v>40231.625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9">
        <f t="shared" si="18"/>
        <v>40675.418333333335</v>
      </c>
      <c r="T285" s="9">
        <f t="shared" si="19"/>
        <v>40694.915972222225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9">
        <f t="shared" si="18"/>
        <v>40904.446527777778</v>
      </c>
      <c r="T286" s="9">
        <f t="shared" si="19"/>
        <v>40929.446527777778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9">
        <f t="shared" si="18"/>
        <v>41506.464444444449</v>
      </c>
      <c r="T287" s="9">
        <f t="shared" si="19"/>
        <v>41536.464444444449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9">
        <f t="shared" si="18"/>
        <v>41313.524583333332</v>
      </c>
      <c r="T288" s="9">
        <f t="shared" si="19"/>
        <v>41358.482916666668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9">
        <f t="shared" si="18"/>
        <v>41183.986319444448</v>
      </c>
      <c r="T289" s="9">
        <f t="shared" si="19"/>
        <v>41214.875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9">
        <f t="shared" si="18"/>
        <v>41050.877233796295</v>
      </c>
      <c r="T290" s="9">
        <f t="shared" si="19"/>
        <v>41085.877233796295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9">
        <f t="shared" si="18"/>
        <v>41550.16474537037</v>
      </c>
      <c r="T291" s="9">
        <f t="shared" si="19"/>
        <v>41580.16474537037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9">
        <f t="shared" si="18"/>
        <v>40526.077511574076</v>
      </c>
      <c r="T292" s="9">
        <f t="shared" si="19"/>
        <v>40576.040972222225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9">
        <f t="shared" si="18"/>
        <v>41376.477384259262</v>
      </c>
      <c r="T293" s="9">
        <f t="shared" si="19"/>
        <v>41394.709027777782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9">
        <f t="shared" si="18"/>
        <v>40812.511562500003</v>
      </c>
      <c r="T294" s="9">
        <f t="shared" si="19"/>
        <v>40844.874305555561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9">
        <f t="shared" si="18"/>
        <v>41719.376319444447</v>
      </c>
      <c r="T295" s="9">
        <f t="shared" si="19"/>
        <v>41749.376319444447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9">
        <f t="shared" si="18"/>
        <v>40342.792754629634</v>
      </c>
      <c r="T296" s="9">
        <f t="shared" si="19"/>
        <v>40378.375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9">
        <f t="shared" si="18"/>
        <v>41518.713067129633</v>
      </c>
      <c r="T297" s="9">
        <f t="shared" si="19"/>
        <v>41578.708333333336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9">
        <f t="shared" si="18"/>
        <v>41134.183831018519</v>
      </c>
      <c r="T298" s="9">
        <f t="shared" si="19"/>
        <v>41159.183831018519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9">
        <f t="shared" si="18"/>
        <v>42089.436354166675</v>
      </c>
      <c r="T299" s="9">
        <f t="shared" si="19"/>
        <v>42124.874305555561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9">
        <f t="shared" si="18"/>
        <v>41709.171851851854</v>
      </c>
      <c r="T300" s="9">
        <f t="shared" si="19"/>
        <v>41768.583333333336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9">
        <f t="shared" si="18"/>
        <v>40468.933564814819</v>
      </c>
      <c r="T301" s="9">
        <f t="shared" si="19"/>
        <v>40498.975231481483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9">
        <f t="shared" si="18"/>
        <v>40626.668263888889</v>
      </c>
      <c r="T302" s="9">
        <f t="shared" si="19"/>
        <v>40657.668263888889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9">
        <f t="shared" si="18"/>
        <v>41312.446006944447</v>
      </c>
      <c r="T303" s="9">
        <f t="shared" si="19"/>
        <v>41352.404340277782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9">
        <f t="shared" si="18"/>
        <v>40933.565254629633</v>
      </c>
      <c r="T304" s="9">
        <f t="shared" si="19"/>
        <v>40963.565254629633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9">
        <f t="shared" si="18"/>
        <v>41031.779467592598</v>
      </c>
      <c r="T305" s="9">
        <f t="shared" si="19"/>
        <v>41061.779467592598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9">
        <f t="shared" si="18"/>
        <v>41113.803206018521</v>
      </c>
      <c r="T306" s="9">
        <f t="shared" si="19"/>
        <v>41152.791666666672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9">
        <f t="shared" si="18"/>
        <v>40948.338530092595</v>
      </c>
      <c r="T307" s="9">
        <f t="shared" si="19"/>
        <v>40978.338530092595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9">
        <f t="shared" si="18"/>
        <v>41333.545520833337</v>
      </c>
      <c r="T308" s="9">
        <f t="shared" si="19"/>
        <v>41353.503854166673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9">
        <f t="shared" si="18"/>
        <v>41282.652789351851</v>
      </c>
      <c r="T309" s="9">
        <f t="shared" si="19"/>
        <v>41312.652789351851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9">
        <f t="shared" si="18"/>
        <v>40567.40289351852</v>
      </c>
      <c r="T310" s="9">
        <f t="shared" si="19"/>
        <v>40612.40289351852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9">
        <f t="shared" si="18"/>
        <v>41134.45988425926</v>
      </c>
      <c r="T311" s="9">
        <f t="shared" si="19"/>
        <v>41155.45988425926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9">
        <f t="shared" si="18"/>
        <v>40820.891469907408</v>
      </c>
      <c r="T312" s="9">
        <f t="shared" si="19"/>
        <v>40835.791666666672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9">
        <f t="shared" si="18"/>
        <v>40867.928148148152</v>
      </c>
      <c r="T313" s="9">
        <f t="shared" si="19"/>
        <v>40909.040972222225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9">
        <f t="shared" si="18"/>
        <v>41348.586018518523</v>
      </c>
      <c r="T314" s="9">
        <f t="shared" si="19"/>
        <v>41378.586018518523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9">
        <f t="shared" si="18"/>
        <v>40356.936273148152</v>
      </c>
      <c r="T315" s="9">
        <f t="shared" si="19"/>
        <v>40401.374305555561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9">
        <f t="shared" si="18"/>
        <v>41304.541527777779</v>
      </c>
      <c r="T316" s="9">
        <f t="shared" si="19"/>
        <v>41334.541527777779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9">
        <f t="shared" si="18"/>
        <v>41113.480717592596</v>
      </c>
      <c r="T317" s="9">
        <f t="shared" si="19"/>
        <v>41143.480717592596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9">
        <f t="shared" si="18"/>
        <v>41950.631909722222</v>
      </c>
      <c r="T318" s="9">
        <f t="shared" si="19"/>
        <v>41983.915972222225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9">
        <f t="shared" si="18"/>
        <v>41589.38521990741</v>
      </c>
      <c r="T319" s="9">
        <f t="shared" si="19"/>
        <v>41619.38521990741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9">
        <f t="shared" si="18"/>
        <v>41329.747118055559</v>
      </c>
      <c r="T320" s="9">
        <f t="shared" si="19"/>
        <v>41359.705451388894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9">
        <f t="shared" si="18"/>
        <v>40123.546631944446</v>
      </c>
      <c r="T321" s="9">
        <f t="shared" si="19"/>
        <v>40211.040972222225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9">
        <f t="shared" si="18"/>
        <v>42331.259641203702</v>
      </c>
      <c r="T322" s="9">
        <f t="shared" si="19"/>
        <v>42360.666666666664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9">
        <f t="shared" ref="S323:S386" si="22">(((J323/60)/60)/24)+DATE(1970,1,1)+(-7/24)</f>
        <v>42647.15493055556</v>
      </c>
      <c r="T323" s="9">
        <f t="shared" ref="T323:T386" si="23">(((I323/60)/60)/24)+DATE(1970,1,1)+(-7/24)</f>
        <v>42682.196597222232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9">
        <f t="shared" si="22"/>
        <v>42473.278333333335</v>
      </c>
      <c r="T324" s="9">
        <f t="shared" si="23"/>
        <v>42503.278333333335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9">
        <f t="shared" si="22"/>
        <v>42697.029699074075</v>
      </c>
      <c r="T325" s="9">
        <f t="shared" si="23"/>
        <v>42725.040972222225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9">
        <f t="shared" si="22"/>
        <v>42184.334583333337</v>
      </c>
      <c r="T326" s="9">
        <f t="shared" si="23"/>
        <v>42217.334583333337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9">
        <f t="shared" si="22"/>
        <v>42688.896215277775</v>
      </c>
      <c r="T327" s="9">
        <f t="shared" si="23"/>
        <v>42723.896215277775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9">
        <f t="shared" si="22"/>
        <v>42775.023217592599</v>
      </c>
      <c r="T328" s="9">
        <f t="shared" si="23"/>
        <v>42808.664583333339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9">
        <f t="shared" si="22"/>
        <v>42057.94362268519</v>
      </c>
      <c r="T329" s="9">
        <f t="shared" si="23"/>
        <v>42085.041666666664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9">
        <f t="shared" si="22"/>
        <v>42278.654953703706</v>
      </c>
      <c r="T330" s="9">
        <f t="shared" si="23"/>
        <v>42308.875000000007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9">
        <f t="shared" si="22"/>
        <v>42291.175081018526</v>
      </c>
      <c r="T331" s="9">
        <f t="shared" si="23"/>
        <v>42314.875000000007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9">
        <f t="shared" si="22"/>
        <v>41379.224108796298</v>
      </c>
      <c r="T332" s="9">
        <f t="shared" si="23"/>
        <v>41410.874305555561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9">
        <f t="shared" si="22"/>
        <v>42507.28974537037</v>
      </c>
      <c r="T333" s="9">
        <f t="shared" si="23"/>
        <v>42538.28974537037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9">
        <f t="shared" si="22"/>
        <v>42263.388622685183</v>
      </c>
      <c r="T334" s="9">
        <f t="shared" si="23"/>
        <v>42305.041666666664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9">
        <f t="shared" si="22"/>
        <v>42437.34480324074</v>
      </c>
      <c r="T335" s="9">
        <f t="shared" si="23"/>
        <v>42467.303136574075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9">
        <f t="shared" si="22"/>
        <v>42101.390706018523</v>
      </c>
      <c r="T336" s="9">
        <f t="shared" si="23"/>
        <v>42139.500000000007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9">
        <f t="shared" si="22"/>
        <v>42101.445775462962</v>
      </c>
      <c r="T337" s="9">
        <f t="shared" si="23"/>
        <v>42132.625000000007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9">
        <f t="shared" si="22"/>
        <v>42291.304606481484</v>
      </c>
      <c r="T338" s="9">
        <f t="shared" si="23"/>
        <v>42321.346273148149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9">
        <f t="shared" si="22"/>
        <v>42046.836898148154</v>
      </c>
      <c r="T339" s="9">
        <f t="shared" si="23"/>
        <v>42076.795231481483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9">
        <f t="shared" si="22"/>
        <v>42559.464004629634</v>
      </c>
      <c r="T340" s="9">
        <f t="shared" si="23"/>
        <v>42615.750000000007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9">
        <f t="shared" si="22"/>
        <v>42093.46837962963</v>
      </c>
      <c r="T341" s="9">
        <f t="shared" si="23"/>
        <v>42123.46837962963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9">
        <f t="shared" si="22"/>
        <v>42772.37739583334</v>
      </c>
      <c r="T342" s="9">
        <f t="shared" si="23"/>
        <v>42802.583333333336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9">
        <f t="shared" si="22"/>
        <v>41894.587939814817</v>
      </c>
      <c r="T343" s="9">
        <f t="shared" si="23"/>
        <v>41912.874305555561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9">
        <f t="shared" si="22"/>
        <v>42459.489178240743</v>
      </c>
      <c r="T344" s="9">
        <f t="shared" si="23"/>
        <v>42489.489178240743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9">
        <f t="shared" si="22"/>
        <v>41926.446122685185</v>
      </c>
      <c r="T345" s="9">
        <f t="shared" si="23"/>
        <v>41956.833333333336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9">
        <f t="shared" si="22"/>
        <v>42111.679328703707</v>
      </c>
      <c r="T346" s="9">
        <f t="shared" si="23"/>
        <v>42155.805555555555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9">
        <f t="shared" si="22"/>
        <v>42114.652662037035</v>
      </c>
      <c r="T347" s="9">
        <f t="shared" si="23"/>
        <v>42144.652662037035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9">
        <f t="shared" si="22"/>
        <v>42261.208576388897</v>
      </c>
      <c r="T348" s="9">
        <f t="shared" si="23"/>
        <v>42291.208576388897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9">
        <f t="shared" si="22"/>
        <v>42292.20380787037</v>
      </c>
      <c r="T349" s="9">
        <f t="shared" si="23"/>
        <v>42322.245474537041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9">
        <f t="shared" si="22"/>
        <v>42207.295324074075</v>
      </c>
      <c r="T350" s="9">
        <f t="shared" si="23"/>
        <v>42237.295324074075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9">
        <f t="shared" si="22"/>
        <v>42760.207268518519</v>
      </c>
      <c r="T351" s="9">
        <f t="shared" si="23"/>
        <v>42790.207268518519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9">
        <f t="shared" si="22"/>
        <v>42585.774409722224</v>
      </c>
      <c r="T352" s="9">
        <f t="shared" si="23"/>
        <v>42623.874305555561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9">
        <f t="shared" si="22"/>
        <v>42427.673078703701</v>
      </c>
      <c r="T353" s="9">
        <f t="shared" si="23"/>
        <v>42467.631412037044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9">
        <f t="shared" si="22"/>
        <v>41889.875787037039</v>
      </c>
      <c r="T354" s="9">
        <f t="shared" si="23"/>
        <v>41919.875787037039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9">
        <f t="shared" si="22"/>
        <v>42297.500219907415</v>
      </c>
      <c r="T355" s="9">
        <f t="shared" si="23"/>
        <v>42327.541886574072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9">
        <f t="shared" si="22"/>
        <v>42438.536122685189</v>
      </c>
      <c r="T356" s="9">
        <f t="shared" si="23"/>
        <v>42468.494456018518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9">
        <f t="shared" si="22"/>
        <v>41943.002245370371</v>
      </c>
      <c r="T357" s="9">
        <f t="shared" si="23"/>
        <v>41974.043912037036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9">
        <f t="shared" si="22"/>
        <v>42415.511493055557</v>
      </c>
      <c r="T358" s="9">
        <f t="shared" si="23"/>
        <v>42445.469826388893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9">
        <f t="shared" si="22"/>
        <v>42077.930520833332</v>
      </c>
      <c r="T359" s="9">
        <f t="shared" si="23"/>
        <v>42117.930520833332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9">
        <f t="shared" si="22"/>
        <v>42507.568530092591</v>
      </c>
      <c r="T360" s="9">
        <f t="shared" si="23"/>
        <v>42536.333333333336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9">
        <f t="shared" si="22"/>
        <v>41934.778819444444</v>
      </c>
      <c r="T361" s="9">
        <f t="shared" si="23"/>
        <v>41956.925000000003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9">
        <f t="shared" si="22"/>
        <v>42163.606250000004</v>
      </c>
      <c r="T362" s="9">
        <f t="shared" si="23"/>
        <v>42207.84097222222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9">
        <f t="shared" si="22"/>
        <v>41935.709560185183</v>
      </c>
      <c r="T363" s="9">
        <f t="shared" si="23"/>
        <v>41965.751226851855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9">
        <f t="shared" si="22"/>
        <v>41836.91887731482</v>
      </c>
      <c r="T364" s="9">
        <f t="shared" si="23"/>
        <v>41858.708333333336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9">
        <f t="shared" si="22"/>
        <v>40255.452962962961</v>
      </c>
      <c r="T365" s="9">
        <f t="shared" si="23"/>
        <v>40300.515277777777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9">
        <f t="shared" si="22"/>
        <v>41780.567962962967</v>
      </c>
      <c r="T366" s="9">
        <f t="shared" si="23"/>
        <v>41810.874305555561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9">
        <f t="shared" si="22"/>
        <v>41668.314803240741</v>
      </c>
      <c r="T367" s="9">
        <f t="shared" si="23"/>
        <v>41698.314803240741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9">
        <f t="shared" si="22"/>
        <v>41019.50136574074</v>
      </c>
      <c r="T368" s="9">
        <f t="shared" si="23"/>
        <v>41049.50136574074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9">
        <f t="shared" si="22"/>
        <v>41355.285625000004</v>
      </c>
      <c r="T369" s="9">
        <f t="shared" si="23"/>
        <v>41394.915972222225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9">
        <f t="shared" si="22"/>
        <v>42043.31391203704</v>
      </c>
      <c r="T370" s="9">
        <f t="shared" si="23"/>
        <v>42078.272245370368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9">
        <f t="shared" si="22"/>
        <v>40893.260057870371</v>
      </c>
      <c r="T371" s="9">
        <f t="shared" si="23"/>
        <v>40923.260057870371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9">
        <f t="shared" si="22"/>
        <v>42711.503472222226</v>
      </c>
      <c r="T372" s="9">
        <f t="shared" si="23"/>
        <v>42741.503472222226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9">
        <f t="shared" si="22"/>
        <v>41261.476145833338</v>
      </c>
      <c r="T373" s="9">
        <f t="shared" si="23"/>
        <v>41306.476145833338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9">
        <f t="shared" si="22"/>
        <v>42425.285231481488</v>
      </c>
      <c r="T374" s="9">
        <f t="shared" si="23"/>
        <v>42465.375000000007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9">
        <f t="shared" si="22"/>
        <v>41078.620347222226</v>
      </c>
      <c r="T375" s="9">
        <f t="shared" si="23"/>
        <v>41108.620347222226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9">
        <f t="shared" si="22"/>
        <v>40757.597581018519</v>
      </c>
      <c r="T376" s="9">
        <f t="shared" si="23"/>
        <v>40802.597581018519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9">
        <f t="shared" si="22"/>
        <v>41657.693414351852</v>
      </c>
      <c r="T377" s="9">
        <f t="shared" si="23"/>
        <v>41699.429166666669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9">
        <f t="shared" si="22"/>
        <v>42576.161064814813</v>
      </c>
      <c r="T378" s="9">
        <f t="shared" si="23"/>
        <v>42607.161064814813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9">
        <f t="shared" si="22"/>
        <v>42291.959120370368</v>
      </c>
      <c r="T379" s="9">
        <f t="shared" si="23"/>
        <v>42322.000694444447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9">
        <f t="shared" si="22"/>
        <v>42370.280185185191</v>
      </c>
      <c r="T380" s="9">
        <f t="shared" si="23"/>
        <v>42394.702777777777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9">
        <f t="shared" si="22"/>
        <v>40987.396666666667</v>
      </c>
      <c r="T381" s="9">
        <f t="shared" si="23"/>
        <v>41032.396666666667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9">
        <f t="shared" si="22"/>
        <v>42367.428148148152</v>
      </c>
      <c r="T382" s="9">
        <f t="shared" si="23"/>
        <v>42392.428148148152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9">
        <f t="shared" si="22"/>
        <v>41085.406446759262</v>
      </c>
      <c r="T383" s="9">
        <f t="shared" si="23"/>
        <v>41119.916666666672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9">
        <f t="shared" si="22"/>
        <v>41144.41782407408</v>
      </c>
      <c r="T384" s="9">
        <f t="shared" si="23"/>
        <v>41158.41782407408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9">
        <f t="shared" si="22"/>
        <v>41754.825914351852</v>
      </c>
      <c r="T385" s="9">
        <f t="shared" si="23"/>
        <v>41777.825914351852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9">
        <f t="shared" si="22"/>
        <v>41980.490127314821</v>
      </c>
      <c r="T386" s="9">
        <f t="shared" si="23"/>
        <v>42010.490127314821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9">
        <f t="shared" ref="S387:S450" si="26">(((J387/60)/60)/24)+DATE(1970,1,1)+(-7/24)</f>
        <v>41934.29283564815</v>
      </c>
      <c r="T387" s="9">
        <f t="shared" ref="T387:T450" si="27">(((I387/60)/60)/24)+DATE(1970,1,1)+(-7/24)</f>
        <v>41964.334502314821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9">
        <f t="shared" si="26"/>
        <v>42211.659618055557</v>
      </c>
      <c r="T388" s="9">
        <f t="shared" si="27"/>
        <v>42226.659618055557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9">
        <f t="shared" si="26"/>
        <v>42200.384930555556</v>
      </c>
      <c r="T389" s="9">
        <f t="shared" si="27"/>
        <v>42230.958333333336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9">
        <f t="shared" si="26"/>
        <v>42548.784490740749</v>
      </c>
      <c r="T390" s="9">
        <f t="shared" si="27"/>
        <v>42578.784490740749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9">
        <f t="shared" si="26"/>
        <v>41673.771412037036</v>
      </c>
      <c r="T391" s="9">
        <f t="shared" si="27"/>
        <v>41705.665972222225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9">
        <f t="shared" si="26"/>
        <v>42111.745046296295</v>
      </c>
      <c r="T392" s="9">
        <f t="shared" si="27"/>
        <v>42131.745046296295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9">
        <f t="shared" si="26"/>
        <v>40864.750590277785</v>
      </c>
      <c r="T393" s="9">
        <f t="shared" si="27"/>
        <v>40894.749305555561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9">
        <f t="shared" si="26"/>
        <v>40763.42559027778</v>
      </c>
      <c r="T394" s="9">
        <f t="shared" si="27"/>
        <v>40793.833333333336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9">
        <f t="shared" si="26"/>
        <v>41526.417268518519</v>
      </c>
      <c r="T395" s="9">
        <f t="shared" si="27"/>
        <v>41557.417268518519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9">
        <f t="shared" si="26"/>
        <v>42417.526412037041</v>
      </c>
      <c r="T396" s="9">
        <f t="shared" si="27"/>
        <v>42477.484745370377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9">
        <f t="shared" si="26"/>
        <v>40990.617592592593</v>
      </c>
      <c r="T397" s="9">
        <f t="shared" si="27"/>
        <v>41026.605555555558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9">
        <f t="shared" si="26"/>
        <v>41082.273217592592</v>
      </c>
      <c r="T398" s="9">
        <f t="shared" si="27"/>
        <v>41097.273217592592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9">
        <f t="shared" si="26"/>
        <v>40379.484768518523</v>
      </c>
      <c r="T399" s="9">
        <f t="shared" si="27"/>
        <v>40421.863888888889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9">
        <f t="shared" si="26"/>
        <v>42078.501458333332</v>
      </c>
      <c r="T400" s="9">
        <f t="shared" si="27"/>
        <v>42123.501458333332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9">
        <f t="shared" si="26"/>
        <v>42687.584108796298</v>
      </c>
      <c r="T401" s="9">
        <f t="shared" si="27"/>
        <v>42718.208333333336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9">
        <f t="shared" si="26"/>
        <v>41745.344293981485</v>
      </c>
      <c r="T402" s="9">
        <f t="shared" si="27"/>
        <v>41775.854166666672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9">
        <f t="shared" si="26"/>
        <v>40732.550578703704</v>
      </c>
      <c r="T403" s="9">
        <f t="shared" si="27"/>
        <v>40762.550578703704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9">
        <f t="shared" si="26"/>
        <v>42292.247881944444</v>
      </c>
      <c r="T404" s="9">
        <f t="shared" si="27"/>
        <v>42313.289548611116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9">
        <f t="shared" si="26"/>
        <v>40718.018993055557</v>
      </c>
      <c r="T405" s="9">
        <f t="shared" si="27"/>
        <v>40765.005555555559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9">
        <f t="shared" si="26"/>
        <v>41646.336365740746</v>
      </c>
      <c r="T406" s="9">
        <f t="shared" si="27"/>
        <v>41675.669444444444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9">
        <f t="shared" si="26"/>
        <v>41673.793275462966</v>
      </c>
      <c r="T407" s="9">
        <f t="shared" si="27"/>
        <v>41703.793275462966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9">
        <f t="shared" si="26"/>
        <v>40637.870798611111</v>
      </c>
      <c r="T408" s="9">
        <f t="shared" si="27"/>
        <v>40671.957638888889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9">
        <f t="shared" si="26"/>
        <v>40806.579282407409</v>
      </c>
      <c r="T409" s="9">
        <f t="shared" si="27"/>
        <v>40866.62094907408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9">
        <f t="shared" si="26"/>
        <v>41543.444328703707</v>
      </c>
      <c r="T410" s="9">
        <f t="shared" si="27"/>
        <v>41583.485995370371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9">
        <f t="shared" si="26"/>
        <v>42543.571111111109</v>
      </c>
      <c r="T411" s="9">
        <f t="shared" si="27"/>
        <v>42573.571111111109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9">
        <f t="shared" si="26"/>
        <v>42113.689780092602</v>
      </c>
      <c r="T412" s="9">
        <f t="shared" si="27"/>
        <v>42173.689780092602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9">
        <f t="shared" si="26"/>
        <v>41597.884305555555</v>
      </c>
      <c r="T413" s="9">
        <f t="shared" si="27"/>
        <v>41629.916666666672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9">
        <f t="shared" si="26"/>
        <v>41099.45113425926</v>
      </c>
      <c r="T414" s="9">
        <f t="shared" si="27"/>
        <v>41115.45113425926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9">
        <f t="shared" si="26"/>
        <v>41079.585775462961</v>
      </c>
      <c r="T415" s="9">
        <f t="shared" si="27"/>
        <v>41109.585775462961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9">
        <f t="shared" si="26"/>
        <v>41528.771585648152</v>
      </c>
      <c r="T416" s="9">
        <f t="shared" si="27"/>
        <v>41558.771585648152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9">
        <f t="shared" si="26"/>
        <v>41904.560208333336</v>
      </c>
      <c r="T417" s="9">
        <f t="shared" si="27"/>
        <v>41929.208333333336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9">
        <f t="shared" si="26"/>
        <v>41648.104525462964</v>
      </c>
      <c r="T418" s="9">
        <f t="shared" si="27"/>
        <v>41678.104525462964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9">
        <f t="shared" si="26"/>
        <v>41360.678935185191</v>
      </c>
      <c r="T419" s="9">
        <f t="shared" si="27"/>
        <v>41371.897916666669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9">
        <f t="shared" si="26"/>
        <v>42177.990706018521</v>
      </c>
      <c r="T420" s="9">
        <f t="shared" si="27"/>
        <v>42207.990706018521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9">
        <f t="shared" si="26"/>
        <v>41394.550775462965</v>
      </c>
      <c r="T421" s="9">
        <f t="shared" si="27"/>
        <v>41454.550775462965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9">
        <f t="shared" si="26"/>
        <v>41681.944803240745</v>
      </c>
      <c r="T422" s="9">
        <f t="shared" si="27"/>
        <v>41711.903136574074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9">
        <f t="shared" si="26"/>
        <v>42177.19972222222</v>
      </c>
      <c r="T423" s="9">
        <f t="shared" si="27"/>
        <v>42237.19972222222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9">
        <f t="shared" si="26"/>
        <v>41862.968715277777</v>
      </c>
      <c r="T424" s="9">
        <f t="shared" si="27"/>
        <v>41892.968715277777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9">
        <f t="shared" si="26"/>
        <v>41400.634606481486</v>
      </c>
      <c r="T425" s="9">
        <f t="shared" si="27"/>
        <v>41430.634606481486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9">
        <f t="shared" si="26"/>
        <v>40934.084479166668</v>
      </c>
      <c r="T426" s="9">
        <f t="shared" si="27"/>
        <v>40994.042812500003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9">
        <f t="shared" si="26"/>
        <v>42275.569490740738</v>
      </c>
      <c r="T427" s="9">
        <f t="shared" si="27"/>
        <v>42335.611157407409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9">
        <f t="shared" si="26"/>
        <v>42400.420300925929</v>
      </c>
      <c r="T428" s="9">
        <f t="shared" si="27"/>
        <v>42430.420300925929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9">
        <f t="shared" si="26"/>
        <v>42285.617361111108</v>
      </c>
      <c r="T429" s="9">
        <f t="shared" si="27"/>
        <v>42299.499305555561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9">
        <f t="shared" si="26"/>
        <v>41778.475057870375</v>
      </c>
      <c r="T430" s="9">
        <f t="shared" si="27"/>
        <v>41806.625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9">
        <f t="shared" si="26"/>
        <v>40070.609745370377</v>
      </c>
      <c r="T431" s="9">
        <f t="shared" si="27"/>
        <v>40143.915972222225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9">
        <f t="shared" si="26"/>
        <v>41512.81559027778</v>
      </c>
      <c r="T432" s="9">
        <f t="shared" si="27"/>
        <v>41527.81559027778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9">
        <f t="shared" si="26"/>
        <v>42526.579664351848</v>
      </c>
      <c r="T433" s="9">
        <f t="shared" si="27"/>
        <v>42556.579664351848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9">
        <f t="shared" si="26"/>
        <v>42238.434965277782</v>
      </c>
      <c r="T434" s="9">
        <f t="shared" si="27"/>
        <v>42298.434965277782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9">
        <f t="shared" si="26"/>
        <v>42228.338217592602</v>
      </c>
      <c r="T435" s="9">
        <f t="shared" si="27"/>
        <v>42288.338217592602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9">
        <f t="shared" si="26"/>
        <v>41576.542847222227</v>
      </c>
      <c r="T436" s="9">
        <f t="shared" si="27"/>
        <v>41609.584513888891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9">
        <f t="shared" si="26"/>
        <v>41500.455787037041</v>
      </c>
      <c r="T437" s="9">
        <f t="shared" si="27"/>
        <v>41530.455787037041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9">
        <f t="shared" si="26"/>
        <v>41456.070752314816</v>
      </c>
      <c r="T438" s="9">
        <f t="shared" si="27"/>
        <v>41486.070752314816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9">
        <f t="shared" si="26"/>
        <v>42591.026921296296</v>
      </c>
      <c r="T439" s="9">
        <f t="shared" si="27"/>
        <v>42651.026921296296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9">
        <f t="shared" si="26"/>
        <v>42295.9694212963</v>
      </c>
      <c r="T440" s="9">
        <f t="shared" si="27"/>
        <v>42326.011087962965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9">
        <f t="shared" si="26"/>
        <v>41919.47011574074</v>
      </c>
      <c r="T441" s="9">
        <f t="shared" si="27"/>
        <v>41929.47011574074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9">
        <f t="shared" si="26"/>
        <v>42423.69390046296</v>
      </c>
      <c r="T442" s="9">
        <f t="shared" si="27"/>
        <v>42453.652233796303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9">
        <f t="shared" si="26"/>
        <v>41550.502268518518</v>
      </c>
      <c r="T443" s="9">
        <f t="shared" si="27"/>
        <v>41580.502268518518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9">
        <f t="shared" si="26"/>
        <v>42024.597025462965</v>
      </c>
      <c r="T444" s="9">
        <f t="shared" si="27"/>
        <v>42054.597025462965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9">
        <f t="shared" si="26"/>
        <v>41649.723391203705</v>
      </c>
      <c r="T445" s="9">
        <f t="shared" si="27"/>
        <v>41679.723391203705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9">
        <f t="shared" si="26"/>
        <v>40894.615289351852</v>
      </c>
      <c r="T446" s="9">
        <f t="shared" si="27"/>
        <v>40954.615289351852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9">
        <f t="shared" si="26"/>
        <v>42130.043692129628</v>
      </c>
      <c r="T447" s="9">
        <f t="shared" si="27"/>
        <v>42145.043692129628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9">
        <f t="shared" si="26"/>
        <v>42036.791898148149</v>
      </c>
      <c r="T448" s="9">
        <f t="shared" si="27"/>
        <v>42066.791898148149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9">
        <f t="shared" si="26"/>
        <v>41331.263460648152</v>
      </c>
      <c r="T449" s="9">
        <f t="shared" si="27"/>
        <v>41356.22179398148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9">
        <f t="shared" si="26"/>
        <v>41753.466377314813</v>
      </c>
      <c r="T450" s="9">
        <f t="shared" si="27"/>
        <v>41773.466377314813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9">
        <f t="shared" ref="S451:S514" si="30">(((J451/60)/60)/24)+DATE(1970,1,1)+(-7/24)</f>
        <v>41534.276446759264</v>
      </c>
      <c r="T451" s="9">
        <f t="shared" ref="T451:T514" si="31">(((I451/60)/60)/24)+DATE(1970,1,1)+(-7/24)</f>
        <v>41564.276446759264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9">
        <f t="shared" si="30"/>
        <v>41654.655092592591</v>
      </c>
      <c r="T452" s="9">
        <f t="shared" si="31"/>
        <v>41684.655092592591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9">
        <f t="shared" si="30"/>
        <v>41634.423506944448</v>
      </c>
      <c r="T453" s="9">
        <f t="shared" si="31"/>
        <v>41664.423506944448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9">
        <f t="shared" si="30"/>
        <v>42107.412210648145</v>
      </c>
      <c r="T454" s="9">
        <f t="shared" si="31"/>
        <v>42137.412210648145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9">
        <f t="shared" si="30"/>
        <v>42038.533321759263</v>
      </c>
      <c r="T455" s="9">
        <f t="shared" si="31"/>
        <v>42054.533321759263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9">
        <f t="shared" si="30"/>
        <v>41938.42559027778</v>
      </c>
      <c r="T456" s="9">
        <f t="shared" si="31"/>
        <v>41969.259722222225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9">
        <f t="shared" si="30"/>
        <v>40970.710902777777</v>
      </c>
      <c r="T457" s="9">
        <f t="shared" si="31"/>
        <v>41015.729861111111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9">
        <f t="shared" si="30"/>
        <v>41547.402789351851</v>
      </c>
      <c r="T458" s="9">
        <f t="shared" si="31"/>
        <v>41568.874305555561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9">
        <f t="shared" si="30"/>
        <v>41837.475833333338</v>
      </c>
      <c r="T459" s="9">
        <f t="shared" si="31"/>
        <v>41867.475833333338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9">
        <f t="shared" si="30"/>
        <v>41378.408101851855</v>
      </c>
      <c r="T460" s="9">
        <f t="shared" si="31"/>
        <v>41408.408101851855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9">
        <f t="shared" si="30"/>
        <v>40800.348692129635</v>
      </c>
      <c r="T461" s="9">
        <f t="shared" si="31"/>
        <v>40860.3903587963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9">
        <f t="shared" si="30"/>
        <v>41759.250868055555</v>
      </c>
      <c r="T462" s="9">
        <f t="shared" si="31"/>
        <v>41790.875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9">
        <f t="shared" si="30"/>
        <v>41407.555173611116</v>
      </c>
      <c r="T463" s="9">
        <f t="shared" si="31"/>
        <v>41427.555173611116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9">
        <f t="shared" si="30"/>
        <v>40704.834965277783</v>
      </c>
      <c r="T464" s="9">
        <f t="shared" si="31"/>
        <v>40764.834965277783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9">
        <f t="shared" si="30"/>
        <v>40750.418437500004</v>
      </c>
      <c r="T465" s="9">
        <f t="shared" si="31"/>
        <v>40810.418437500004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9">
        <f t="shared" si="30"/>
        <v>42488.557118055563</v>
      </c>
      <c r="T466" s="9">
        <f t="shared" si="31"/>
        <v>42508.557118055563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9">
        <f t="shared" si="30"/>
        <v>41800.828402777777</v>
      </c>
      <c r="T467" s="9">
        <f t="shared" si="31"/>
        <v>41816.828402777777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9">
        <f t="shared" si="30"/>
        <v>41129.65120370371</v>
      </c>
      <c r="T468" s="9">
        <f t="shared" si="31"/>
        <v>41159.65120370371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9">
        <f t="shared" si="30"/>
        <v>41135.388125000005</v>
      </c>
      <c r="T469" s="9">
        <f t="shared" si="31"/>
        <v>41180.388125000005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9">
        <f t="shared" si="30"/>
        <v>41040.875960648147</v>
      </c>
      <c r="T470" s="9">
        <f t="shared" si="31"/>
        <v>41100.868807870371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9">
        <f t="shared" si="30"/>
        <v>41827.698194444449</v>
      </c>
      <c r="T471" s="9">
        <f t="shared" si="31"/>
        <v>41887.698194444449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9">
        <f t="shared" si="30"/>
        <v>41604.876030092593</v>
      </c>
      <c r="T472" s="9">
        <f t="shared" si="31"/>
        <v>41654.875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9">
        <f t="shared" si="30"/>
        <v>41703.430312500001</v>
      </c>
      <c r="T473" s="9">
        <f t="shared" si="31"/>
        <v>41748.388645833336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9">
        <f t="shared" si="30"/>
        <v>41844.630995370375</v>
      </c>
      <c r="T474" s="9">
        <f t="shared" si="31"/>
        <v>41874.630995370375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9">
        <f t="shared" si="30"/>
        <v>41869.406469907408</v>
      </c>
      <c r="T475" s="9">
        <f t="shared" si="31"/>
        <v>41899.406469907408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9">
        <f t="shared" si="30"/>
        <v>42753.03737268519</v>
      </c>
      <c r="T476" s="9">
        <f t="shared" si="31"/>
        <v>42783.03737268519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9">
        <f t="shared" si="30"/>
        <v>42099.794479166674</v>
      </c>
      <c r="T477" s="9">
        <f t="shared" si="31"/>
        <v>42129.794479166674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9">
        <f t="shared" si="30"/>
        <v>41757.683344907411</v>
      </c>
      <c r="T478" s="9">
        <f t="shared" si="31"/>
        <v>41792.874305555561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9">
        <f t="shared" si="30"/>
        <v>40987.543217592596</v>
      </c>
      <c r="T479" s="9">
        <f t="shared" si="31"/>
        <v>41047.543217592596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9">
        <f t="shared" si="30"/>
        <v>42065.619317129633</v>
      </c>
      <c r="T480" s="9">
        <f t="shared" si="31"/>
        <v>42095.577650462968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9">
        <f t="shared" si="30"/>
        <v>41904.116145833337</v>
      </c>
      <c r="T481" s="9">
        <f t="shared" si="31"/>
        <v>41964.157812500001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9">
        <f t="shared" si="30"/>
        <v>41465.208506944444</v>
      </c>
      <c r="T482" s="9">
        <f t="shared" si="31"/>
        <v>41495.208506944444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9">
        <f t="shared" si="30"/>
        <v>41162.380659722221</v>
      </c>
      <c r="T483" s="9">
        <f t="shared" si="31"/>
        <v>41192.380659722221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9">
        <f t="shared" si="30"/>
        <v>42447.605208333342</v>
      </c>
      <c r="T484" s="9">
        <f t="shared" si="31"/>
        <v>42474.31527777778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9">
        <f t="shared" si="30"/>
        <v>41242.90592592593</v>
      </c>
      <c r="T485" s="9">
        <f t="shared" si="31"/>
        <v>41302.90592592593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9">
        <f t="shared" si="30"/>
        <v>42272.647824074076</v>
      </c>
      <c r="T486" s="9">
        <f t="shared" si="31"/>
        <v>42313.689490740748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9">
        <f t="shared" si="30"/>
        <v>41381.214108796295</v>
      </c>
      <c r="T487" s="9">
        <f t="shared" si="31"/>
        <v>41411.214108796295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9">
        <f t="shared" si="30"/>
        <v>41761.650914351856</v>
      </c>
      <c r="T488" s="9">
        <f t="shared" si="31"/>
        <v>41791.650914351856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9">
        <f t="shared" si="30"/>
        <v>42669.303171296298</v>
      </c>
      <c r="T489" s="9">
        <f t="shared" si="31"/>
        <v>42729.344837962963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9">
        <f t="shared" si="30"/>
        <v>42713.762731481482</v>
      </c>
      <c r="T490" s="9">
        <f t="shared" si="31"/>
        <v>42743.762731481482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9">
        <f t="shared" si="30"/>
        <v>40882.19</v>
      </c>
      <c r="T491" s="9">
        <f t="shared" si="31"/>
        <v>40913.189583333333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9">
        <f t="shared" si="30"/>
        <v>41113.676909722228</v>
      </c>
      <c r="T492" s="9">
        <f t="shared" si="31"/>
        <v>41143.676909722228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9">
        <f t="shared" si="30"/>
        <v>42366.690960648157</v>
      </c>
      <c r="T493" s="9">
        <f t="shared" si="31"/>
        <v>42396.690960648157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9">
        <f t="shared" si="30"/>
        <v>42595.743402777785</v>
      </c>
      <c r="T494" s="9">
        <f t="shared" si="31"/>
        <v>42655.743402777785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9">
        <f t="shared" si="30"/>
        <v>42114.434467592589</v>
      </c>
      <c r="T495" s="9">
        <f t="shared" si="31"/>
        <v>42144.434467592589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9">
        <f t="shared" si="30"/>
        <v>41799.538946759261</v>
      </c>
      <c r="T496" s="9">
        <f t="shared" si="31"/>
        <v>41822.833333333336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9">
        <f t="shared" si="30"/>
        <v>42171.535937500004</v>
      </c>
      <c r="T497" s="9">
        <f t="shared" si="31"/>
        <v>42201.535937500004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9">
        <f t="shared" si="30"/>
        <v>41620.639745370376</v>
      </c>
      <c r="T498" s="9">
        <f t="shared" si="31"/>
        <v>41680.639745370376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9">
        <f t="shared" si="30"/>
        <v>41944.746122685188</v>
      </c>
      <c r="T499" s="9">
        <f t="shared" si="31"/>
        <v>41997.916666666664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9">
        <f t="shared" si="30"/>
        <v>40858.47047453704</v>
      </c>
      <c r="T500" s="9">
        <f t="shared" si="31"/>
        <v>40900.47047453704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9">
        <f t="shared" si="30"/>
        <v>40043.603796296295</v>
      </c>
      <c r="T501" s="9">
        <f t="shared" si="31"/>
        <v>40098.582638888889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9">
        <f t="shared" si="30"/>
        <v>40247.594340277785</v>
      </c>
      <c r="T502" s="9">
        <f t="shared" si="31"/>
        <v>40306.636111111111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9">
        <f t="shared" si="30"/>
        <v>40702.942719907413</v>
      </c>
      <c r="T503" s="9">
        <f t="shared" si="31"/>
        <v>40732.942719907413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9">
        <f t="shared" si="30"/>
        <v>40956.261863425927</v>
      </c>
      <c r="T504" s="9">
        <f t="shared" si="31"/>
        <v>40986.220196759263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9">
        <f t="shared" si="30"/>
        <v>41991.234988425924</v>
      </c>
      <c r="T505" s="9">
        <f t="shared" si="31"/>
        <v>42021.234988425924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9">
        <f t="shared" si="30"/>
        <v>40949.691979166666</v>
      </c>
      <c r="T506" s="9">
        <f t="shared" si="31"/>
        <v>41009.650312500002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9">
        <f t="shared" si="30"/>
        <v>42317.806550925925</v>
      </c>
      <c r="T507" s="9">
        <f t="shared" si="31"/>
        <v>42362.806550925925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9">
        <f t="shared" si="30"/>
        <v>41466.260648148149</v>
      </c>
      <c r="T508" s="9">
        <f t="shared" si="31"/>
        <v>41496.260648148149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9">
        <f t="shared" si="30"/>
        <v>41156.667326388888</v>
      </c>
      <c r="T509" s="9">
        <f t="shared" si="31"/>
        <v>41201.667326388888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9">
        <f t="shared" si="30"/>
        <v>40994.732650462967</v>
      </c>
      <c r="T510" s="9">
        <f t="shared" si="31"/>
        <v>41054.301388888889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9">
        <f t="shared" si="30"/>
        <v>42153.339930555558</v>
      </c>
      <c r="T511" s="9">
        <f t="shared" si="31"/>
        <v>42183.339930555558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9">
        <f t="shared" si="30"/>
        <v>42399.884710648148</v>
      </c>
      <c r="T512" s="9">
        <f t="shared" si="31"/>
        <v>42429.884710648148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9">
        <f t="shared" si="30"/>
        <v>41340.011365740742</v>
      </c>
      <c r="T513" s="9">
        <f t="shared" si="31"/>
        <v>41369.969699074078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9">
        <f t="shared" si="30"/>
        <v>42649.450543981489</v>
      </c>
      <c r="T514" s="9">
        <f t="shared" si="31"/>
        <v>42694.492210648146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9">
        <f t="shared" ref="S515:S578" si="34">(((J515/60)/60)/24)+DATE(1970,1,1)+(-7/24)</f>
        <v>42552.362326388895</v>
      </c>
      <c r="T515" s="9">
        <f t="shared" ref="T515:T578" si="35">(((I515/60)/60)/24)+DATE(1970,1,1)+(-7/24)</f>
        <v>42597.000000000007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9">
        <f t="shared" si="34"/>
        <v>41830.32230324074</v>
      </c>
      <c r="T516" s="9">
        <f t="shared" si="35"/>
        <v>41860.32230324074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9">
        <f t="shared" si="34"/>
        <v>42327.19908564815</v>
      </c>
      <c r="T517" s="9">
        <f t="shared" si="35"/>
        <v>42367.19908564815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9">
        <f t="shared" si="34"/>
        <v>42091.487037037041</v>
      </c>
      <c r="T518" s="9">
        <f t="shared" si="35"/>
        <v>42151.487037037041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9">
        <f t="shared" si="34"/>
        <v>42738.323622685188</v>
      </c>
      <c r="T519" s="9">
        <f t="shared" si="35"/>
        <v>42768.323622685188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9">
        <f t="shared" si="34"/>
        <v>42223.32435185185</v>
      </c>
      <c r="T520" s="9">
        <f t="shared" si="35"/>
        <v>42253.323611111111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9">
        <f t="shared" si="34"/>
        <v>41218.099780092598</v>
      </c>
      <c r="T521" s="9">
        <f t="shared" si="35"/>
        <v>41248.099780092598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9">
        <f t="shared" si="34"/>
        <v>42318.410428240742</v>
      </c>
      <c r="T522" s="9">
        <f t="shared" si="35"/>
        <v>42348.410428240742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9">
        <f t="shared" si="34"/>
        <v>42645.801145833335</v>
      </c>
      <c r="T523" s="9">
        <f t="shared" si="35"/>
        <v>42674.915972222225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9">
        <f t="shared" si="34"/>
        <v>42429.749131944445</v>
      </c>
      <c r="T524" s="9">
        <f t="shared" si="35"/>
        <v>42449.707465277781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9">
        <f t="shared" si="34"/>
        <v>42237.841157407405</v>
      </c>
      <c r="T525" s="9">
        <f t="shared" si="35"/>
        <v>42267.841157407405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9">
        <f t="shared" si="34"/>
        <v>42492.425567129634</v>
      </c>
      <c r="T526" s="9">
        <f t="shared" si="35"/>
        <v>42522.425567129634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9">
        <f t="shared" si="34"/>
        <v>41850.109270833338</v>
      </c>
      <c r="T527" s="9">
        <f t="shared" si="35"/>
        <v>41895.109270833338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9">
        <f t="shared" si="34"/>
        <v>42192.30027777778</v>
      </c>
      <c r="T528" s="9">
        <f t="shared" si="35"/>
        <v>42223.416666666664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9">
        <f t="shared" si="34"/>
        <v>42752.913958333338</v>
      </c>
      <c r="T529" s="9">
        <f t="shared" si="35"/>
        <v>42783.378472222226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9">
        <f t="shared" si="34"/>
        <v>42155.628553240742</v>
      </c>
      <c r="T530" s="9">
        <f t="shared" si="35"/>
        <v>42176.597222222226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9">
        <f t="shared" si="34"/>
        <v>42724.73951388889</v>
      </c>
      <c r="T531" s="9">
        <f t="shared" si="35"/>
        <v>42745.916666666664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9">
        <f t="shared" si="34"/>
        <v>42157.299398148149</v>
      </c>
      <c r="T532" s="9">
        <f t="shared" si="35"/>
        <v>42178.791666666664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9">
        <f t="shared" si="34"/>
        <v>42675.7734837963</v>
      </c>
      <c r="T533" s="9">
        <f t="shared" si="35"/>
        <v>42720.999305555561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9">
        <f t="shared" si="34"/>
        <v>42472.715370370373</v>
      </c>
      <c r="T534" s="9">
        <f t="shared" si="35"/>
        <v>42502.715370370373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9">
        <f t="shared" si="34"/>
        <v>42482.143113425926</v>
      </c>
      <c r="T535" s="9">
        <f t="shared" si="35"/>
        <v>42506.143113425926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9">
        <f t="shared" si="34"/>
        <v>42270.519328703704</v>
      </c>
      <c r="T536" s="9">
        <f t="shared" si="35"/>
        <v>42309.666666666664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9">
        <f t="shared" si="34"/>
        <v>42711.253530092588</v>
      </c>
      <c r="T537" s="9">
        <f t="shared" si="35"/>
        <v>42741.253530092588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9">
        <f t="shared" si="34"/>
        <v>42179.053321759267</v>
      </c>
      <c r="T538" s="9">
        <f t="shared" si="35"/>
        <v>42219.458333333336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9">
        <f t="shared" si="34"/>
        <v>42282.476747685192</v>
      </c>
      <c r="T539" s="9">
        <f t="shared" si="35"/>
        <v>42312.518414351849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9">
        <f t="shared" si="34"/>
        <v>42473.50304398148</v>
      </c>
      <c r="T540" s="9">
        <f t="shared" si="35"/>
        <v>42503.50304398148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9">
        <f t="shared" si="34"/>
        <v>42534.758182870377</v>
      </c>
      <c r="T541" s="9">
        <f t="shared" si="35"/>
        <v>42555.758182870377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9">
        <f t="shared" si="34"/>
        <v>42009.52553240741</v>
      </c>
      <c r="T542" s="9">
        <f t="shared" si="35"/>
        <v>42039.52553240741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9">
        <f t="shared" si="34"/>
        <v>42275.755023148151</v>
      </c>
      <c r="T543" s="9">
        <f t="shared" si="35"/>
        <v>42305.755023148151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9">
        <f t="shared" si="34"/>
        <v>42433.445787037039</v>
      </c>
      <c r="T544" s="9">
        <f t="shared" si="35"/>
        <v>42493.404120370375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9">
        <f t="shared" si="34"/>
        <v>41913.800486111111</v>
      </c>
      <c r="T545" s="9">
        <f t="shared" si="35"/>
        <v>41943.800486111111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9">
        <f t="shared" si="34"/>
        <v>42525.365277777782</v>
      </c>
      <c r="T546" s="9">
        <f t="shared" si="35"/>
        <v>42555.365277777782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9">
        <f t="shared" si="34"/>
        <v>42283.300798611112</v>
      </c>
      <c r="T547" s="9">
        <f t="shared" si="35"/>
        <v>42323.342465277783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9">
        <f t="shared" si="34"/>
        <v>42249.376331018524</v>
      </c>
      <c r="T548" s="9">
        <f t="shared" si="35"/>
        <v>42294.376331018524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9">
        <f t="shared" si="34"/>
        <v>42380.404675925929</v>
      </c>
      <c r="T549" s="9">
        <f t="shared" si="35"/>
        <v>42410.404675925929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9">
        <f t="shared" si="34"/>
        <v>42276.611666666671</v>
      </c>
      <c r="T550" s="9">
        <f t="shared" si="35"/>
        <v>42306.611666666671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9">
        <f t="shared" si="34"/>
        <v>42163.34516203704</v>
      </c>
      <c r="T551" s="9">
        <f t="shared" si="35"/>
        <v>42193.34516203704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9">
        <f t="shared" si="34"/>
        <v>42753.387094907412</v>
      </c>
      <c r="T552" s="9">
        <f t="shared" si="35"/>
        <v>42765.916666666664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9">
        <f t="shared" si="34"/>
        <v>42172.984074074076</v>
      </c>
      <c r="T553" s="9">
        <f t="shared" si="35"/>
        <v>42217.453472222223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9">
        <f t="shared" si="34"/>
        <v>42318.325185185189</v>
      </c>
      <c r="T554" s="9">
        <f t="shared" si="35"/>
        <v>42378.325185185189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9">
        <f t="shared" si="34"/>
        <v>41927.428136574075</v>
      </c>
      <c r="T555" s="9">
        <f t="shared" si="35"/>
        <v>41957.46980324074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9">
        <f t="shared" si="34"/>
        <v>41901.393194444448</v>
      </c>
      <c r="T556" s="9">
        <f t="shared" si="35"/>
        <v>41931.393194444448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9">
        <f t="shared" si="34"/>
        <v>42503.061840277784</v>
      </c>
      <c r="T557" s="9">
        <f t="shared" si="35"/>
        <v>42533.061840277784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9">
        <f t="shared" si="34"/>
        <v>42345.568483796298</v>
      </c>
      <c r="T558" s="9">
        <f t="shared" si="35"/>
        <v>42375.568483796298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9">
        <f t="shared" si="34"/>
        <v>42676.650497685187</v>
      </c>
      <c r="T559" s="9">
        <f t="shared" si="35"/>
        <v>42706.692164351851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9">
        <f t="shared" si="34"/>
        <v>42057.591493055559</v>
      </c>
      <c r="T560" s="9">
        <f t="shared" si="35"/>
        <v>42087.549826388895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9">
        <f t="shared" si="34"/>
        <v>42320.991435185184</v>
      </c>
      <c r="T561" s="9">
        <f t="shared" si="35"/>
        <v>42350.991435185184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9">
        <f t="shared" si="34"/>
        <v>41960.479687500003</v>
      </c>
      <c r="T562" s="9">
        <f t="shared" si="35"/>
        <v>41990.479687500003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9">
        <f t="shared" si="34"/>
        <v>42268.367048611115</v>
      </c>
      <c r="T563" s="9">
        <f t="shared" si="35"/>
        <v>42303.367048611115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9">
        <f t="shared" si="34"/>
        <v>42692.097395833342</v>
      </c>
      <c r="T564" s="9">
        <f t="shared" si="35"/>
        <v>42722.097395833342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9">
        <f t="shared" si="34"/>
        <v>42021.778321759259</v>
      </c>
      <c r="T565" s="9">
        <f t="shared" si="35"/>
        <v>42051.778321759259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9">
        <f t="shared" si="34"/>
        <v>42411.651331018518</v>
      </c>
      <c r="T566" s="9">
        <f t="shared" si="35"/>
        <v>42441.651331018518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9">
        <f t="shared" si="34"/>
        <v>42165.493622685193</v>
      </c>
      <c r="T567" s="9">
        <f t="shared" si="35"/>
        <v>42195.493622685193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9">
        <f t="shared" si="34"/>
        <v>42535.392743055556</v>
      </c>
      <c r="T568" s="9">
        <f t="shared" si="35"/>
        <v>42565.392743055556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9">
        <f t="shared" si="34"/>
        <v>41975.550856481488</v>
      </c>
      <c r="T569" s="9">
        <f t="shared" si="35"/>
        <v>42005.550856481488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9">
        <f t="shared" si="34"/>
        <v>42348.629895833335</v>
      </c>
      <c r="T570" s="9">
        <f t="shared" si="35"/>
        <v>42385.166666666664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9">
        <f t="shared" si="34"/>
        <v>42340.555694444447</v>
      </c>
      <c r="T571" s="9">
        <f t="shared" si="35"/>
        <v>42370.555694444447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9">
        <f t="shared" si="34"/>
        <v>42388.506585648152</v>
      </c>
      <c r="T572" s="9">
        <f t="shared" si="35"/>
        <v>42418.506585648152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9">
        <f t="shared" si="34"/>
        <v>42192.524571759262</v>
      </c>
      <c r="T573" s="9">
        <f t="shared" si="35"/>
        <v>42211.874305555561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9">
        <f t="shared" si="34"/>
        <v>42282.424629629626</v>
      </c>
      <c r="T574" s="9">
        <f t="shared" si="35"/>
        <v>42312.466296296298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9">
        <f t="shared" si="34"/>
        <v>41962.758460648147</v>
      </c>
      <c r="T575" s="9">
        <f t="shared" si="35"/>
        <v>42021.758333333339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9">
        <f t="shared" si="34"/>
        <v>42632.151701388888</v>
      </c>
      <c r="T576" s="9">
        <f t="shared" si="35"/>
        <v>42662.151701388888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9">
        <f t="shared" si="34"/>
        <v>42138.400960648149</v>
      </c>
      <c r="T577" s="9">
        <f t="shared" si="35"/>
        <v>42168.400960648149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9">
        <f t="shared" si="34"/>
        <v>42031.18</v>
      </c>
      <c r="T578" s="9">
        <f t="shared" si="35"/>
        <v>42091.138333333336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9">
        <f t="shared" ref="S579:S642" si="38">(((J579/60)/60)/24)+DATE(1970,1,1)+(-7/24)</f>
        <v>42450.297476851854</v>
      </c>
      <c r="T579" s="9">
        <f t="shared" ref="T579:T642" si="39">(((I579/60)/60)/24)+DATE(1970,1,1)+(-7/24)</f>
        <v>42510.297476851854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9">
        <f t="shared" si="38"/>
        <v>42230.286956018521</v>
      </c>
      <c r="T580" s="9">
        <f t="shared" si="39"/>
        <v>42254.286956018521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9">
        <f t="shared" si="38"/>
        <v>41968.56045138889</v>
      </c>
      <c r="T581" s="9">
        <f t="shared" si="39"/>
        <v>41998.56045138889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9">
        <f t="shared" si="38"/>
        <v>42605.616516203707</v>
      </c>
      <c r="T582" s="9">
        <f t="shared" si="39"/>
        <v>42635.616516203707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9">
        <f t="shared" si="38"/>
        <v>42187.721111111117</v>
      </c>
      <c r="T583" s="9">
        <f t="shared" si="39"/>
        <v>42217.721111111117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9">
        <f t="shared" si="38"/>
        <v>42055.448136574072</v>
      </c>
      <c r="T584" s="9">
        <f t="shared" si="39"/>
        <v>42078.458333333336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9">
        <f t="shared" si="38"/>
        <v>42052.646840277775</v>
      </c>
      <c r="T585" s="9">
        <f t="shared" si="39"/>
        <v>42082.605173611119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9">
        <f t="shared" si="38"/>
        <v>42049.424953703703</v>
      </c>
      <c r="T586" s="9">
        <f t="shared" si="39"/>
        <v>42079.383287037039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9">
        <f t="shared" si="38"/>
        <v>42283.099270833336</v>
      </c>
      <c r="T587" s="9">
        <f t="shared" si="39"/>
        <v>42338.708333333336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9">
        <f t="shared" si="38"/>
        <v>42020.562581018523</v>
      </c>
      <c r="T588" s="9">
        <f t="shared" si="39"/>
        <v>42050.562581018523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9">
        <f t="shared" si="38"/>
        <v>42080.465659722227</v>
      </c>
      <c r="T589" s="9">
        <f t="shared" si="39"/>
        <v>42110.465659722227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9">
        <f t="shared" si="38"/>
        <v>42631.477847222232</v>
      </c>
      <c r="T590" s="9">
        <f t="shared" si="39"/>
        <v>42691.519513888888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9">
        <f t="shared" si="38"/>
        <v>42178.322905092595</v>
      </c>
      <c r="T591" s="9">
        <f t="shared" si="39"/>
        <v>42193.322905092595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9">
        <f t="shared" si="38"/>
        <v>42377.263090277782</v>
      </c>
      <c r="T592" s="9">
        <f t="shared" si="39"/>
        <v>42408.250694444447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9">
        <f t="shared" si="38"/>
        <v>42177.251504629632</v>
      </c>
      <c r="T593" s="9">
        <f t="shared" si="39"/>
        <v>42207.251504629632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9">
        <f t="shared" si="38"/>
        <v>41945.940509259264</v>
      </c>
      <c r="T594" s="9">
        <f t="shared" si="39"/>
        <v>41975.940509259257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9">
        <f t="shared" si="38"/>
        <v>42070.385937500003</v>
      </c>
      <c r="T595" s="9">
        <f t="shared" si="39"/>
        <v>42100.344270833339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9">
        <f t="shared" si="38"/>
        <v>42446.488495370373</v>
      </c>
      <c r="T596" s="9">
        <f t="shared" si="39"/>
        <v>42476.488495370373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9">
        <f t="shared" si="38"/>
        <v>42082.778217592589</v>
      </c>
      <c r="T597" s="9">
        <f t="shared" si="39"/>
        <v>42127.778217592589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9">
        <f t="shared" si="38"/>
        <v>42646.605231481481</v>
      </c>
      <c r="T598" s="9">
        <f t="shared" si="39"/>
        <v>42676.605231481481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9">
        <f t="shared" si="38"/>
        <v>42545.413599537038</v>
      </c>
      <c r="T599" s="9">
        <f t="shared" si="39"/>
        <v>42582.375000000007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9">
        <f t="shared" si="38"/>
        <v>41947.710428240745</v>
      </c>
      <c r="T600" s="9">
        <f t="shared" si="39"/>
        <v>41977.710428240745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9">
        <f t="shared" si="38"/>
        <v>42047.520856481489</v>
      </c>
      <c r="T601" s="9">
        <f t="shared" si="39"/>
        <v>42071.344444444447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9">
        <f t="shared" si="38"/>
        <v>42073.506504629629</v>
      </c>
      <c r="T602" s="9">
        <f t="shared" si="39"/>
        <v>42133.506504629629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9">
        <f t="shared" si="38"/>
        <v>41969.566423611112</v>
      </c>
      <c r="T603" s="9">
        <f t="shared" si="39"/>
        <v>41999.566423611112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9">
        <f t="shared" si="38"/>
        <v>42143.502488425926</v>
      </c>
      <c r="T604" s="9">
        <f t="shared" si="39"/>
        <v>42173.502488425926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9">
        <f t="shared" si="38"/>
        <v>41835.347488425927</v>
      </c>
      <c r="T605" s="9">
        <f t="shared" si="39"/>
        <v>41865.347488425927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9">
        <f t="shared" si="38"/>
        <v>41848.743703703709</v>
      </c>
      <c r="T606" s="9">
        <f t="shared" si="39"/>
        <v>41878.743703703709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9">
        <f t="shared" si="38"/>
        <v>42194.066064814811</v>
      </c>
      <c r="T607" s="9">
        <f t="shared" si="39"/>
        <v>42239.066064814811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9">
        <f t="shared" si="38"/>
        <v>42102.358900462968</v>
      </c>
      <c r="T608" s="9">
        <f t="shared" si="39"/>
        <v>42148.333333333336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9">
        <f t="shared" si="38"/>
        <v>42300.533981481487</v>
      </c>
      <c r="T609" s="9">
        <f t="shared" si="39"/>
        <v>42330.575648148151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9">
        <f t="shared" si="38"/>
        <v>42140.62939814815</v>
      </c>
      <c r="T610" s="9">
        <f t="shared" si="39"/>
        <v>42170.62939814815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9">
        <f t="shared" si="38"/>
        <v>42306.742407407415</v>
      </c>
      <c r="T611" s="9">
        <f t="shared" si="39"/>
        <v>42336.784074074072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9">
        <f t="shared" si="38"/>
        <v>42086.539189814815</v>
      </c>
      <c r="T612" s="9">
        <f t="shared" si="39"/>
        <v>42116.539189814815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9">
        <f t="shared" si="38"/>
        <v>42328.268946759265</v>
      </c>
      <c r="T613" s="9">
        <f t="shared" si="39"/>
        <v>42388.268946759265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9">
        <f t="shared" si="38"/>
        <v>42584.740115740737</v>
      </c>
      <c r="T614" s="9">
        <f t="shared" si="39"/>
        <v>42614.740115740737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9">
        <f t="shared" si="38"/>
        <v>42247.205092592594</v>
      </c>
      <c r="T615" s="9">
        <f t="shared" si="39"/>
        <v>42277.915972222225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9">
        <f t="shared" si="38"/>
        <v>42514.770138888889</v>
      </c>
      <c r="T616" s="9">
        <f t="shared" si="39"/>
        <v>42544.770138888889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9">
        <f t="shared" si="38"/>
        <v>42241.830543981479</v>
      </c>
      <c r="T617" s="9">
        <f t="shared" si="39"/>
        <v>42271.830543981479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9">
        <f t="shared" si="38"/>
        <v>42761.084571759267</v>
      </c>
      <c r="T618" s="9">
        <f t="shared" si="39"/>
        <v>42791.084571759267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9">
        <f t="shared" si="38"/>
        <v>42087.051423611112</v>
      </c>
      <c r="T619" s="9">
        <f t="shared" si="39"/>
        <v>42132.051423611112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9">
        <f t="shared" si="38"/>
        <v>42317.518553240741</v>
      </c>
      <c r="T620" s="9">
        <f t="shared" si="39"/>
        <v>42347.518553240741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9">
        <f t="shared" si="38"/>
        <v>41908.358680555561</v>
      </c>
      <c r="T621" s="9">
        <f t="shared" si="39"/>
        <v>41968.400347222225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9">
        <f t="shared" si="38"/>
        <v>41831.425208333334</v>
      </c>
      <c r="T622" s="9">
        <f t="shared" si="39"/>
        <v>41876.425208333334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9">
        <f t="shared" si="38"/>
        <v>42528.696030092593</v>
      </c>
      <c r="T623" s="9">
        <f t="shared" si="39"/>
        <v>42558.696030092593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9">
        <f t="shared" si="38"/>
        <v>42532.483078703706</v>
      </c>
      <c r="T624" s="9">
        <f t="shared" si="39"/>
        <v>42552.483078703706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9">
        <f t="shared" si="38"/>
        <v>42121.717557870368</v>
      </c>
      <c r="T625" s="9">
        <f t="shared" si="39"/>
        <v>42151.717557870368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9">
        <f t="shared" si="38"/>
        <v>42108.697233796302</v>
      </c>
      <c r="T626" s="9">
        <f t="shared" si="39"/>
        <v>42138.697233796302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9">
        <f t="shared" si="38"/>
        <v>42790.603900462964</v>
      </c>
      <c r="T627" s="9">
        <f t="shared" si="39"/>
        <v>42820.5622337963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9">
        <f t="shared" si="38"/>
        <v>42198.267812500002</v>
      </c>
      <c r="T628" s="9">
        <f t="shared" si="39"/>
        <v>42231.265277777777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9">
        <f t="shared" si="38"/>
        <v>42384.015173611115</v>
      </c>
      <c r="T629" s="9">
        <f t="shared" si="39"/>
        <v>42443.666666666664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9">
        <f t="shared" si="38"/>
        <v>41803.401122685187</v>
      </c>
      <c r="T630" s="9">
        <f t="shared" si="39"/>
        <v>41833.401122685187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9">
        <f t="shared" si="38"/>
        <v>42474.34615740741</v>
      </c>
      <c r="T631" s="9">
        <f t="shared" si="39"/>
        <v>42504.34615740741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9">
        <f t="shared" si="38"/>
        <v>42223.327789351853</v>
      </c>
      <c r="T632" s="9">
        <f t="shared" si="39"/>
        <v>42252.923611111117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9">
        <f t="shared" si="38"/>
        <v>42489.480659722227</v>
      </c>
      <c r="T633" s="9">
        <f t="shared" si="39"/>
        <v>42518.480659722227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9">
        <f t="shared" si="38"/>
        <v>42303.367650462962</v>
      </c>
      <c r="T634" s="9">
        <f t="shared" si="39"/>
        <v>42333.409317129634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9">
        <f t="shared" si="38"/>
        <v>42507.007662037046</v>
      </c>
      <c r="T635" s="9">
        <f t="shared" si="39"/>
        <v>42538.666666666664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9">
        <f t="shared" si="38"/>
        <v>42031.636909722227</v>
      </c>
      <c r="T636" s="9">
        <f t="shared" si="39"/>
        <v>42061.636909722227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9">
        <f t="shared" si="38"/>
        <v>42075.800486111119</v>
      </c>
      <c r="T637" s="9">
        <f t="shared" si="39"/>
        <v>42105.800486111119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9">
        <f t="shared" si="38"/>
        <v>42131.163773148153</v>
      </c>
      <c r="T638" s="9">
        <f t="shared" si="39"/>
        <v>42161.157638888886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9">
        <f t="shared" si="38"/>
        <v>42762.670347222222</v>
      </c>
      <c r="T639" s="9">
        <f t="shared" si="39"/>
        <v>42791.669444444451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9">
        <f t="shared" si="38"/>
        <v>42759.30164351852</v>
      </c>
      <c r="T640" s="9">
        <f t="shared" si="39"/>
        <v>42819.259976851856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9">
        <f t="shared" si="38"/>
        <v>41865.291608796302</v>
      </c>
      <c r="T641" s="9">
        <f t="shared" si="39"/>
        <v>41925.291608796302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9">
        <f t="shared" si="38"/>
        <v>42683.128645833342</v>
      </c>
      <c r="T642" s="9">
        <f t="shared" si="39"/>
        <v>42698.666666666664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9">
        <f t="shared" ref="S643:S706" si="42">(((J643/60)/60)/24)+DATE(1970,1,1)+(-7/24)</f>
        <v>42199.278333333335</v>
      </c>
      <c r="T643" s="9">
        <f t="shared" ref="T643:T706" si="43">(((I643/60)/60)/24)+DATE(1970,1,1)+(-7/24)</f>
        <v>42229.278333333335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9">
        <f t="shared" si="42"/>
        <v>42199.359652777777</v>
      </c>
      <c r="T644" s="9">
        <f t="shared" si="43"/>
        <v>42235.359652777777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9">
        <f t="shared" si="42"/>
        <v>42100.350405092591</v>
      </c>
      <c r="T645" s="9">
        <f t="shared" si="43"/>
        <v>42155.350405092591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9">
        <f t="shared" si="42"/>
        <v>41898.374293981484</v>
      </c>
      <c r="T646" s="9">
        <f t="shared" si="43"/>
        <v>41940.75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9">
        <f t="shared" si="42"/>
        <v>42563.734652777777</v>
      </c>
      <c r="T647" s="9">
        <f t="shared" si="43"/>
        <v>42593.734652777777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9">
        <f t="shared" si="42"/>
        <v>41832.560960648152</v>
      </c>
      <c r="T648" s="9">
        <f t="shared" si="43"/>
        <v>41862.560960648152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9">
        <f t="shared" si="42"/>
        <v>42416.476261574076</v>
      </c>
      <c r="T649" s="9">
        <f t="shared" si="43"/>
        <v>42446.434594907412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9">
        <f t="shared" si="42"/>
        <v>41891.401712962965</v>
      </c>
      <c r="T650" s="9">
        <f t="shared" si="43"/>
        <v>41926.401712962965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9">
        <f t="shared" si="42"/>
        <v>41877.620520833334</v>
      </c>
      <c r="T651" s="9">
        <f t="shared" si="43"/>
        <v>41898.620520833334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9">
        <f t="shared" si="42"/>
        <v>41931.745185185187</v>
      </c>
      <c r="T652" s="9">
        <f t="shared" si="43"/>
        <v>41991.786851851859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9">
        <f t="shared" si="42"/>
        <v>41955.725821759261</v>
      </c>
      <c r="T653" s="9">
        <f t="shared" si="43"/>
        <v>41985.725821759261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9">
        <f t="shared" si="42"/>
        <v>42675.398726851854</v>
      </c>
      <c r="T654" s="9">
        <f t="shared" si="43"/>
        <v>42705.440393518518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9">
        <f t="shared" si="42"/>
        <v>42199.326851851853</v>
      </c>
      <c r="T655" s="9">
        <f t="shared" si="43"/>
        <v>42236.326851851853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9">
        <f t="shared" si="42"/>
        <v>42163.665659722225</v>
      </c>
      <c r="T656" s="9">
        <f t="shared" si="43"/>
        <v>42193.665659722225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9">
        <f t="shared" si="42"/>
        <v>42045.665648148155</v>
      </c>
      <c r="T657" s="9">
        <f t="shared" si="43"/>
        <v>42075.623981481483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9">
        <f t="shared" si="42"/>
        <v>42417.51295138889</v>
      </c>
      <c r="T658" s="9">
        <f t="shared" si="43"/>
        <v>42477.471284722218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9">
        <f t="shared" si="42"/>
        <v>42331.554074074076</v>
      </c>
      <c r="T659" s="9">
        <f t="shared" si="43"/>
        <v>42361.554074074076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9">
        <f t="shared" si="42"/>
        <v>42178.869085648148</v>
      </c>
      <c r="T660" s="9">
        <f t="shared" si="43"/>
        <v>42211.458333333336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9">
        <f t="shared" si="42"/>
        <v>42209.302025462966</v>
      </c>
      <c r="T661" s="9">
        <f t="shared" si="43"/>
        <v>42239.302025462966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9">
        <f t="shared" si="42"/>
        <v>41922.449988425928</v>
      </c>
      <c r="T662" s="9">
        <f t="shared" si="43"/>
        <v>41952.491655092599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9">
        <f t="shared" si="42"/>
        <v>42636.353692129633</v>
      </c>
      <c r="T663" s="9">
        <f t="shared" si="43"/>
        <v>42666.353692129633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9">
        <f t="shared" si="42"/>
        <v>41990.146377314821</v>
      </c>
      <c r="T664" s="9">
        <f t="shared" si="43"/>
        <v>42020.146377314821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9">
        <f t="shared" si="42"/>
        <v>42173.551574074074</v>
      </c>
      <c r="T665" s="9">
        <f t="shared" si="43"/>
        <v>42203.551574074074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9">
        <f t="shared" si="42"/>
        <v>42077.374710648153</v>
      </c>
      <c r="T666" s="9">
        <f t="shared" si="43"/>
        <v>42107.374710648153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9">
        <f t="shared" si="42"/>
        <v>42688.419687499998</v>
      </c>
      <c r="T667" s="9">
        <f t="shared" si="43"/>
        <v>42748.419687499998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9">
        <f t="shared" si="42"/>
        <v>41838.540486111116</v>
      </c>
      <c r="T668" s="9">
        <f t="shared" si="43"/>
        <v>41868.540486111116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9">
        <f t="shared" si="42"/>
        <v>42632.081747685188</v>
      </c>
      <c r="T669" s="9">
        <f t="shared" si="43"/>
        <v>42672.081747685188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9">
        <f t="shared" si="42"/>
        <v>42090.539606481485</v>
      </c>
      <c r="T670" s="9">
        <f t="shared" si="43"/>
        <v>42135.539606481485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9">
        <f t="shared" si="42"/>
        <v>42527.334004629629</v>
      </c>
      <c r="T671" s="9">
        <f t="shared" si="43"/>
        <v>42557.334004629629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9">
        <f t="shared" si="42"/>
        <v>42506.418055555558</v>
      </c>
      <c r="T672" s="9">
        <f t="shared" si="43"/>
        <v>42540.048611111117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9">
        <f t="shared" si="42"/>
        <v>41984.401064814818</v>
      </c>
      <c r="T673" s="9">
        <f t="shared" si="43"/>
        <v>42017.875000000007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9">
        <f t="shared" si="42"/>
        <v>41973.927824074075</v>
      </c>
      <c r="T674" s="9">
        <f t="shared" si="43"/>
        <v>42004.915972222225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9">
        <f t="shared" si="42"/>
        <v>41838.548807870371</v>
      </c>
      <c r="T675" s="9">
        <f t="shared" si="43"/>
        <v>41883.548807870371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9">
        <f t="shared" si="42"/>
        <v>41802.824386574073</v>
      </c>
      <c r="T676" s="9">
        <f t="shared" si="43"/>
        <v>41862.824386574073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9">
        <f t="shared" si="42"/>
        <v>41975.63893518519</v>
      </c>
      <c r="T677" s="9">
        <f t="shared" si="43"/>
        <v>42004.999305555561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9">
        <f t="shared" si="42"/>
        <v>42012.476631944453</v>
      </c>
      <c r="T678" s="9">
        <f t="shared" si="43"/>
        <v>42042.476631944453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9">
        <f t="shared" si="42"/>
        <v>42504.112210648149</v>
      </c>
      <c r="T679" s="9">
        <f t="shared" si="43"/>
        <v>42549.112210648149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9">
        <f t="shared" si="42"/>
        <v>42481.084930555553</v>
      </c>
      <c r="T680" s="9">
        <f t="shared" si="43"/>
        <v>42511.084930555553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9">
        <f t="shared" si="42"/>
        <v>42556.404039351859</v>
      </c>
      <c r="T681" s="9">
        <f t="shared" si="43"/>
        <v>42616.404039351859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9">
        <f t="shared" si="42"/>
        <v>41864.209849537037</v>
      </c>
      <c r="T682" s="9">
        <f t="shared" si="43"/>
        <v>41899.209849537037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9">
        <f t="shared" si="42"/>
        <v>42639.51393518519</v>
      </c>
      <c r="T683" s="9">
        <f t="shared" si="43"/>
        <v>42669.51393518519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9">
        <f t="shared" si="42"/>
        <v>42778.473634259259</v>
      </c>
      <c r="T684" s="9">
        <f t="shared" si="43"/>
        <v>42808.431967592602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9">
        <f t="shared" si="42"/>
        <v>42634.608379629637</v>
      </c>
      <c r="T685" s="9">
        <f t="shared" si="43"/>
        <v>42674.608379629637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9">
        <f t="shared" si="42"/>
        <v>41809.181608796302</v>
      </c>
      <c r="T686" s="9">
        <f t="shared" si="43"/>
        <v>41844.833333333336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9">
        <f t="shared" si="42"/>
        <v>41971.574907407405</v>
      </c>
      <c r="T687" s="9">
        <f t="shared" si="43"/>
        <v>42016.574907407405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9">
        <f t="shared" si="42"/>
        <v>42189.381597222229</v>
      </c>
      <c r="T688" s="9">
        <f t="shared" si="43"/>
        <v>42219.381597222229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9">
        <f t="shared" si="42"/>
        <v>42711.458946759267</v>
      </c>
      <c r="T689" s="9">
        <f t="shared" si="43"/>
        <v>42771.458946759267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9">
        <f t="shared" si="42"/>
        <v>42261.813113425924</v>
      </c>
      <c r="T690" s="9">
        <f t="shared" si="43"/>
        <v>42291.813113425924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9">
        <f t="shared" si="42"/>
        <v>42675.376122685186</v>
      </c>
      <c r="T691" s="9">
        <f t="shared" si="43"/>
        <v>42711.915972222225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9">
        <f t="shared" si="42"/>
        <v>42579.34306712963</v>
      </c>
      <c r="T692" s="9">
        <f t="shared" si="43"/>
        <v>42621.958333333336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9">
        <f t="shared" si="42"/>
        <v>42157.736643518518</v>
      </c>
      <c r="T693" s="9">
        <f t="shared" si="43"/>
        <v>42185.736643518518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9">
        <f t="shared" si="42"/>
        <v>42696.084062500006</v>
      </c>
      <c r="T694" s="9">
        <f t="shared" si="43"/>
        <v>42726.084062500006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9">
        <f t="shared" si="42"/>
        <v>42094.516516203708</v>
      </c>
      <c r="T695" s="9">
        <f t="shared" si="43"/>
        <v>42124.516516203708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9">
        <f t="shared" si="42"/>
        <v>42737.372210648151</v>
      </c>
      <c r="T696" s="9">
        <f t="shared" si="43"/>
        <v>42767.372210648151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9">
        <f t="shared" si="42"/>
        <v>41913.229398148149</v>
      </c>
      <c r="T697" s="9">
        <f t="shared" si="43"/>
        <v>41943.229398148149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9">
        <f t="shared" si="42"/>
        <v>41815.635439814818</v>
      </c>
      <c r="T698" s="9">
        <f t="shared" si="43"/>
        <v>41845.635439814818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9">
        <f t="shared" si="42"/>
        <v>42388.231354166674</v>
      </c>
      <c r="T699" s="9">
        <f t="shared" si="43"/>
        <v>42403.231354166674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9">
        <f t="shared" si="42"/>
        <v>41866.639409722222</v>
      </c>
      <c r="T700" s="9">
        <f t="shared" si="43"/>
        <v>41899.791666666672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9">
        <f t="shared" si="42"/>
        <v>41563.193842592598</v>
      </c>
      <c r="T701" s="9">
        <f t="shared" si="43"/>
        <v>41600.375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9">
        <f t="shared" si="42"/>
        <v>42715.396770833337</v>
      </c>
      <c r="T702" s="9">
        <f t="shared" si="43"/>
        <v>42745.396770833337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9">
        <f t="shared" si="42"/>
        <v>41813.371296296296</v>
      </c>
      <c r="T703" s="9">
        <f t="shared" si="43"/>
        <v>41843.371296296296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9">
        <f t="shared" si="42"/>
        <v>42668.435034722228</v>
      </c>
      <c r="T704" s="9">
        <f t="shared" si="43"/>
        <v>42698.476701388885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9">
        <f t="shared" si="42"/>
        <v>42711.659131944449</v>
      </c>
      <c r="T705" s="9">
        <f t="shared" si="43"/>
        <v>42766.688888888886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9">
        <f t="shared" si="42"/>
        <v>42725.901250000003</v>
      </c>
      <c r="T706" s="9">
        <f t="shared" si="43"/>
        <v>42785.901250000003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9">
        <f t="shared" ref="S707:S770" si="46">(((J707/60)/60)/24)+DATE(1970,1,1)+(-7/24)</f>
        <v>42726.199976851851</v>
      </c>
      <c r="T707" s="9">
        <f t="shared" ref="T707:T770" si="47">(((I707/60)/60)/24)+DATE(1970,1,1)+(-7/24)</f>
        <v>42756.199976851851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9">
        <f t="shared" si="46"/>
        <v>42676.703506944446</v>
      </c>
      <c r="T708" s="9">
        <f t="shared" si="47"/>
        <v>42718.48541666667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9">
        <f t="shared" si="46"/>
        <v>42696.371840277781</v>
      </c>
      <c r="T709" s="9">
        <f t="shared" si="47"/>
        <v>42736.371840277781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9">
        <f t="shared" si="46"/>
        <v>41835.289351851854</v>
      </c>
      <c r="T710" s="9">
        <f t="shared" si="47"/>
        <v>41895.289351851854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9">
        <f t="shared" si="46"/>
        <v>41947.749525462968</v>
      </c>
      <c r="T711" s="9">
        <f t="shared" si="47"/>
        <v>41977.749525462968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9">
        <f t="shared" si="46"/>
        <v>41837.69331018519</v>
      </c>
      <c r="T712" s="9">
        <f t="shared" si="47"/>
        <v>41870.738888888889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9">
        <f t="shared" si="46"/>
        <v>42678.167453703711</v>
      </c>
      <c r="T713" s="9">
        <f t="shared" si="47"/>
        <v>42718.209120370368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9">
        <f t="shared" si="46"/>
        <v>42384.389259259267</v>
      </c>
      <c r="T714" s="9">
        <f t="shared" si="47"/>
        <v>42414.389259259267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9">
        <f t="shared" si="46"/>
        <v>42496.237638888888</v>
      </c>
      <c r="T715" s="9">
        <f t="shared" si="47"/>
        <v>42526.237638888888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9">
        <f t="shared" si="46"/>
        <v>42734.49631944445</v>
      </c>
      <c r="T716" s="9">
        <f t="shared" si="47"/>
        <v>42794.49631944445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9">
        <f t="shared" si="46"/>
        <v>42272.799074074072</v>
      </c>
      <c r="T717" s="9">
        <f t="shared" si="47"/>
        <v>42312.840740740743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9">
        <f t="shared" si="46"/>
        <v>41940.366979166669</v>
      </c>
      <c r="T718" s="9">
        <f t="shared" si="47"/>
        <v>41973.708333333336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9">
        <f t="shared" si="46"/>
        <v>41857.562523148154</v>
      </c>
      <c r="T719" s="9">
        <f t="shared" si="47"/>
        <v>41887.562523148154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9">
        <f t="shared" si="46"/>
        <v>42752.553784722222</v>
      </c>
      <c r="T720" s="9">
        <f t="shared" si="47"/>
        <v>42783.957638888889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9">
        <f t="shared" si="46"/>
        <v>42408.748564814821</v>
      </c>
      <c r="T721" s="9">
        <f t="shared" si="47"/>
        <v>42422.748564814821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9">
        <f t="shared" si="46"/>
        <v>40909.357534722229</v>
      </c>
      <c r="T722" s="9">
        <f t="shared" si="47"/>
        <v>40937.357534722229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9">
        <f t="shared" si="46"/>
        <v>41807.280173611114</v>
      </c>
      <c r="T723" s="9">
        <f t="shared" si="47"/>
        <v>41852.280173611114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9">
        <f t="shared" si="46"/>
        <v>40977.51363425926</v>
      </c>
      <c r="T724" s="9">
        <f t="shared" si="47"/>
        <v>41007.471967592595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9">
        <f t="shared" si="46"/>
        <v>42184.524872685193</v>
      </c>
      <c r="T725" s="9">
        <f t="shared" si="47"/>
        <v>42214.874305555561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9">
        <f t="shared" si="46"/>
        <v>40694.34679398148</v>
      </c>
      <c r="T726" s="9">
        <f t="shared" si="47"/>
        <v>40724.34679398148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9">
        <f t="shared" si="46"/>
        <v>42321.334629629629</v>
      </c>
      <c r="T727" s="9">
        <f t="shared" si="47"/>
        <v>42351.334629629629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9">
        <f t="shared" si="46"/>
        <v>41345.751006944447</v>
      </c>
      <c r="T728" s="9">
        <f t="shared" si="47"/>
        <v>41375.751006944447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9">
        <f t="shared" si="46"/>
        <v>41246.728576388887</v>
      </c>
      <c r="T729" s="9">
        <f t="shared" si="47"/>
        <v>41288.597222222226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9">
        <f t="shared" si="46"/>
        <v>40731.545798611114</v>
      </c>
      <c r="T730" s="9">
        <f t="shared" si="47"/>
        <v>40776.545798611114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9">
        <f t="shared" si="46"/>
        <v>41110.894224537042</v>
      </c>
      <c r="T731" s="9">
        <f t="shared" si="47"/>
        <v>41170.894224537042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9">
        <f t="shared" si="46"/>
        <v>40854.453599537039</v>
      </c>
      <c r="T732" s="9">
        <f t="shared" si="47"/>
        <v>40884.453599537039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9">
        <f t="shared" si="46"/>
        <v>40879.504016203704</v>
      </c>
      <c r="T733" s="9">
        <f t="shared" si="47"/>
        <v>40929.958333333336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9">
        <f t="shared" si="46"/>
        <v>41486.132650462961</v>
      </c>
      <c r="T734" s="9">
        <f t="shared" si="47"/>
        <v>41546.132650462961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9">
        <f t="shared" si="46"/>
        <v>41598.128379629634</v>
      </c>
      <c r="T735" s="9">
        <f t="shared" si="47"/>
        <v>41628.128379629634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9">
        <f t="shared" si="46"/>
        <v>42101.872916666667</v>
      </c>
      <c r="T736" s="9">
        <f t="shared" si="47"/>
        <v>42132.916666666664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9">
        <f t="shared" si="46"/>
        <v>41945.737800925926</v>
      </c>
      <c r="T737" s="9">
        <f t="shared" si="47"/>
        <v>41976.73541666667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9">
        <f t="shared" si="46"/>
        <v>41579.442592592597</v>
      </c>
      <c r="T738" s="9">
        <f t="shared" si="47"/>
        <v>41598.915972222225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9">
        <f t="shared" si="46"/>
        <v>41666.983645833338</v>
      </c>
      <c r="T739" s="9">
        <f t="shared" si="47"/>
        <v>41684.541666666672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9">
        <f t="shared" si="46"/>
        <v>41943.312430555554</v>
      </c>
      <c r="T740" s="9">
        <f t="shared" si="47"/>
        <v>41973.915972222225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9">
        <f t="shared" si="46"/>
        <v>41829.2109837963</v>
      </c>
      <c r="T741" s="9">
        <f t="shared" si="47"/>
        <v>41862.2109837963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9">
        <f t="shared" si="46"/>
        <v>42161.855115740742</v>
      </c>
      <c r="T742" s="9">
        <f t="shared" si="47"/>
        <v>42175.855115740742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9">
        <f t="shared" si="46"/>
        <v>41401.356550925928</v>
      </c>
      <c r="T743" s="9">
        <f t="shared" si="47"/>
        <v>41436.356550925928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9">
        <f t="shared" si="46"/>
        <v>41689.626296296301</v>
      </c>
      <c r="T744" s="9">
        <f t="shared" si="47"/>
        <v>41719.584629629629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9">
        <f t="shared" si="46"/>
        <v>40990.417650462965</v>
      </c>
      <c r="T745" s="9">
        <f t="shared" si="47"/>
        <v>41015.583333333336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9">
        <f t="shared" si="46"/>
        <v>41226.665543981486</v>
      </c>
      <c r="T746" s="9">
        <f t="shared" si="47"/>
        <v>41256.665543981486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9">
        <f t="shared" si="46"/>
        <v>41367.28061342593</v>
      </c>
      <c r="T747" s="9">
        <f t="shared" si="47"/>
        <v>41397.28061342593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9">
        <f t="shared" si="46"/>
        <v>41156.751261574078</v>
      </c>
      <c r="T748" s="9">
        <f t="shared" si="47"/>
        <v>41174.874305555561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9">
        <f t="shared" si="46"/>
        <v>41988.257164351853</v>
      </c>
      <c r="T749" s="9">
        <f t="shared" si="47"/>
        <v>42019.162499999999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9">
        <f t="shared" si="46"/>
        <v>41831.555162037039</v>
      </c>
      <c r="T750" s="9">
        <f t="shared" si="47"/>
        <v>41861.555162037039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9">
        <f t="shared" si="46"/>
        <v>42733.649652777785</v>
      </c>
      <c r="T751" s="9">
        <f t="shared" si="47"/>
        <v>42763.649652777785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9">
        <f t="shared" si="46"/>
        <v>41299.586481481485</v>
      </c>
      <c r="T752" s="9">
        <f t="shared" si="47"/>
        <v>41329.586481481485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9">
        <f t="shared" si="46"/>
        <v>40713.338831018518</v>
      </c>
      <c r="T753" s="9">
        <f t="shared" si="47"/>
        <v>40759.338831018518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9">
        <f t="shared" si="46"/>
        <v>42639.129826388897</v>
      </c>
      <c r="T754" s="9">
        <f t="shared" si="47"/>
        <v>42659.166666666664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9">
        <f t="shared" si="46"/>
        <v>42019.298506944448</v>
      </c>
      <c r="T755" s="9">
        <f t="shared" si="47"/>
        <v>42049.298506944448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9">
        <f t="shared" si="46"/>
        <v>41249.457418981481</v>
      </c>
      <c r="T756" s="9">
        <f t="shared" si="47"/>
        <v>41279.457418981481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9">
        <f t="shared" si="46"/>
        <v>41383.313391203708</v>
      </c>
      <c r="T757" s="9">
        <f t="shared" si="47"/>
        <v>41413.736805555556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9">
        <f t="shared" si="46"/>
        <v>40590.475219907406</v>
      </c>
      <c r="T758" s="9">
        <f t="shared" si="47"/>
        <v>40651.433553240742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9">
        <f t="shared" si="46"/>
        <v>41234.76289351852</v>
      </c>
      <c r="T759" s="9">
        <f t="shared" si="47"/>
        <v>41248.76289351852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9">
        <f t="shared" si="46"/>
        <v>40429.544768518521</v>
      </c>
      <c r="T760" s="9">
        <f t="shared" si="47"/>
        <v>40459.544768518521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9">
        <f t="shared" si="46"/>
        <v>41789.038645833338</v>
      </c>
      <c r="T761" s="9">
        <f t="shared" si="47"/>
        <v>41829.038645833338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9">
        <f t="shared" si="46"/>
        <v>42670.472372685188</v>
      </c>
      <c r="T762" s="9">
        <f t="shared" si="47"/>
        <v>42700.514039351852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9">
        <f t="shared" si="46"/>
        <v>41642.459791666668</v>
      </c>
      <c r="T763" s="9">
        <f t="shared" si="47"/>
        <v>41672.459791666668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9">
        <f t="shared" si="46"/>
        <v>42690.566782407412</v>
      </c>
      <c r="T764" s="9">
        <f t="shared" si="47"/>
        <v>42707.958333333336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9">
        <f t="shared" si="46"/>
        <v>41471.155185185184</v>
      </c>
      <c r="T765" s="9">
        <f t="shared" si="47"/>
        <v>41501.155185185184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9">
        <f t="shared" si="46"/>
        <v>42226.88149305556</v>
      </c>
      <c r="T766" s="9">
        <f t="shared" si="47"/>
        <v>42256.88149305556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9">
        <f t="shared" si="46"/>
        <v>41901.250972222224</v>
      </c>
      <c r="T767" s="9">
        <f t="shared" si="47"/>
        <v>41931.250972222224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9">
        <f t="shared" si="46"/>
        <v>42021.491701388892</v>
      </c>
      <c r="T768" s="9">
        <f t="shared" si="47"/>
        <v>42051.491701388892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9">
        <f t="shared" si="46"/>
        <v>42114.8519675926</v>
      </c>
      <c r="T769" s="9">
        <f t="shared" si="47"/>
        <v>42144.8519675926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9">
        <f t="shared" si="46"/>
        <v>41593.915393518524</v>
      </c>
      <c r="T770" s="9">
        <f t="shared" si="47"/>
        <v>41623.915393518524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9">
        <f t="shared" ref="S771:S834" si="50">(((J771/60)/60)/24)+DATE(1970,1,1)+(-7/24)</f>
        <v>41604.704791666671</v>
      </c>
      <c r="T771" s="9">
        <f t="shared" ref="T771:T834" si="51">(((I771/60)/60)/24)+DATE(1970,1,1)+(-7/24)</f>
        <v>41634.704791666671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9">
        <f t="shared" si="50"/>
        <v>41289.707974537043</v>
      </c>
      <c r="T772" s="9">
        <f t="shared" si="51"/>
        <v>41329.707974537043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9">
        <f t="shared" si="50"/>
        <v>42349.532430555562</v>
      </c>
      <c r="T773" s="9">
        <f t="shared" si="51"/>
        <v>42399.532430555562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9">
        <f t="shared" si="50"/>
        <v>40067.765266203707</v>
      </c>
      <c r="T774" s="9">
        <f t="shared" si="51"/>
        <v>40117.874305555561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9">
        <f t="shared" si="50"/>
        <v>42100.44427083333</v>
      </c>
      <c r="T775" s="9">
        <f t="shared" si="51"/>
        <v>42134.667361111111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9">
        <f t="shared" si="50"/>
        <v>41663.488634259258</v>
      </c>
      <c r="T776" s="9">
        <f t="shared" si="51"/>
        <v>41693.488634259258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9">
        <f t="shared" si="50"/>
        <v>40862.768460648149</v>
      </c>
      <c r="T777" s="9">
        <f t="shared" si="51"/>
        <v>40892.768460648149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9">
        <f t="shared" si="50"/>
        <v>42250.39403935185</v>
      </c>
      <c r="T778" s="9">
        <f t="shared" si="51"/>
        <v>42287.916666666664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9">
        <f t="shared" si="50"/>
        <v>41456.68954861111</v>
      </c>
      <c r="T779" s="9">
        <f t="shared" si="51"/>
        <v>41486.68954861111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9">
        <f t="shared" si="50"/>
        <v>41729.41064814815</v>
      </c>
      <c r="T780" s="9">
        <f t="shared" si="51"/>
        <v>41759.41064814815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9">
        <f t="shared" si="50"/>
        <v>40436.392418981486</v>
      </c>
      <c r="T781" s="9">
        <f t="shared" si="51"/>
        <v>40465.875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9">
        <f t="shared" si="50"/>
        <v>40636.382233796299</v>
      </c>
      <c r="T782" s="9">
        <f t="shared" si="51"/>
        <v>40666.382233796299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9">
        <f t="shared" si="50"/>
        <v>41402.709189814821</v>
      </c>
      <c r="T783" s="9">
        <f t="shared" si="51"/>
        <v>41432.709189814821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9">
        <f t="shared" si="50"/>
        <v>41116.466458333336</v>
      </c>
      <c r="T784" s="9">
        <f t="shared" si="51"/>
        <v>41146.466458333336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9">
        <f t="shared" si="50"/>
        <v>40987.482048611113</v>
      </c>
      <c r="T785" s="9">
        <f t="shared" si="51"/>
        <v>41026.625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9">
        <f t="shared" si="50"/>
        <v>41674.857858796298</v>
      </c>
      <c r="T786" s="9">
        <f t="shared" si="51"/>
        <v>41714.816192129634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9">
        <f t="shared" si="50"/>
        <v>41303.302256944444</v>
      </c>
      <c r="T787" s="9">
        <f t="shared" si="51"/>
        <v>41333.302256944444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9">
        <f t="shared" si="50"/>
        <v>40982.764282407406</v>
      </c>
      <c r="T788" s="9">
        <f t="shared" si="51"/>
        <v>41040.365972222222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9">
        <f t="shared" si="50"/>
        <v>41549.335949074077</v>
      </c>
      <c r="T789" s="9">
        <f t="shared" si="51"/>
        <v>41579.335949074077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9">
        <f t="shared" si="50"/>
        <v>41058.715138888889</v>
      </c>
      <c r="T790" s="9">
        <f t="shared" si="51"/>
        <v>41096.874305555561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9">
        <f t="shared" si="50"/>
        <v>41276.89444444445</v>
      </c>
      <c r="T791" s="9">
        <f t="shared" si="51"/>
        <v>41295.040972222225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9">
        <f t="shared" si="50"/>
        <v>41275.756238425929</v>
      </c>
      <c r="T792" s="9">
        <f t="shared" si="51"/>
        <v>41305.756238425929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9">
        <f t="shared" si="50"/>
        <v>41557.488958333335</v>
      </c>
      <c r="T793" s="9">
        <f t="shared" si="51"/>
        <v>41590.957638888889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9">
        <f t="shared" si="50"/>
        <v>41555.581979166673</v>
      </c>
      <c r="T794" s="9">
        <f t="shared" si="51"/>
        <v>41585.623645833337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9">
        <f t="shared" si="50"/>
        <v>41442.449583333335</v>
      </c>
      <c r="T795" s="9">
        <f t="shared" si="51"/>
        <v>41457.915972222225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9">
        <f t="shared" si="50"/>
        <v>40735.823344907411</v>
      </c>
      <c r="T796" s="9">
        <f t="shared" si="51"/>
        <v>40791.420833333337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9">
        <f t="shared" si="50"/>
        <v>40963.32136574074</v>
      </c>
      <c r="T797" s="9">
        <f t="shared" si="51"/>
        <v>41005.915972222225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9">
        <f t="shared" si="50"/>
        <v>41502.591261574074</v>
      </c>
      <c r="T798" s="9">
        <f t="shared" si="51"/>
        <v>41532.590277777781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9">
        <f t="shared" si="50"/>
        <v>40996.702407407407</v>
      </c>
      <c r="T799" s="9">
        <f t="shared" si="51"/>
        <v>41027.875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9">
        <f t="shared" si="50"/>
        <v>41882.298460648155</v>
      </c>
      <c r="T800" s="9">
        <f t="shared" si="51"/>
        <v>41912.298460648155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9">
        <f t="shared" si="50"/>
        <v>40996.375532407408</v>
      </c>
      <c r="T801" s="9">
        <f t="shared" si="51"/>
        <v>41026.375532407408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9">
        <f t="shared" si="50"/>
        <v>41863.141828703709</v>
      </c>
      <c r="T802" s="9">
        <f t="shared" si="51"/>
        <v>41893.141828703709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9">
        <f t="shared" si="50"/>
        <v>40695.503703703704</v>
      </c>
      <c r="T803" s="9">
        <f t="shared" si="51"/>
        <v>40725.503703703704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9">
        <f t="shared" si="50"/>
        <v>41122.730601851858</v>
      </c>
      <c r="T804" s="9">
        <f t="shared" si="51"/>
        <v>41168.878472222226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9">
        <f t="shared" si="50"/>
        <v>40665.658310185187</v>
      </c>
      <c r="T805" s="9">
        <f t="shared" si="51"/>
        <v>40691.75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9">
        <f t="shared" si="50"/>
        <v>40729.81395833334</v>
      </c>
      <c r="T806" s="9">
        <f t="shared" si="51"/>
        <v>40746.874305555561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9">
        <f t="shared" si="50"/>
        <v>40690.531388888892</v>
      </c>
      <c r="T807" s="9">
        <f t="shared" si="51"/>
        <v>40740.666666666672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9">
        <f t="shared" si="50"/>
        <v>40763.399756944447</v>
      </c>
      <c r="T808" s="9">
        <f t="shared" si="51"/>
        <v>40793.399756944447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9">
        <f t="shared" si="50"/>
        <v>42759.336932870377</v>
      </c>
      <c r="T809" s="9">
        <f t="shared" si="51"/>
        <v>42794.791666666664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9">
        <f t="shared" si="50"/>
        <v>41961.808865740742</v>
      </c>
      <c r="T810" s="9">
        <f t="shared" si="51"/>
        <v>41994.915972222225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9">
        <f t="shared" si="50"/>
        <v>41628.542013888895</v>
      </c>
      <c r="T811" s="9">
        <f t="shared" si="51"/>
        <v>41658.542013888895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9">
        <f t="shared" si="50"/>
        <v>41122.764606481483</v>
      </c>
      <c r="T812" s="9">
        <f t="shared" si="51"/>
        <v>41152.764606481483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9">
        <f t="shared" si="50"/>
        <v>41443.351875</v>
      </c>
      <c r="T813" s="9">
        <f t="shared" si="51"/>
        <v>41465.411111111112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9">
        <f t="shared" si="50"/>
        <v>41281.7262962963</v>
      </c>
      <c r="T814" s="9">
        <f t="shared" si="51"/>
        <v>41334.290277777778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9">
        <f t="shared" si="50"/>
        <v>41080.668576388889</v>
      </c>
      <c r="T815" s="9">
        <f t="shared" si="51"/>
        <v>41110.668576388889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9">
        <f t="shared" si="50"/>
        <v>40679.451400462967</v>
      </c>
      <c r="T816" s="9">
        <f t="shared" si="51"/>
        <v>40694.461111111115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9">
        <f t="shared" si="50"/>
        <v>41914.626192129632</v>
      </c>
      <c r="T817" s="9">
        <f t="shared" si="51"/>
        <v>41944.626192129632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9">
        <f t="shared" si="50"/>
        <v>41341.579201388893</v>
      </c>
      <c r="T818" s="9">
        <f t="shared" si="51"/>
        <v>41372.979166666672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9">
        <f t="shared" si="50"/>
        <v>40925.307997685188</v>
      </c>
      <c r="T819" s="9">
        <f t="shared" si="51"/>
        <v>40978.915972222225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9">
        <f t="shared" si="50"/>
        <v>41120.591215277782</v>
      </c>
      <c r="T820" s="9">
        <f t="shared" si="51"/>
        <v>41128.417361111111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9">
        <f t="shared" si="50"/>
        <v>41619.706643518519</v>
      </c>
      <c r="T821" s="9">
        <f t="shared" si="51"/>
        <v>41628.905555555561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9">
        <f t="shared" si="50"/>
        <v>41768.550254629634</v>
      </c>
      <c r="T822" s="9">
        <f t="shared" si="51"/>
        <v>41798.916666666672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9">
        <f t="shared" si="50"/>
        <v>42093.630381944451</v>
      </c>
      <c r="T823" s="9">
        <f t="shared" si="51"/>
        <v>42127.875694444447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9">
        <f t="shared" si="50"/>
        <v>41157.655671296299</v>
      </c>
      <c r="T824" s="9">
        <f t="shared" si="51"/>
        <v>41187.655671296299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9">
        <f t="shared" si="50"/>
        <v>42055.681157407409</v>
      </c>
      <c r="T825" s="9">
        <f t="shared" si="51"/>
        <v>42085.639490740745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9">
        <f t="shared" si="50"/>
        <v>40249.95043981482</v>
      </c>
      <c r="T826" s="9">
        <f t="shared" si="51"/>
        <v>40285.999305555561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9">
        <f t="shared" si="50"/>
        <v>41186.014861111114</v>
      </c>
      <c r="T827" s="9">
        <f t="shared" si="51"/>
        <v>41211.014861111114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9">
        <f t="shared" si="50"/>
        <v>40972.746875000004</v>
      </c>
      <c r="T828" s="9">
        <f t="shared" si="51"/>
        <v>40993.705208333333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9">
        <f t="shared" si="50"/>
        <v>40927.181793981486</v>
      </c>
      <c r="T829" s="9">
        <f t="shared" si="51"/>
        <v>40953.53402777778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9">
        <f t="shared" si="50"/>
        <v>41072.759050925932</v>
      </c>
      <c r="T830" s="9">
        <f t="shared" si="51"/>
        <v>41085.39166666667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9">
        <f t="shared" si="50"/>
        <v>42504.509722222225</v>
      </c>
      <c r="T831" s="9">
        <f t="shared" si="51"/>
        <v>42564.509722222225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9">
        <f t="shared" si="50"/>
        <v>41325.234085648153</v>
      </c>
      <c r="T832" s="9">
        <f t="shared" si="51"/>
        <v>41355.192418981482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9">
        <f t="shared" si="50"/>
        <v>40996.355254629634</v>
      </c>
      <c r="T833" s="9">
        <f t="shared" si="51"/>
        <v>41026.355254629634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9">
        <f t="shared" si="50"/>
        <v>40869.383506944447</v>
      </c>
      <c r="T834" s="9">
        <f t="shared" si="51"/>
        <v>40929.05069444445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9">
        <f t="shared" ref="S835:S898" si="54">(((J835/60)/60)/24)+DATE(1970,1,1)+(-7/24)</f>
        <v>41718.586516203708</v>
      </c>
      <c r="T835" s="9">
        <f t="shared" ref="T835:T898" si="55">(((I835/60)/60)/24)+DATE(1970,1,1)+(-7/24)</f>
        <v>41748.586516203708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9">
        <f t="shared" si="54"/>
        <v>41422.531157407408</v>
      </c>
      <c r="T836" s="9">
        <f t="shared" si="55"/>
        <v>41455.874305555561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9">
        <f t="shared" si="54"/>
        <v>41005.166180555556</v>
      </c>
      <c r="T837" s="9">
        <f t="shared" si="55"/>
        <v>41047.833333333336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9">
        <f t="shared" si="54"/>
        <v>41523.76525462963</v>
      </c>
      <c r="T838" s="9">
        <f t="shared" si="55"/>
        <v>41553.76525462963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9">
        <f t="shared" si="54"/>
        <v>41730.706736111111</v>
      </c>
      <c r="T839" s="9">
        <f t="shared" si="55"/>
        <v>41760.706736111111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9">
        <f t="shared" si="54"/>
        <v>40895.606307870374</v>
      </c>
      <c r="T840" s="9">
        <f t="shared" si="55"/>
        <v>40925.606307870374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9">
        <f t="shared" si="54"/>
        <v>41144.471712962964</v>
      </c>
      <c r="T841" s="9">
        <f t="shared" si="55"/>
        <v>41174.471712962964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9">
        <f t="shared" si="54"/>
        <v>42606.935034722228</v>
      </c>
      <c r="T842" s="9">
        <f t="shared" si="55"/>
        <v>42636.935034722228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9">
        <f t="shared" si="54"/>
        <v>41923.547025462962</v>
      </c>
      <c r="T843" s="9">
        <f t="shared" si="55"/>
        <v>41953.588692129626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9">
        <f t="shared" si="54"/>
        <v>41526.300729166673</v>
      </c>
      <c r="T844" s="9">
        <f t="shared" si="55"/>
        <v>41560.874305555561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9">
        <f t="shared" si="54"/>
        <v>42694.966203703705</v>
      </c>
      <c r="T845" s="9">
        <f t="shared" si="55"/>
        <v>42712.041666666664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9">
        <f t="shared" si="54"/>
        <v>41905.392962962964</v>
      </c>
      <c r="T846" s="9">
        <f t="shared" si="55"/>
        <v>41943.915972222225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9">
        <f t="shared" si="54"/>
        <v>42577.914305555554</v>
      </c>
      <c r="T847" s="9">
        <f t="shared" si="55"/>
        <v>42617.874305555561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9">
        <f t="shared" si="54"/>
        <v>41694.100173611114</v>
      </c>
      <c r="T848" s="9">
        <f t="shared" si="55"/>
        <v>41708.291666666672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9">
        <f t="shared" si="54"/>
        <v>42165.506666666675</v>
      </c>
      <c r="T849" s="9">
        <f t="shared" si="55"/>
        <v>42195.506666666675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9">
        <f t="shared" si="54"/>
        <v>42078.500381944446</v>
      </c>
      <c r="T850" s="9">
        <f t="shared" si="55"/>
        <v>42108.500381944446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9">
        <f t="shared" si="54"/>
        <v>42050.857222222221</v>
      </c>
      <c r="T851" s="9">
        <f t="shared" si="55"/>
        <v>42078.815555555557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9">
        <f t="shared" si="54"/>
        <v>42452.536076388897</v>
      </c>
      <c r="T852" s="9">
        <f t="shared" si="55"/>
        <v>42484.915972222225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9">
        <f t="shared" si="54"/>
        <v>42522.588576388887</v>
      </c>
      <c r="T853" s="9">
        <f t="shared" si="55"/>
        <v>42582.531250000007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9">
        <f t="shared" si="54"/>
        <v>42656.513831018521</v>
      </c>
      <c r="T854" s="9">
        <f t="shared" si="55"/>
        <v>42667.583333333336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9">
        <f t="shared" si="54"/>
        <v>42021.540613425932</v>
      </c>
      <c r="T855" s="9">
        <f t="shared" si="55"/>
        <v>42051.540613425932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9">
        <f t="shared" si="54"/>
        <v>42701.920671296299</v>
      </c>
      <c r="T856" s="9">
        <f t="shared" si="55"/>
        <v>42731.920671296299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9">
        <f t="shared" si="54"/>
        <v>42544.833530092597</v>
      </c>
      <c r="T857" s="9">
        <f t="shared" si="55"/>
        <v>42574.833530092597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9">
        <f t="shared" si="54"/>
        <v>42609.020324074074</v>
      </c>
      <c r="T858" s="9">
        <f t="shared" si="55"/>
        <v>42668.500000000007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9">
        <f t="shared" si="54"/>
        <v>42291.289710648147</v>
      </c>
      <c r="T859" s="9">
        <f t="shared" si="55"/>
        <v>42333.331377314818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9">
        <f t="shared" si="54"/>
        <v>42079.453912037039</v>
      </c>
      <c r="T860" s="9">
        <f t="shared" si="55"/>
        <v>42109.665972222225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9">
        <f t="shared" si="54"/>
        <v>42128.52856481482</v>
      </c>
      <c r="T861" s="9">
        <f t="shared" si="55"/>
        <v>42158.708333333336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9">
        <f t="shared" si="54"/>
        <v>41570.191122685188</v>
      </c>
      <c r="T862" s="9">
        <f t="shared" si="55"/>
        <v>41600.232789351852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9">
        <f t="shared" si="54"/>
        <v>42599.673657407409</v>
      </c>
      <c r="T863" s="9">
        <f t="shared" si="55"/>
        <v>42629.673657407409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9">
        <f t="shared" si="54"/>
        <v>41559.263287037036</v>
      </c>
      <c r="T864" s="9">
        <f t="shared" si="55"/>
        <v>41589.304953703708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9">
        <f t="shared" si="54"/>
        <v>40920.825995370375</v>
      </c>
      <c r="T865" s="9">
        <f t="shared" si="55"/>
        <v>40950.825995370375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9">
        <f t="shared" si="54"/>
        <v>41540.815254629633</v>
      </c>
      <c r="T866" s="9">
        <f t="shared" si="55"/>
        <v>41563.124305555561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9">
        <f t="shared" si="54"/>
        <v>41230.481446759266</v>
      </c>
      <c r="T867" s="9">
        <f t="shared" si="55"/>
        <v>41290.481446759266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9">
        <f t="shared" si="54"/>
        <v>42025.346273148149</v>
      </c>
      <c r="T868" s="9">
        <f t="shared" si="55"/>
        <v>42063.340277777781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9">
        <f t="shared" si="54"/>
        <v>40087.813726851855</v>
      </c>
      <c r="T869" s="9">
        <f t="shared" si="55"/>
        <v>40147.915972222225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9">
        <f t="shared" si="54"/>
        <v>41615.736087962963</v>
      </c>
      <c r="T870" s="9">
        <f t="shared" si="55"/>
        <v>41645.736087962963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9">
        <f t="shared" si="54"/>
        <v>41342.553900462968</v>
      </c>
      <c r="T871" s="9">
        <f t="shared" si="55"/>
        <v>41372.512233796297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9">
        <f t="shared" si="54"/>
        <v>41487.730590277781</v>
      </c>
      <c r="T872" s="9">
        <f t="shared" si="55"/>
        <v>41517.730590277781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9">
        <f t="shared" si="54"/>
        <v>41577.269618055558</v>
      </c>
      <c r="T873" s="9">
        <f t="shared" si="55"/>
        <v>41607.311284722222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9">
        <f t="shared" si="54"/>
        <v>40567.533877314818</v>
      </c>
      <c r="T874" s="9">
        <f t="shared" si="55"/>
        <v>40612.533877314818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9">
        <f t="shared" si="54"/>
        <v>41183.875462962969</v>
      </c>
      <c r="T875" s="9">
        <f t="shared" si="55"/>
        <v>41223.917129629634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9">
        <f t="shared" si="54"/>
        <v>41368.292060185187</v>
      </c>
      <c r="T876" s="9">
        <f t="shared" si="55"/>
        <v>41398.292060185187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9">
        <f t="shared" si="54"/>
        <v>42248.432071759256</v>
      </c>
      <c r="T877" s="9">
        <f t="shared" si="55"/>
        <v>42268.432071759256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9">
        <f t="shared" si="54"/>
        <v>41276.20517361111</v>
      </c>
      <c r="T878" s="9">
        <f t="shared" si="55"/>
        <v>41309.20517361111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9">
        <f t="shared" si="54"/>
        <v>41597.497222222228</v>
      </c>
      <c r="T879" s="9">
        <f t="shared" si="55"/>
        <v>41627.497222222228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9">
        <f t="shared" si="54"/>
        <v>40504.941250000003</v>
      </c>
      <c r="T880" s="9">
        <f t="shared" si="55"/>
        <v>40534.941250000003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9">
        <f t="shared" si="54"/>
        <v>41037.538252314815</v>
      </c>
      <c r="T881" s="9">
        <f t="shared" si="55"/>
        <v>41058.538252314815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9">
        <f t="shared" si="54"/>
        <v>41179.029375000006</v>
      </c>
      <c r="T882" s="9">
        <f t="shared" si="55"/>
        <v>41212.029375000006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9">
        <f t="shared" si="54"/>
        <v>40876.959328703706</v>
      </c>
      <c r="T883" s="9">
        <f t="shared" si="55"/>
        <v>40921.959328703706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9">
        <f t="shared" si="54"/>
        <v>40759.568865740745</v>
      </c>
      <c r="T884" s="9">
        <f t="shared" si="55"/>
        <v>40792.568865740745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9">
        <f t="shared" si="54"/>
        <v>42371.643923611111</v>
      </c>
      <c r="T885" s="9">
        <f t="shared" si="55"/>
        <v>42431.643923611111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9">
        <f t="shared" si="54"/>
        <v>40981.510949074072</v>
      </c>
      <c r="T886" s="9">
        <f t="shared" si="55"/>
        <v>41040.813194444447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9">
        <f t="shared" si="54"/>
        <v>42713.649432870377</v>
      </c>
      <c r="T887" s="9">
        <f t="shared" si="55"/>
        <v>42734.649432870377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9">
        <f t="shared" si="54"/>
        <v>42603.57885416667</v>
      </c>
      <c r="T888" s="9">
        <f t="shared" si="55"/>
        <v>42628.57885416667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9">
        <f t="shared" si="54"/>
        <v>41026.667303240742</v>
      </c>
      <c r="T889" s="9">
        <f t="shared" si="55"/>
        <v>41056.667303240742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9">
        <f t="shared" si="54"/>
        <v>40751.461631944447</v>
      </c>
      <c r="T890" s="9">
        <f t="shared" si="55"/>
        <v>40786.958333333336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9">
        <f t="shared" si="54"/>
        <v>41887.492395833338</v>
      </c>
      <c r="T891" s="9">
        <f t="shared" si="55"/>
        <v>41917.492395833338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9">
        <f t="shared" si="54"/>
        <v>41569.407164351855</v>
      </c>
      <c r="T892" s="9">
        <f t="shared" si="55"/>
        <v>41599.448831018519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9">
        <f t="shared" si="54"/>
        <v>41841.739930555559</v>
      </c>
      <c r="T893" s="9">
        <f t="shared" si="55"/>
        <v>41871.739930555559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9">
        <f t="shared" si="54"/>
        <v>40303.908368055556</v>
      </c>
      <c r="T894" s="9">
        <f t="shared" si="55"/>
        <v>40390.875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9">
        <f t="shared" si="54"/>
        <v>42065.606053240743</v>
      </c>
      <c r="T895" s="9">
        <f t="shared" si="55"/>
        <v>42095.564386574079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9">
        <f t="shared" si="54"/>
        <v>42496.689930555563</v>
      </c>
      <c r="T896" s="9">
        <f t="shared" si="55"/>
        <v>42526.689930555563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9">
        <f t="shared" si="54"/>
        <v>40430.8359837963</v>
      </c>
      <c r="T897" s="9">
        <f t="shared" si="55"/>
        <v>40475.8359837963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9">
        <f t="shared" si="54"/>
        <v>42218.581319444449</v>
      </c>
      <c r="T898" s="9">
        <f t="shared" si="55"/>
        <v>42243.875000000007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9">
        <f t="shared" ref="S899:S962" si="58">(((J899/60)/60)/24)+DATE(1970,1,1)+(-7/24)</f>
        <v>41211.397083333337</v>
      </c>
      <c r="T899" s="9">
        <f t="shared" ref="T899:T962" si="59">(((I899/60)/60)/24)+DATE(1970,1,1)+(-7/24)</f>
        <v>41241.438750000001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9">
        <f t="shared" si="58"/>
        <v>40878.466550925928</v>
      </c>
      <c r="T900" s="9">
        <f t="shared" si="59"/>
        <v>40923.466550925928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9">
        <f t="shared" si="58"/>
        <v>40645.807430555556</v>
      </c>
      <c r="T901" s="9">
        <f t="shared" si="59"/>
        <v>40690.807430555556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9">
        <f t="shared" si="58"/>
        <v>42429.557893518526</v>
      </c>
      <c r="T902" s="9">
        <f t="shared" si="59"/>
        <v>42459.516226851854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9">
        <f t="shared" si="58"/>
        <v>40291.519837962966</v>
      </c>
      <c r="T903" s="9">
        <f t="shared" si="59"/>
        <v>40337.507638888892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9">
        <f t="shared" si="58"/>
        <v>41829.67386574074</v>
      </c>
      <c r="T904" s="9">
        <f t="shared" si="59"/>
        <v>41881.354166666672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9">
        <f t="shared" si="58"/>
        <v>41149.50439814815</v>
      </c>
      <c r="T905" s="9">
        <f t="shared" si="59"/>
        <v>41174.809027777781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9">
        <f t="shared" si="58"/>
        <v>42341.788622685192</v>
      </c>
      <c r="T906" s="9">
        <f t="shared" si="59"/>
        <v>42371.788622685192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9">
        <f t="shared" si="58"/>
        <v>40506.948217592595</v>
      </c>
      <c r="T907" s="9">
        <f t="shared" si="59"/>
        <v>40566.948217592595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9">
        <f t="shared" si="58"/>
        <v>41680.898032407407</v>
      </c>
      <c r="T908" s="9">
        <f t="shared" si="59"/>
        <v>41710.856365740743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9">
        <f t="shared" si="58"/>
        <v>40766.900729166671</v>
      </c>
      <c r="T909" s="9">
        <f t="shared" si="59"/>
        <v>40796.900729166671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9">
        <f t="shared" si="58"/>
        <v>40340.509895833333</v>
      </c>
      <c r="T910" s="9">
        <f t="shared" si="59"/>
        <v>40385.915972222225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9">
        <f t="shared" si="58"/>
        <v>41081.398611111115</v>
      </c>
      <c r="T911" s="9">
        <f t="shared" si="59"/>
        <v>41112.875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9">
        <f t="shared" si="58"/>
        <v>42737.253692129634</v>
      </c>
      <c r="T912" s="9">
        <f t="shared" si="59"/>
        <v>42797.253692129634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9">
        <f t="shared" si="58"/>
        <v>41641.713483796302</v>
      </c>
      <c r="T913" s="9">
        <f t="shared" si="59"/>
        <v>41662.713483796302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9">
        <f t="shared" si="58"/>
        <v>41193.817673611113</v>
      </c>
      <c r="T914" s="9">
        <f t="shared" si="59"/>
        <v>41253.859340277777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9">
        <f t="shared" si="58"/>
        <v>41003.847442129634</v>
      </c>
      <c r="T915" s="9">
        <f t="shared" si="59"/>
        <v>41033.847442129634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9">
        <f t="shared" si="58"/>
        <v>41116.471608796302</v>
      </c>
      <c r="T916" s="9">
        <f t="shared" si="59"/>
        <v>41146.471608796302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9">
        <f t="shared" si="58"/>
        <v>40937.38789351852</v>
      </c>
      <c r="T917" s="9">
        <f t="shared" si="59"/>
        <v>40968.915972222225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9">
        <f t="shared" si="58"/>
        <v>40434.561736111114</v>
      </c>
      <c r="T918" s="9">
        <f t="shared" si="59"/>
        <v>40472.916666666672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9">
        <f t="shared" si="58"/>
        <v>41802.651967592596</v>
      </c>
      <c r="T919" s="9">
        <f t="shared" si="59"/>
        <v>41833.8125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9">
        <f t="shared" si="58"/>
        <v>41944.624548611115</v>
      </c>
      <c r="T920" s="9">
        <f t="shared" si="59"/>
        <v>41974.666215277779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9">
        <f t="shared" si="58"/>
        <v>41227.350057870375</v>
      </c>
      <c r="T921" s="9">
        <f t="shared" si="59"/>
        <v>41262.350057870375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9">
        <f t="shared" si="58"/>
        <v>41562.379884259266</v>
      </c>
      <c r="T922" s="9">
        <f t="shared" si="59"/>
        <v>41592.42155092593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9">
        <f t="shared" si="58"/>
        <v>40846.879351851851</v>
      </c>
      <c r="T923" s="9">
        <f t="shared" si="59"/>
        <v>40888.921018518522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9">
        <f t="shared" si="58"/>
        <v>41878.238344907411</v>
      </c>
      <c r="T924" s="9">
        <f t="shared" si="59"/>
        <v>41913.238344907411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9">
        <f t="shared" si="58"/>
        <v>41934.668090277781</v>
      </c>
      <c r="T925" s="9">
        <f t="shared" si="59"/>
        <v>41964.709756944452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9">
        <f t="shared" si="58"/>
        <v>41288.651261574079</v>
      </c>
      <c r="T926" s="9">
        <f t="shared" si="59"/>
        <v>41318.651261574079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9">
        <f t="shared" si="58"/>
        <v>41575.589247685188</v>
      </c>
      <c r="T927" s="9">
        <f t="shared" si="59"/>
        <v>41605.630914351852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9">
        <f t="shared" si="58"/>
        <v>40337.728356481486</v>
      </c>
      <c r="T928" s="9">
        <f t="shared" si="59"/>
        <v>40367.652777777781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9">
        <f t="shared" si="58"/>
        <v>41013.531192129631</v>
      </c>
      <c r="T929" s="9">
        <f t="shared" si="59"/>
        <v>41043.531192129631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9">
        <f t="shared" si="58"/>
        <v>41180.570752314816</v>
      </c>
      <c r="T930" s="9">
        <f t="shared" si="59"/>
        <v>41230.708333333336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9">
        <f t="shared" si="58"/>
        <v>40977.946400462963</v>
      </c>
      <c r="T931" s="9">
        <f t="shared" si="59"/>
        <v>41007.904733796298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9">
        <f t="shared" si="58"/>
        <v>40312.623912037037</v>
      </c>
      <c r="T932" s="9">
        <f t="shared" si="59"/>
        <v>40354.605555555558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9">
        <f t="shared" si="58"/>
        <v>41680.06831018519</v>
      </c>
      <c r="T933" s="9">
        <f t="shared" si="59"/>
        <v>41714.625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9">
        <f t="shared" si="58"/>
        <v>41310.677604166667</v>
      </c>
      <c r="T934" s="9">
        <f t="shared" si="59"/>
        <v>41355.635937500003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9">
        <f t="shared" si="58"/>
        <v>41710.877418981487</v>
      </c>
      <c r="T935" s="9">
        <f t="shared" si="59"/>
        <v>41770.877418981487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9">
        <f t="shared" si="58"/>
        <v>41733.445416666669</v>
      </c>
      <c r="T936" s="9">
        <f t="shared" si="59"/>
        <v>41762.958333333336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9">
        <f t="shared" si="58"/>
        <v>42368.042002314818</v>
      </c>
      <c r="T937" s="9">
        <f t="shared" si="59"/>
        <v>42398.042002314818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9">
        <f t="shared" si="58"/>
        <v>40882.732511574075</v>
      </c>
      <c r="T938" s="9">
        <f t="shared" si="59"/>
        <v>40926.541666666672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9">
        <f t="shared" si="58"/>
        <v>41551.50644675926</v>
      </c>
      <c r="T939" s="9">
        <f t="shared" si="59"/>
        <v>41581.548113425932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9">
        <f t="shared" si="58"/>
        <v>41124.188055555562</v>
      </c>
      <c r="T940" s="9">
        <f t="shared" si="59"/>
        <v>41154.188055555562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9">
        <f t="shared" si="58"/>
        <v>41416.471504629633</v>
      </c>
      <c r="T941" s="9">
        <f t="shared" si="59"/>
        <v>41455.540277777778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9">
        <f t="shared" si="58"/>
        <v>42181.716736111113</v>
      </c>
      <c r="T942" s="9">
        <f t="shared" si="59"/>
        <v>42226.716736111113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9">
        <f t="shared" si="58"/>
        <v>42745.804918981485</v>
      </c>
      <c r="T943" s="9">
        <f t="shared" si="59"/>
        <v>42775.804918981485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9">
        <f t="shared" si="58"/>
        <v>42382.551620370366</v>
      </c>
      <c r="T944" s="9">
        <f t="shared" si="59"/>
        <v>42418.551620370366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9">
        <f t="shared" si="58"/>
        <v>42673.376215277785</v>
      </c>
      <c r="T945" s="9">
        <f t="shared" si="59"/>
        <v>42703.417881944442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9">
        <f t="shared" si="58"/>
        <v>42444.292245370372</v>
      </c>
      <c r="T946" s="9">
        <f t="shared" si="59"/>
        <v>42478.291666666664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9">
        <f t="shared" si="58"/>
        <v>42732.581319444449</v>
      </c>
      <c r="T947" s="9">
        <f t="shared" si="59"/>
        <v>42784.707638888889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9">
        <f t="shared" si="58"/>
        <v>42592.45888888889</v>
      </c>
      <c r="T948" s="9">
        <f t="shared" si="59"/>
        <v>42622.45888888889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9">
        <f t="shared" si="58"/>
        <v>42491.489652777782</v>
      </c>
      <c r="T949" s="9">
        <f t="shared" si="59"/>
        <v>42551.489652777782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9">
        <f t="shared" si="58"/>
        <v>42411.536620370374</v>
      </c>
      <c r="T950" s="9">
        <f t="shared" si="59"/>
        <v>42441.536620370374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9">
        <f t="shared" si="58"/>
        <v>42360.75203703704</v>
      </c>
      <c r="T951" s="9">
        <f t="shared" si="59"/>
        <v>42420.75203703704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9">
        <f t="shared" si="58"/>
        <v>42356.459039351852</v>
      </c>
      <c r="T952" s="9">
        <f t="shared" si="59"/>
        <v>42386.459039351852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9">
        <f t="shared" si="58"/>
        <v>42480.361944444441</v>
      </c>
      <c r="T953" s="9">
        <f t="shared" si="59"/>
        <v>42525.361944444441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9">
        <f t="shared" si="58"/>
        <v>42662.321898148155</v>
      </c>
      <c r="T954" s="9">
        <f t="shared" si="59"/>
        <v>42692.363564814819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9">
        <f t="shared" si="58"/>
        <v>41998.872673611113</v>
      </c>
      <c r="T955" s="9">
        <f t="shared" si="59"/>
        <v>42028.872673611113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9">
        <f t="shared" si="58"/>
        <v>42194.542118055557</v>
      </c>
      <c r="T956" s="9">
        <f t="shared" si="59"/>
        <v>42236.542118055557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9">
        <f t="shared" si="58"/>
        <v>42586.003472222226</v>
      </c>
      <c r="T957" s="9">
        <f t="shared" si="59"/>
        <v>42626.003472222226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9">
        <f t="shared" si="58"/>
        <v>42060.622210648151</v>
      </c>
      <c r="T958" s="9">
        <f t="shared" si="59"/>
        <v>42120.580543981479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9">
        <f t="shared" si="58"/>
        <v>42660.260798611118</v>
      </c>
      <c r="T959" s="9">
        <f t="shared" si="59"/>
        <v>42691.302465277775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9">
        <f t="shared" si="58"/>
        <v>42082.511145833334</v>
      </c>
      <c r="T960" s="9">
        <f t="shared" si="59"/>
        <v>42103.915972222225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9">
        <f t="shared" si="58"/>
        <v>41992.882696759261</v>
      </c>
      <c r="T961" s="9">
        <f t="shared" si="59"/>
        <v>42022.882696759261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9">
        <f t="shared" si="58"/>
        <v>42766.335127314822</v>
      </c>
      <c r="T962" s="9">
        <f t="shared" si="59"/>
        <v>42808.29346064815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9">
        <f t="shared" ref="S963:S1026" si="62">(((J963/60)/60)/24)+DATE(1970,1,1)+(-7/24)</f>
        <v>42740.402025462965</v>
      </c>
      <c r="T963" s="9">
        <f t="shared" ref="T963:T1026" si="63">(((I963/60)/60)/24)+DATE(1970,1,1)+(-7/24)</f>
        <v>42786.500000000007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9">
        <f t="shared" si="62"/>
        <v>42373.420752314814</v>
      </c>
      <c r="T964" s="9">
        <f t="shared" si="63"/>
        <v>42411.420752314814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9">
        <f t="shared" si="62"/>
        <v>42625.343969907415</v>
      </c>
      <c r="T965" s="9">
        <f t="shared" si="63"/>
        <v>42660.343969907415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9">
        <f t="shared" si="62"/>
        <v>42208.337025462963</v>
      </c>
      <c r="T966" s="9">
        <f t="shared" si="63"/>
        <v>42248.337025462963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9">
        <f t="shared" si="62"/>
        <v>42636.725069444445</v>
      </c>
      <c r="T967" s="9">
        <f t="shared" si="63"/>
        <v>42668.874305555561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9">
        <f t="shared" si="62"/>
        <v>42619.344120370377</v>
      </c>
      <c r="T968" s="9">
        <f t="shared" si="63"/>
        <v>42649.344120370377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9">
        <f t="shared" si="62"/>
        <v>42421.96266203704</v>
      </c>
      <c r="T969" s="9">
        <f t="shared" si="63"/>
        <v>42481.920995370376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9">
        <f t="shared" si="62"/>
        <v>41836.555949074078</v>
      </c>
      <c r="T970" s="9">
        <f t="shared" si="63"/>
        <v>41866.555949074078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9">
        <f t="shared" si="62"/>
        <v>42742.011655092596</v>
      </c>
      <c r="T971" s="9">
        <f t="shared" si="63"/>
        <v>42775.011655092596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9">
        <f t="shared" si="62"/>
        <v>42720.928854166668</v>
      </c>
      <c r="T972" s="9">
        <f t="shared" si="63"/>
        <v>42757.915972222225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9">
        <f t="shared" si="62"/>
        <v>42111.417361111111</v>
      </c>
      <c r="T973" s="9">
        <f t="shared" si="63"/>
        <v>42156.417361111111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9">
        <f t="shared" si="62"/>
        <v>41856.574050925927</v>
      </c>
      <c r="T974" s="9">
        <f t="shared" si="63"/>
        <v>41885.999305555561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9">
        <f t="shared" si="62"/>
        <v>42256.723298611112</v>
      </c>
      <c r="T975" s="9">
        <f t="shared" si="63"/>
        <v>42316.764965277784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9">
        <f t="shared" si="62"/>
        <v>42424.457824074074</v>
      </c>
      <c r="T976" s="9">
        <f t="shared" si="63"/>
        <v>42454.41615740741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9">
        <f t="shared" si="62"/>
        <v>42489.404918981483</v>
      </c>
      <c r="T977" s="9">
        <f t="shared" si="63"/>
        <v>42549.404918981483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9">
        <f t="shared" si="62"/>
        <v>42184.767326388894</v>
      </c>
      <c r="T978" s="9">
        <f t="shared" si="63"/>
        <v>42229.767326388894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9">
        <f t="shared" si="62"/>
        <v>42391.650428240748</v>
      </c>
      <c r="T979" s="9">
        <f t="shared" si="63"/>
        <v>42421.650428240748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9">
        <f t="shared" si="62"/>
        <v>42395.017372685186</v>
      </c>
      <c r="T980" s="9">
        <f t="shared" si="63"/>
        <v>42425.017372685186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9">
        <f t="shared" si="62"/>
        <v>42506.12532407407</v>
      </c>
      <c r="T981" s="9">
        <f t="shared" si="63"/>
        <v>42541.499305555561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9">
        <f t="shared" si="62"/>
        <v>41928.612523148149</v>
      </c>
      <c r="T982" s="9">
        <f t="shared" si="63"/>
        <v>41973.654189814821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9">
        <f t="shared" si="62"/>
        <v>41830.655347222222</v>
      </c>
      <c r="T983" s="9">
        <f t="shared" si="63"/>
        <v>41860.655347222222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9">
        <f t="shared" si="62"/>
        <v>42615.461643518523</v>
      </c>
      <c r="T984" s="9">
        <f t="shared" si="63"/>
        <v>42645.461643518523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9">
        <f t="shared" si="62"/>
        <v>42574.375983796301</v>
      </c>
      <c r="T985" s="9">
        <f t="shared" si="63"/>
        <v>42605.57916666667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9">
        <f t="shared" si="62"/>
        <v>42060.824166666665</v>
      </c>
      <c r="T986" s="9">
        <f t="shared" si="63"/>
        <v>42090.782500000008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9">
        <f t="shared" si="62"/>
        <v>42339.676041666673</v>
      </c>
      <c r="T987" s="9">
        <f t="shared" si="63"/>
        <v>42369.666666666664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9">
        <f t="shared" si="62"/>
        <v>42324.475694444445</v>
      </c>
      <c r="T988" s="9">
        <f t="shared" si="63"/>
        <v>42378.708333333336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9">
        <f t="shared" si="62"/>
        <v>41773.002893518518</v>
      </c>
      <c r="T989" s="9">
        <f t="shared" si="63"/>
        <v>41813.002893518518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9">
        <f t="shared" si="62"/>
        <v>42614.065104166664</v>
      </c>
      <c r="T990" s="9">
        <f t="shared" si="63"/>
        <v>42644.065104166664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9">
        <f t="shared" si="62"/>
        <v>42611.64230324074</v>
      </c>
      <c r="T991" s="9">
        <f t="shared" si="63"/>
        <v>42641.64230324074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9">
        <f t="shared" si="62"/>
        <v>41855.492638888893</v>
      </c>
      <c r="T992" s="9">
        <f t="shared" si="63"/>
        <v>41885.492638888893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9">
        <f t="shared" si="62"/>
        <v>42538.465138888896</v>
      </c>
      <c r="T993" s="9">
        <f t="shared" si="63"/>
        <v>42563.493750000001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9">
        <f t="shared" si="62"/>
        <v>42437.633321759262</v>
      </c>
      <c r="T994" s="9">
        <f t="shared" si="63"/>
        <v>42497.591655092598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9">
        <f t="shared" si="62"/>
        <v>42652.673240740747</v>
      </c>
      <c r="T995" s="9">
        <f t="shared" si="63"/>
        <v>42685.916666666664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9">
        <f t="shared" si="62"/>
        <v>41920.971412037041</v>
      </c>
      <c r="T996" s="9">
        <f t="shared" si="63"/>
        <v>41973.665972222225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9">
        <f t="shared" si="62"/>
        <v>41947.649074074077</v>
      </c>
      <c r="T997" s="9">
        <f t="shared" si="63"/>
        <v>41972.375000000007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9">
        <f t="shared" si="62"/>
        <v>41817.57476851852</v>
      </c>
      <c r="T998" s="9">
        <f t="shared" si="63"/>
        <v>41847.352083333339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9">
        <f t="shared" si="62"/>
        <v>41940.811307870375</v>
      </c>
      <c r="T999" s="9">
        <f t="shared" si="63"/>
        <v>41970.85297453704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9">
        <f t="shared" si="62"/>
        <v>42281.877326388894</v>
      </c>
      <c r="T1000" s="9">
        <f t="shared" si="63"/>
        <v>42326.918993055559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9">
        <f t="shared" si="62"/>
        <v>41926.007986111115</v>
      </c>
      <c r="T1001" s="9">
        <f t="shared" si="63"/>
        <v>41956.043055555558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9">
        <f t="shared" si="62"/>
        <v>42748.768055555563</v>
      </c>
      <c r="T1002" s="9">
        <f t="shared" si="63"/>
        <v>42808.726388888892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9">
        <f t="shared" si="62"/>
        <v>42720.428391203706</v>
      </c>
      <c r="T1003" s="9">
        <f t="shared" si="63"/>
        <v>42765.428391203706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9">
        <f t="shared" si="62"/>
        <v>42325.392523148148</v>
      </c>
      <c r="T1004" s="9">
        <f t="shared" si="63"/>
        <v>42354.957638888889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9">
        <f t="shared" si="62"/>
        <v>42780.417372685188</v>
      </c>
      <c r="T1005" s="9">
        <f t="shared" si="63"/>
        <v>42810.375706018523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9">
        <f t="shared" si="62"/>
        <v>42388.416979166672</v>
      </c>
      <c r="T1006" s="9">
        <f t="shared" si="63"/>
        <v>42418.416979166672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9">
        <f t="shared" si="62"/>
        <v>42276.333136574074</v>
      </c>
      <c r="T1007" s="9">
        <f t="shared" si="63"/>
        <v>42307.333136574074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9">
        <f t="shared" si="62"/>
        <v>41976.748518518521</v>
      </c>
      <c r="T1008" s="9">
        <f t="shared" si="63"/>
        <v>41985.007638888892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9">
        <f t="shared" si="62"/>
        <v>42676.291932870372</v>
      </c>
      <c r="T1009" s="9">
        <f t="shared" si="63"/>
        <v>42718.333599537036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9">
        <f t="shared" si="62"/>
        <v>42702.517534722225</v>
      </c>
      <c r="T1010" s="9">
        <f t="shared" si="63"/>
        <v>42732.517534722225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9">
        <f t="shared" si="62"/>
        <v>42510.313032407408</v>
      </c>
      <c r="T1011" s="9">
        <f t="shared" si="63"/>
        <v>42540.313032407408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9">
        <f t="shared" si="62"/>
        <v>42561.537754629629</v>
      </c>
      <c r="T1012" s="9">
        <f t="shared" si="63"/>
        <v>42617.832638888889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9">
        <f t="shared" si="62"/>
        <v>41946.606423611112</v>
      </c>
      <c r="T1013" s="9">
        <f t="shared" si="63"/>
        <v>41991.606423611112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9">
        <f t="shared" si="62"/>
        <v>42714.14875</v>
      </c>
      <c r="T1014" s="9">
        <f t="shared" si="63"/>
        <v>42759.14875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9">
        <f t="shared" si="62"/>
        <v>42339.542314814818</v>
      </c>
      <c r="T1015" s="9">
        <f t="shared" si="63"/>
        <v>42367.541666666664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9">
        <f t="shared" si="62"/>
        <v>41954.710821759261</v>
      </c>
      <c r="T1016" s="9">
        <f t="shared" si="63"/>
        <v>42004.710821759261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9">
        <f t="shared" si="62"/>
        <v>42303.586747685193</v>
      </c>
      <c r="T1017" s="9">
        <f t="shared" si="63"/>
        <v>42333.62841435185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9">
        <f t="shared" si="62"/>
        <v>42421.815462962964</v>
      </c>
      <c r="T1018" s="9">
        <f t="shared" si="63"/>
        <v>42466.773796296293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9">
        <f t="shared" si="62"/>
        <v>42289.383506944447</v>
      </c>
      <c r="T1019" s="9">
        <f t="shared" si="63"/>
        <v>42329.425173611111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9">
        <f t="shared" si="62"/>
        <v>42535.200613425928</v>
      </c>
      <c r="T1020" s="9">
        <f t="shared" si="63"/>
        <v>42565.200613425928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9">
        <f t="shared" si="62"/>
        <v>42009.682280092595</v>
      </c>
      <c r="T1021" s="9">
        <f t="shared" si="63"/>
        <v>42039.682280092595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9">
        <f t="shared" si="62"/>
        <v>42126.777881944443</v>
      </c>
      <c r="T1022" s="9">
        <f t="shared" si="63"/>
        <v>42156.740972222229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9">
        <f t="shared" si="62"/>
        <v>42270.960312500007</v>
      </c>
      <c r="T1023" s="9">
        <f t="shared" si="63"/>
        <v>42293.875000000007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9">
        <f t="shared" si="62"/>
        <v>42111.35505787038</v>
      </c>
      <c r="T1024" s="9">
        <f t="shared" si="63"/>
        <v>42141.35505787038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9">
        <f t="shared" si="62"/>
        <v>42145.628020833341</v>
      </c>
      <c r="T1025" s="9">
        <f t="shared" si="63"/>
        <v>42175.628020833341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9">
        <f t="shared" si="62"/>
        <v>42370.288923611115</v>
      </c>
      <c r="T1026" s="9">
        <f t="shared" si="63"/>
        <v>42400.288923611115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9">
        <f t="shared" ref="S1027:S1090" si="66">(((J1027/60)/60)/24)+DATE(1970,1,1)+(-7/24)</f>
        <v>42049.542094907411</v>
      </c>
      <c r="T1027" s="9">
        <f t="shared" ref="T1027:T1090" si="67">(((I1027/60)/60)/24)+DATE(1970,1,1)+(-7/24)</f>
        <v>42079.500428240739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9">
        <f t="shared" si="66"/>
        <v>42426.115925925929</v>
      </c>
      <c r="T1028" s="9">
        <f t="shared" si="67"/>
        <v>42460.074259259265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9">
        <f t="shared" si="66"/>
        <v>41904.742442129631</v>
      </c>
      <c r="T1029" s="9">
        <f t="shared" si="67"/>
        <v>41934.742442129631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9">
        <f t="shared" si="66"/>
        <v>42755.335706018523</v>
      </c>
      <c r="T1030" s="9">
        <f t="shared" si="67"/>
        <v>42800.541666666664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9">
        <f t="shared" si="66"/>
        <v>42044.420219907413</v>
      </c>
      <c r="T1031" s="9">
        <f t="shared" si="67"/>
        <v>42098.624305555561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9">
        <f t="shared" si="66"/>
        <v>42611.19153935185</v>
      </c>
      <c r="T1032" s="9">
        <f t="shared" si="67"/>
        <v>42625.19153935185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9">
        <f t="shared" si="66"/>
        <v>42324.472337962965</v>
      </c>
      <c r="T1033" s="9">
        <f t="shared" si="67"/>
        <v>42354.472337962965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9">
        <f t="shared" si="66"/>
        <v>42514.375289351854</v>
      </c>
      <c r="T1034" s="9">
        <f t="shared" si="67"/>
        <v>42544.375289351854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9">
        <f t="shared" si="66"/>
        <v>42688.440740740749</v>
      </c>
      <c r="T1035" s="9">
        <f t="shared" si="67"/>
        <v>42716.440740740749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9">
        <f t="shared" si="66"/>
        <v>42554.8750462963</v>
      </c>
      <c r="T1036" s="9">
        <f t="shared" si="67"/>
        <v>42586.874305555561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9">
        <f t="shared" si="66"/>
        <v>42016.349768518521</v>
      </c>
      <c r="T1037" s="9">
        <f t="shared" si="67"/>
        <v>42046.349768518521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9">
        <f t="shared" si="66"/>
        <v>41249.15729166667</v>
      </c>
      <c r="T1038" s="9">
        <f t="shared" si="67"/>
        <v>41281.041666666672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9">
        <f t="shared" si="66"/>
        <v>42119.530810185192</v>
      </c>
      <c r="T1039" s="9">
        <f t="shared" si="67"/>
        <v>42141.916666666664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9">
        <f t="shared" si="66"/>
        <v>42417.940081018525</v>
      </c>
      <c r="T1040" s="9">
        <f t="shared" si="67"/>
        <v>42447.898414351854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9">
        <f t="shared" si="66"/>
        <v>42691.817662037043</v>
      </c>
      <c r="T1041" s="9">
        <f t="shared" si="67"/>
        <v>42717.040972222225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9">
        <f t="shared" si="66"/>
        <v>42579.416770833333</v>
      </c>
      <c r="T1042" s="9">
        <f t="shared" si="67"/>
        <v>42609.416770833333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9">
        <f t="shared" si="66"/>
        <v>41830.768425925933</v>
      </c>
      <c r="T1043" s="9">
        <f t="shared" si="67"/>
        <v>41850.768425925933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9">
        <f t="shared" si="66"/>
        <v>41851.404490740744</v>
      </c>
      <c r="T1044" s="9">
        <f t="shared" si="67"/>
        <v>41894.125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9">
        <f t="shared" si="66"/>
        <v>42113.961284722223</v>
      </c>
      <c r="T1045" s="9">
        <f t="shared" si="67"/>
        <v>42143.961284722223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9">
        <f t="shared" si="66"/>
        <v>42011.634270833332</v>
      </c>
      <c r="T1046" s="9">
        <f t="shared" si="67"/>
        <v>42068.560416666667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9">
        <f t="shared" si="66"/>
        <v>41844.582754629635</v>
      </c>
      <c r="T1047" s="9">
        <f t="shared" si="67"/>
        <v>41874.582754629635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9">
        <f t="shared" si="66"/>
        <v>42319.55972222222</v>
      </c>
      <c r="T1048" s="9">
        <f t="shared" si="67"/>
        <v>42364.55972222222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9">
        <f t="shared" si="66"/>
        <v>41918.52679398148</v>
      </c>
      <c r="T1049" s="9">
        <f t="shared" si="67"/>
        <v>41948.568460648152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9">
        <f t="shared" si="66"/>
        <v>42597.761446759258</v>
      </c>
      <c r="T1050" s="9">
        <f t="shared" si="67"/>
        <v>42637.761446759258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9">
        <f t="shared" si="66"/>
        <v>42382.139409722229</v>
      </c>
      <c r="T1051" s="9">
        <f t="shared" si="67"/>
        <v>42412.139409722229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9">
        <f t="shared" si="66"/>
        <v>42231.505520833336</v>
      </c>
      <c r="T1052" s="9">
        <f t="shared" si="67"/>
        <v>42261.505520833336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9">
        <f t="shared" si="66"/>
        <v>41849.72251157408</v>
      </c>
      <c r="T1053" s="9">
        <f t="shared" si="67"/>
        <v>41877.72251157408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9">
        <f t="shared" si="66"/>
        <v>42483.505729166667</v>
      </c>
      <c r="T1054" s="9">
        <f t="shared" si="67"/>
        <v>42527.54791666667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9">
        <f t="shared" si="66"/>
        <v>42774.881157407413</v>
      </c>
      <c r="T1055" s="9">
        <f t="shared" si="67"/>
        <v>42799.881157407413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9">
        <f t="shared" si="66"/>
        <v>41831.560173611113</v>
      </c>
      <c r="T1056" s="9">
        <f t="shared" si="67"/>
        <v>41861.625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9">
        <f t="shared" si="66"/>
        <v>42406.700752314813</v>
      </c>
      <c r="T1057" s="9">
        <f t="shared" si="67"/>
        <v>42436.700752314813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9">
        <f t="shared" si="66"/>
        <v>42058.427974537037</v>
      </c>
      <c r="T1058" s="9">
        <f t="shared" si="67"/>
        <v>42118.38630787038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9">
        <f t="shared" si="66"/>
        <v>42678.579664351848</v>
      </c>
      <c r="T1059" s="9">
        <f t="shared" si="67"/>
        <v>42708.621331018519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9">
        <f t="shared" si="66"/>
        <v>42047.609293981484</v>
      </c>
      <c r="T1060" s="9">
        <f t="shared" si="67"/>
        <v>42088.708333333336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9">
        <f t="shared" si="66"/>
        <v>42046.498333333337</v>
      </c>
      <c r="T1061" s="9">
        <f t="shared" si="67"/>
        <v>42076.456666666672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9">
        <f t="shared" si="66"/>
        <v>42079.621446759258</v>
      </c>
      <c r="T1062" s="9">
        <f t="shared" si="67"/>
        <v>42109.621446759258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9">
        <f t="shared" si="66"/>
        <v>42431.9850462963</v>
      </c>
      <c r="T1063" s="9">
        <f t="shared" si="67"/>
        <v>42491.750000000007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9">
        <f t="shared" si="66"/>
        <v>42556.515520833338</v>
      </c>
      <c r="T1064" s="9">
        <f t="shared" si="67"/>
        <v>42563.515520833338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9">
        <f t="shared" si="66"/>
        <v>42582.73914351852</v>
      </c>
      <c r="T1065" s="9">
        <f t="shared" si="67"/>
        <v>42612.73914351852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9">
        <f t="shared" si="66"/>
        <v>41416.936377314814</v>
      </c>
      <c r="T1066" s="9">
        <f t="shared" si="67"/>
        <v>41461.936377314814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9">
        <f t="shared" si="66"/>
        <v>41661.089375000003</v>
      </c>
      <c r="T1067" s="9">
        <f t="shared" si="67"/>
        <v>41689.089375000003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9">
        <f t="shared" si="66"/>
        <v>41445.671087962968</v>
      </c>
      <c r="T1068" s="9">
        <f t="shared" si="67"/>
        <v>41490.671087962968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9">
        <f t="shared" si="66"/>
        <v>41599.564016203709</v>
      </c>
      <c r="T1069" s="9">
        <f t="shared" si="67"/>
        <v>41629.564016203709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9">
        <f t="shared" si="66"/>
        <v>42440.07944444444</v>
      </c>
      <c r="T1070" s="9">
        <f t="shared" si="67"/>
        <v>42470.037777777783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9">
        <f t="shared" si="66"/>
        <v>41571.93818287037</v>
      </c>
      <c r="T1071" s="9">
        <f t="shared" si="67"/>
        <v>41603.979849537041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9">
        <f t="shared" si="66"/>
        <v>41162.72016203704</v>
      </c>
      <c r="T1072" s="9">
        <f t="shared" si="67"/>
        <v>41182.72016203704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9">
        <f t="shared" si="66"/>
        <v>42295.461724537039</v>
      </c>
      <c r="T1073" s="9">
        <f t="shared" si="67"/>
        <v>42325.503391203711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9">
        <f t="shared" si="66"/>
        <v>41645.54047453704</v>
      </c>
      <c r="T1074" s="9">
        <f t="shared" si="67"/>
        <v>41675.54047453704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9">
        <f t="shared" si="66"/>
        <v>40802.67292824074</v>
      </c>
      <c r="T1075" s="9">
        <f t="shared" si="67"/>
        <v>40832.67292824074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9">
        <f t="shared" si="66"/>
        <v>41612.881307870375</v>
      </c>
      <c r="T1076" s="9">
        <f t="shared" si="67"/>
        <v>41642.881307870375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9">
        <f t="shared" si="66"/>
        <v>41005.612453703703</v>
      </c>
      <c r="T1077" s="9">
        <f t="shared" si="67"/>
        <v>41035.612453703703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9">
        <f t="shared" si="66"/>
        <v>41838.086226851854</v>
      </c>
      <c r="T1078" s="9">
        <f t="shared" si="67"/>
        <v>41893.086226851854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9">
        <f t="shared" si="66"/>
        <v>42352.875127314815</v>
      </c>
      <c r="T1079" s="9">
        <f t="shared" si="67"/>
        <v>42382.875127314815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9">
        <f t="shared" si="66"/>
        <v>40700.904178240744</v>
      </c>
      <c r="T1080" s="9">
        <f t="shared" si="67"/>
        <v>40745.904178240744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9">
        <f t="shared" si="66"/>
        <v>42479.274722222232</v>
      </c>
      <c r="T1081" s="9">
        <f t="shared" si="67"/>
        <v>42504.274722222232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9">
        <f t="shared" si="66"/>
        <v>41739.846446759264</v>
      </c>
      <c r="T1082" s="9">
        <f t="shared" si="67"/>
        <v>41769.846446759264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9">
        <f t="shared" si="66"/>
        <v>42002.635324074079</v>
      </c>
      <c r="T1083" s="9">
        <f t="shared" si="67"/>
        <v>42032.635324074079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9">
        <f t="shared" si="66"/>
        <v>41101.614444444451</v>
      </c>
      <c r="T1084" s="9">
        <f t="shared" si="67"/>
        <v>41131.614444444451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9">
        <f t="shared" si="66"/>
        <v>41793.3678587963</v>
      </c>
      <c r="T1085" s="9">
        <f t="shared" si="67"/>
        <v>41853.3678587963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9">
        <f t="shared" si="66"/>
        <v>41829.620416666665</v>
      </c>
      <c r="T1086" s="9">
        <f t="shared" si="67"/>
        <v>41859.620416666665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9">
        <f t="shared" si="66"/>
        <v>42413.379340277781</v>
      </c>
      <c r="T1087" s="9">
        <f t="shared" si="67"/>
        <v>42443.337673611117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9">
        <f t="shared" si="66"/>
        <v>41845.57512731482</v>
      </c>
      <c r="T1088" s="9">
        <f t="shared" si="67"/>
        <v>41875.57512731482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9">
        <f t="shared" si="66"/>
        <v>41775.422303240746</v>
      </c>
      <c r="T1089" s="9">
        <f t="shared" si="67"/>
        <v>41805.422303240746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9">
        <f t="shared" si="66"/>
        <v>41723.507719907408</v>
      </c>
      <c r="T1090" s="9">
        <f t="shared" si="67"/>
        <v>41753.507719907408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9">
        <f t="shared" ref="S1091:S1154" si="70">(((J1091/60)/60)/24)+DATE(1970,1,1)+(-7/24)</f>
        <v>42150.897858796299</v>
      </c>
      <c r="T1091" s="9">
        <f t="shared" ref="T1091:T1154" si="71">(((I1091/60)/60)/24)+DATE(1970,1,1)+(-7/24)</f>
        <v>42180.897858796299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9">
        <f t="shared" si="70"/>
        <v>42122.894131944449</v>
      </c>
      <c r="T1092" s="9">
        <f t="shared" si="71"/>
        <v>42152.894131944449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9">
        <f t="shared" si="70"/>
        <v>42440.528611111113</v>
      </c>
      <c r="T1093" s="9">
        <f t="shared" si="71"/>
        <v>42470.486944444441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9">
        <f t="shared" si="70"/>
        <v>41249.734236111115</v>
      </c>
      <c r="T1094" s="9">
        <f t="shared" si="71"/>
        <v>41279.734236111115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9">
        <f t="shared" si="70"/>
        <v>42396.682141203702</v>
      </c>
      <c r="T1095" s="9">
        <f t="shared" si="71"/>
        <v>42411.682141203702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9">
        <f t="shared" si="70"/>
        <v>40795.421678240738</v>
      </c>
      <c r="T1096" s="9">
        <f t="shared" si="71"/>
        <v>40825.421678240738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9">
        <f t="shared" si="70"/>
        <v>41486.245601851857</v>
      </c>
      <c r="T1097" s="9">
        <f t="shared" si="71"/>
        <v>41516.245601851857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9">
        <f t="shared" si="70"/>
        <v>41885.226319444446</v>
      </c>
      <c r="T1098" s="9">
        <f t="shared" si="71"/>
        <v>41915.854166666672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9">
        <f t="shared" si="70"/>
        <v>41660.500891203708</v>
      </c>
      <c r="T1099" s="9">
        <f t="shared" si="71"/>
        <v>41700.500891203708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9">
        <f t="shared" si="70"/>
        <v>41712.471006944448</v>
      </c>
      <c r="T1100" s="9">
        <f t="shared" si="71"/>
        <v>41742.471006944448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9">
        <f t="shared" si="70"/>
        <v>42107.544768518521</v>
      </c>
      <c r="T1101" s="9">
        <f t="shared" si="71"/>
        <v>42137.544768518521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9">
        <f t="shared" si="70"/>
        <v>42383.819108796299</v>
      </c>
      <c r="T1102" s="9">
        <f t="shared" si="71"/>
        <v>42413.819108796299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9">
        <f t="shared" si="70"/>
        <v>42538.480763888896</v>
      </c>
      <c r="T1103" s="9">
        <f t="shared" si="71"/>
        <v>42565.466666666667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9">
        <f t="shared" si="70"/>
        <v>41576.75376157408</v>
      </c>
      <c r="T1104" s="9">
        <f t="shared" si="71"/>
        <v>41616.957638888889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9">
        <f t="shared" si="70"/>
        <v>42478.930439814816</v>
      </c>
      <c r="T1105" s="9">
        <f t="shared" si="71"/>
        <v>42538.930439814816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9">
        <f t="shared" si="70"/>
        <v>41771.118298611116</v>
      </c>
      <c r="T1106" s="9">
        <f t="shared" si="71"/>
        <v>41801.118298611116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9">
        <f t="shared" si="70"/>
        <v>41691.8440625</v>
      </c>
      <c r="T1107" s="9">
        <f t="shared" si="71"/>
        <v>41721.802395833336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9">
        <f t="shared" si="70"/>
        <v>40973.448784722226</v>
      </c>
      <c r="T1108" s="9">
        <f t="shared" si="71"/>
        <v>41003.407118055555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9">
        <f t="shared" si="70"/>
        <v>41813.569722222222</v>
      </c>
      <c r="T1109" s="9">
        <f t="shared" si="71"/>
        <v>41843.569722222222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9">
        <f t="shared" si="70"/>
        <v>40952.345312500001</v>
      </c>
      <c r="T1110" s="9">
        <f t="shared" si="71"/>
        <v>41012.303645833337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9">
        <f t="shared" si="70"/>
        <v>42662.460532407415</v>
      </c>
      <c r="T1111" s="9">
        <f t="shared" si="71"/>
        <v>42692.502199074072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9">
        <f t="shared" si="70"/>
        <v>41220.641458333332</v>
      </c>
      <c r="T1112" s="9">
        <f t="shared" si="71"/>
        <v>41250.641458333332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9">
        <f t="shared" si="70"/>
        <v>42346.911921296305</v>
      </c>
      <c r="T1113" s="9">
        <f t="shared" si="71"/>
        <v>42376.911921296305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9">
        <f t="shared" si="70"/>
        <v>41963.467719907414</v>
      </c>
      <c r="T1114" s="9">
        <f t="shared" si="71"/>
        <v>42023.062500000007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9">
        <f t="shared" si="70"/>
        <v>41835.685416666667</v>
      </c>
      <c r="T1115" s="9">
        <f t="shared" si="71"/>
        <v>41865.685416666667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9">
        <f t="shared" si="70"/>
        <v>41526.054247685192</v>
      </c>
      <c r="T1116" s="9">
        <f t="shared" si="71"/>
        <v>41556.054247685192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9">
        <f t="shared" si="70"/>
        <v>42429.403877314813</v>
      </c>
      <c r="T1117" s="9">
        <f t="shared" si="71"/>
        <v>42459.362210648149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9">
        <f t="shared" si="70"/>
        <v>41009.555648148147</v>
      </c>
      <c r="T1118" s="9">
        <f t="shared" si="71"/>
        <v>41069.555648148147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9">
        <f t="shared" si="70"/>
        <v>42333.306863425933</v>
      </c>
      <c r="T1119" s="9">
        <f t="shared" si="71"/>
        <v>42363.306863425933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9">
        <f t="shared" si="70"/>
        <v>41703.874756944446</v>
      </c>
      <c r="T1120" s="9">
        <f t="shared" si="71"/>
        <v>41733.833090277782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9">
        <f t="shared" si="70"/>
        <v>41722.500740740747</v>
      </c>
      <c r="T1121" s="9">
        <f t="shared" si="71"/>
        <v>41735.500740740747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9">
        <f t="shared" si="70"/>
        <v>40799.581018518518</v>
      </c>
      <c r="T1122" s="9">
        <f t="shared" si="71"/>
        <v>40844.581018518518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9">
        <f t="shared" si="70"/>
        <v>42412.642546296302</v>
      </c>
      <c r="T1123" s="9">
        <f t="shared" si="71"/>
        <v>42442.60087962963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9">
        <f t="shared" si="70"/>
        <v>41410.412326388891</v>
      </c>
      <c r="T1124" s="9">
        <f t="shared" si="71"/>
        <v>41424.412326388891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9">
        <f t="shared" si="70"/>
        <v>41718.232037037036</v>
      </c>
      <c r="T1125" s="9">
        <f t="shared" si="71"/>
        <v>41748.232037037036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9">
        <f t="shared" si="70"/>
        <v>42094.375590277785</v>
      </c>
      <c r="T1126" s="9">
        <f t="shared" si="71"/>
        <v>42124.375590277785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9">
        <f t="shared" si="70"/>
        <v>42212.33252314815</v>
      </c>
      <c r="T1127" s="9">
        <f t="shared" si="71"/>
        <v>42272.33252314815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9">
        <f t="shared" si="70"/>
        <v>42535.035810185182</v>
      </c>
      <c r="T1128" s="9">
        <f t="shared" si="71"/>
        <v>42565.035810185182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9">
        <f t="shared" si="70"/>
        <v>41926.5625</v>
      </c>
      <c r="T1129" s="9">
        <f t="shared" si="71"/>
        <v>41957.604166666664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9">
        <f t="shared" si="70"/>
        <v>41828.357835648152</v>
      </c>
      <c r="T1130" s="9">
        <f t="shared" si="71"/>
        <v>41858.357835648152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9">
        <f t="shared" si="70"/>
        <v>42495.973298611112</v>
      </c>
      <c r="T1131" s="9">
        <f t="shared" si="71"/>
        <v>42525.973298611112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9">
        <f t="shared" si="70"/>
        <v>41908.704861111117</v>
      </c>
      <c r="T1132" s="9">
        <f t="shared" si="71"/>
        <v>41968.746527777781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9">
        <f t="shared" si="70"/>
        <v>42332.616527777784</v>
      </c>
      <c r="T1133" s="9">
        <f t="shared" si="71"/>
        <v>42362.616527777784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9">
        <f t="shared" si="70"/>
        <v>42705.823738425934</v>
      </c>
      <c r="T1134" s="9">
        <f t="shared" si="71"/>
        <v>42735.823738425934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9">
        <f t="shared" si="70"/>
        <v>41821.115520833337</v>
      </c>
      <c r="T1135" s="9">
        <f t="shared" si="71"/>
        <v>41851.115520833337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9">
        <f t="shared" si="70"/>
        <v>41957.993379629632</v>
      </c>
      <c r="T1136" s="9">
        <f t="shared" si="71"/>
        <v>41971.897916666669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9">
        <f t="shared" si="70"/>
        <v>42558.697847222218</v>
      </c>
      <c r="T1137" s="9">
        <f t="shared" si="71"/>
        <v>42588.697847222218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9">
        <f t="shared" si="70"/>
        <v>42327.379965277774</v>
      </c>
      <c r="T1138" s="9">
        <f t="shared" si="71"/>
        <v>42357.379965277774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9">
        <f t="shared" si="70"/>
        <v>42453.528020833335</v>
      </c>
      <c r="T1139" s="9">
        <f t="shared" si="71"/>
        <v>42483.528020833335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9">
        <f t="shared" si="70"/>
        <v>42736.614942129636</v>
      </c>
      <c r="T1140" s="9">
        <f t="shared" si="71"/>
        <v>42756.614942129636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9">
        <f t="shared" si="70"/>
        <v>41975.055856481478</v>
      </c>
      <c r="T1141" s="9">
        <f t="shared" si="71"/>
        <v>42005.055856481478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9">
        <f t="shared" si="70"/>
        <v>42192.170381944445</v>
      </c>
      <c r="T1142" s="9">
        <f t="shared" si="71"/>
        <v>42222.170381944445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9">
        <f t="shared" si="70"/>
        <v>42164.407986111117</v>
      </c>
      <c r="T1143" s="9">
        <f t="shared" si="71"/>
        <v>42194.407986111117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9">
        <f t="shared" si="70"/>
        <v>42021.71443287038</v>
      </c>
      <c r="T1144" s="9">
        <f t="shared" si="71"/>
        <v>42051.71443287038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9">
        <f t="shared" si="70"/>
        <v>42324.901921296296</v>
      </c>
      <c r="T1145" s="9">
        <f t="shared" si="71"/>
        <v>42354.901921296296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9">
        <f t="shared" si="70"/>
        <v>42092.890277777777</v>
      </c>
      <c r="T1146" s="9">
        <f t="shared" si="71"/>
        <v>42122.890277777777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9">
        <f t="shared" si="70"/>
        <v>41854.455925925933</v>
      </c>
      <c r="T1147" s="9">
        <f t="shared" si="71"/>
        <v>41914.455925925933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9">
        <f t="shared" si="70"/>
        <v>41723.661724537036</v>
      </c>
      <c r="T1148" s="9">
        <f t="shared" si="71"/>
        <v>41761.661724537036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9">
        <f t="shared" si="70"/>
        <v>41871.6803587963</v>
      </c>
      <c r="T1149" s="9">
        <f t="shared" si="71"/>
        <v>41931.6803587963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9">
        <f t="shared" si="70"/>
        <v>42674.87940972222</v>
      </c>
      <c r="T1150" s="9">
        <f t="shared" si="71"/>
        <v>42704.921076388891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9">
        <f t="shared" si="70"/>
        <v>42507.418587962966</v>
      </c>
      <c r="T1151" s="9">
        <f t="shared" si="71"/>
        <v>42537.418587962966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9">
        <f t="shared" si="70"/>
        <v>42317.662905092591</v>
      </c>
      <c r="T1152" s="9">
        <f t="shared" si="71"/>
        <v>42377.662905092591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9">
        <f t="shared" si="70"/>
        <v>42223.810914351852</v>
      </c>
      <c r="T1153" s="9">
        <f t="shared" si="71"/>
        <v>42253.810914351852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9">
        <f t="shared" si="70"/>
        <v>42109.417962962965</v>
      </c>
      <c r="T1154" s="9">
        <f t="shared" si="71"/>
        <v>42139.417962962965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9">
        <f t="shared" ref="S1155:S1218" si="74">(((J1155/60)/60)/24)+DATE(1970,1,1)+(-7/24)</f>
        <v>42143.422511574077</v>
      </c>
      <c r="T1155" s="9">
        <f t="shared" ref="T1155:T1218" si="75">(((I1155/60)/60)/24)+DATE(1970,1,1)+(-7/24)</f>
        <v>42173.422511574077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9">
        <f t="shared" si="74"/>
        <v>42222.817199074074</v>
      </c>
      <c r="T1156" s="9">
        <f t="shared" si="75"/>
        <v>42252.817199074074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9">
        <f t="shared" si="74"/>
        <v>41835.472314814819</v>
      </c>
      <c r="T1157" s="9">
        <f t="shared" si="75"/>
        <v>41865.472314814819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9">
        <f t="shared" si="74"/>
        <v>42028.779652777775</v>
      </c>
      <c r="T1158" s="9">
        <f t="shared" si="75"/>
        <v>42058.779652777775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9">
        <f t="shared" si="74"/>
        <v>41918.336574074077</v>
      </c>
      <c r="T1159" s="9">
        <f t="shared" si="75"/>
        <v>41978.378240740749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9">
        <f t="shared" si="74"/>
        <v>41951.800092592595</v>
      </c>
      <c r="T1160" s="9">
        <f t="shared" si="75"/>
        <v>41981.800092592595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9">
        <f t="shared" si="74"/>
        <v>42154.434780092597</v>
      </c>
      <c r="T1161" s="9">
        <f t="shared" si="75"/>
        <v>42185.364583333336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9">
        <f t="shared" si="74"/>
        <v>42060.863263888888</v>
      </c>
      <c r="T1162" s="9">
        <f t="shared" si="75"/>
        <v>42090.821597222232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9">
        <f t="shared" si="74"/>
        <v>42122.337835648148</v>
      </c>
      <c r="T1163" s="9">
        <f t="shared" si="75"/>
        <v>42143.337835648148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9">
        <f t="shared" si="74"/>
        <v>41876.391944444447</v>
      </c>
      <c r="T1164" s="9">
        <f t="shared" si="75"/>
        <v>41907.391944444447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9">
        <f t="shared" si="74"/>
        <v>41830.431944444448</v>
      </c>
      <c r="T1165" s="9">
        <f t="shared" si="75"/>
        <v>41860.431944444448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9">
        <f t="shared" si="74"/>
        <v>42509.432662037041</v>
      </c>
      <c r="T1166" s="9">
        <f t="shared" si="75"/>
        <v>42539.432662037041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9">
        <f t="shared" si="74"/>
        <v>41791.922800925924</v>
      </c>
      <c r="T1167" s="9">
        <f t="shared" si="75"/>
        <v>41825.922800925924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9">
        <f t="shared" si="74"/>
        <v>42150.193773148152</v>
      </c>
      <c r="T1168" s="9">
        <f t="shared" si="75"/>
        <v>42180.875000000007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9">
        <f t="shared" si="74"/>
        <v>41863.443229166667</v>
      </c>
      <c r="T1169" s="9">
        <f t="shared" si="75"/>
        <v>41894.443229166667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9">
        <f t="shared" si="74"/>
        <v>42604.762326388889</v>
      </c>
      <c r="T1170" s="9">
        <f t="shared" si="75"/>
        <v>42634.762326388889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9">
        <f t="shared" si="74"/>
        <v>42027.062071759261</v>
      </c>
      <c r="T1171" s="9">
        <f t="shared" si="75"/>
        <v>42057.062071759261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9">
        <f t="shared" si="74"/>
        <v>42124.601516203707</v>
      </c>
      <c r="T1172" s="9">
        <f t="shared" si="75"/>
        <v>42154.601516203707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9">
        <f t="shared" si="74"/>
        <v>41938.513043981482</v>
      </c>
      <c r="T1173" s="9">
        <f t="shared" si="75"/>
        <v>41956.554710648146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9">
        <f t="shared" si="74"/>
        <v>41841.390648148154</v>
      </c>
      <c r="T1174" s="9">
        <f t="shared" si="75"/>
        <v>41871.390648148154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9">
        <f t="shared" si="74"/>
        <v>42183.894178240742</v>
      </c>
      <c r="T1175" s="9">
        <f t="shared" si="75"/>
        <v>42218.894178240742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9">
        <f t="shared" si="74"/>
        <v>42468.550081018526</v>
      </c>
      <c r="T1176" s="9">
        <f t="shared" si="75"/>
        <v>42498.550081018526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9">
        <f t="shared" si="74"/>
        <v>42170.436793981484</v>
      </c>
      <c r="T1177" s="9">
        <f t="shared" si="75"/>
        <v>42200.436793981484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9">
        <f t="shared" si="74"/>
        <v>42745.727986111109</v>
      </c>
      <c r="T1178" s="9">
        <f t="shared" si="75"/>
        <v>42800.250000000007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9">
        <f t="shared" si="74"/>
        <v>41897.369166666671</v>
      </c>
      <c r="T1179" s="9">
        <f t="shared" si="75"/>
        <v>41927.369166666671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9">
        <f t="shared" si="74"/>
        <v>41837.614027777781</v>
      </c>
      <c r="T1180" s="9">
        <f t="shared" si="75"/>
        <v>41867.614027777781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9">
        <f t="shared" si="74"/>
        <v>42275.428553240745</v>
      </c>
      <c r="T1181" s="9">
        <f t="shared" si="75"/>
        <v>42305.428553240745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9">
        <f t="shared" si="74"/>
        <v>41781.515208333338</v>
      </c>
      <c r="T1182" s="9">
        <f t="shared" si="75"/>
        <v>41818.515208333338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9">
        <f t="shared" si="74"/>
        <v>42034.047696759262</v>
      </c>
      <c r="T1183" s="9">
        <f t="shared" si="75"/>
        <v>42064.047696759262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9">
        <f t="shared" si="74"/>
        <v>42728.535740740743</v>
      </c>
      <c r="T1184" s="9">
        <f t="shared" si="75"/>
        <v>42747.404166666667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9">
        <f t="shared" si="74"/>
        <v>42656.569710648146</v>
      </c>
      <c r="T1185" s="9">
        <f t="shared" si="75"/>
        <v>42675.874305555561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9">
        <f t="shared" si="74"/>
        <v>42741.307997685188</v>
      </c>
      <c r="T1186" s="9">
        <f t="shared" si="75"/>
        <v>42772.307997685188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9">
        <f t="shared" si="74"/>
        <v>42130.573483796303</v>
      </c>
      <c r="T1187" s="9">
        <f t="shared" si="75"/>
        <v>42162.875000000007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9">
        <f t="shared" si="74"/>
        <v>42123.571701388886</v>
      </c>
      <c r="T1188" s="9">
        <f t="shared" si="75"/>
        <v>42156.654166666667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9">
        <f t="shared" si="74"/>
        <v>42109.603275462963</v>
      </c>
      <c r="T1189" s="9">
        <f t="shared" si="75"/>
        <v>42141.458333333336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9">
        <f t="shared" si="74"/>
        <v>42711.40902777778</v>
      </c>
      <c r="T1190" s="9">
        <f t="shared" si="75"/>
        <v>42732.40902777778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9">
        <f t="shared" si="74"/>
        <v>42529.687442129631</v>
      </c>
      <c r="T1191" s="9">
        <f t="shared" si="75"/>
        <v>42550.687442129631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9">
        <f t="shared" si="74"/>
        <v>41852.374131944445</v>
      </c>
      <c r="T1192" s="9">
        <f t="shared" si="75"/>
        <v>41882.374131944445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9">
        <f t="shared" si="74"/>
        <v>42419.312037037038</v>
      </c>
      <c r="T1193" s="9">
        <f t="shared" si="75"/>
        <v>42449.270370370366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9">
        <f t="shared" si="74"/>
        <v>42747.21502314815</v>
      </c>
      <c r="T1194" s="9">
        <f t="shared" si="75"/>
        <v>42777.21502314815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9">
        <f t="shared" si="74"/>
        <v>42409.48440972223</v>
      </c>
      <c r="T1195" s="9">
        <f t="shared" si="75"/>
        <v>42469.442743055559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9">
        <f t="shared" si="74"/>
        <v>42072.196516203701</v>
      </c>
      <c r="T1196" s="9">
        <f t="shared" si="75"/>
        <v>42102.196516203701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9">
        <f t="shared" si="74"/>
        <v>42298.056168981486</v>
      </c>
      <c r="T1197" s="9">
        <f t="shared" si="75"/>
        <v>42358.083333333336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9">
        <f t="shared" si="74"/>
        <v>42326.527071759258</v>
      </c>
      <c r="T1198" s="9">
        <f t="shared" si="75"/>
        <v>42356.527071759258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9">
        <f t="shared" si="74"/>
        <v>42503.373078703706</v>
      </c>
      <c r="T1199" s="9">
        <f t="shared" si="75"/>
        <v>42533.957638888889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9">
        <f t="shared" si="74"/>
        <v>42333.327384259261</v>
      </c>
      <c r="T1200" s="9">
        <f t="shared" si="75"/>
        <v>42368.833333333336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9">
        <f t="shared" si="74"/>
        <v>42161.479166666664</v>
      </c>
      <c r="T1201" s="9">
        <f t="shared" si="75"/>
        <v>42193.479166666664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9">
        <f t="shared" si="74"/>
        <v>42089.185833333337</v>
      </c>
      <c r="T1202" s="9">
        <f t="shared" si="75"/>
        <v>42110.185833333337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9">
        <f t="shared" si="74"/>
        <v>42536.315347222226</v>
      </c>
      <c r="T1203" s="9">
        <f t="shared" si="75"/>
        <v>42566.315347222226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9">
        <f t="shared" si="74"/>
        <v>42151.997152777774</v>
      </c>
      <c r="T1204" s="9">
        <f t="shared" si="75"/>
        <v>42181.997152777774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9">
        <f t="shared" si="74"/>
        <v>42125.323229166672</v>
      </c>
      <c r="T1205" s="9">
        <f t="shared" si="75"/>
        <v>42155.323229166672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9">
        <f t="shared" si="74"/>
        <v>42297.456400462965</v>
      </c>
      <c r="T1206" s="9">
        <f t="shared" si="75"/>
        <v>42341.916666666664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9">
        <f t="shared" si="74"/>
        <v>42138.21471064815</v>
      </c>
      <c r="T1207" s="9">
        <f t="shared" si="75"/>
        <v>42168.21471064815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9">
        <f t="shared" si="74"/>
        <v>42772.48440972223</v>
      </c>
      <c r="T1208" s="9">
        <f t="shared" si="75"/>
        <v>42805.270138888889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9">
        <f t="shared" si="74"/>
        <v>42430.13857638889</v>
      </c>
      <c r="T1209" s="9">
        <f t="shared" si="75"/>
        <v>42460.125000000007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9">
        <f t="shared" si="74"/>
        <v>42423.417407407411</v>
      </c>
      <c r="T1210" s="9">
        <f t="shared" si="75"/>
        <v>42453.375740740747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9">
        <f t="shared" si="74"/>
        <v>42761.554456018523</v>
      </c>
      <c r="T1211" s="9">
        <f t="shared" si="75"/>
        <v>42791.554456018523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9">
        <f t="shared" si="74"/>
        <v>42132.650138888894</v>
      </c>
      <c r="T1212" s="9">
        <f t="shared" si="75"/>
        <v>42155.583333333336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9">
        <f t="shared" si="74"/>
        <v>42515.574780092596</v>
      </c>
      <c r="T1213" s="9">
        <f t="shared" si="75"/>
        <v>42530.574780092596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9">
        <f t="shared" si="74"/>
        <v>42318.658506944448</v>
      </c>
      <c r="T1214" s="9">
        <f t="shared" si="75"/>
        <v>42334.750000000007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9">
        <f t="shared" si="74"/>
        <v>42731.464120370372</v>
      </c>
      <c r="T1215" s="9">
        <f t="shared" si="75"/>
        <v>42766.464120370372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9">
        <f t="shared" si="74"/>
        <v>42104.548668981479</v>
      </c>
      <c r="T1216" s="9">
        <f t="shared" si="75"/>
        <v>42164.548668981479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9">
        <f t="shared" si="74"/>
        <v>41759.631435185183</v>
      </c>
      <c r="T1217" s="9">
        <f t="shared" si="75"/>
        <v>41789.631435185183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9">
        <f t="shared" si="74"/>
        <v>42247.324733796304</v>
      </c>
      <c r="T1218" s="9">
        <f t="shared" si="75"/>
        <v>42279.668750000004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9">
        <f t="shared" ref="S1219:S1282" si="78">(((J1219/60)/60)/24)+DATE(1970,1,1)+(-7/24)</f>
        <v>42535.517824074072</v>
      </c>
      <c r="T1219" s="9">
        <f t="shared" ref="T1219:T1282" si="79">(((I1219/60)/60)/24)+DATE(1970,1,1)+(-7/24)</f>
        <v>42565.517824074072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9">
        <f t="shared" si="78"/>
        <v>42278.370370370372</v>
      </c>
      <c r="T1220" s="9">
        <f t="shared" si="79"/>
        <v>42308.833333333336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9">
        <f t="shared" si="78"/>
        <v>42633.170289351852</v>
      </c>
      <c r="T1221" s="9">
        <f t="shared" si="79"/>
        <v>42663.170289351852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9">
        <f t="shared" si="78"/>
        <v>42211.336944444447</v>
      </c>
      <c r="T1222" s="9">
        <f t="shared" si="79"/>
        <v>42241.336944444447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9">
        <f t="shared" si="78"/>
        <v>42680.183888888896</v>
      </c>
      <c r="T1223" s="9">
        <f t="shared" si="79"/>
        <v>42707.708333333336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9">
        <f t="shared" si="78"/>
        <v>42430.428784722222</v>
      </c>
      <c r="T1224" s="9">
        <f t="shared" si="79"/>
        <v>42460.875000000007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9">
        <f t="shared" si="78"/>
        <v>42653.885520833333</v>
      </c>
      <c r="T1225" s="9">
        <f t="shared" si="79"/>
        <v>42683.927187500005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9">
        <f t="shared" si="78"/>
        <v>41736.258125</v>
      </c>
      <c r="T1226" s="9">
        <f t="shared" si="79"/>
        <v>41796.258125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9">
        <f t="shared" si="78"/>
        <v>41509.614328703705</v>
      </c>
      <c r="T1227" s="9">
        <f t="shared" si="79"/>
        <v>41569.614328703705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9">
        <f t="shared" si="78"/>
        <v>41715.583113425928</v>
      </c>
      <c r="T1228" s="9">
        <f t="shared" si="79"/>
        <v>41749.75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9">
        <f t="shared" si="78"/>
        <v>41827.627500000002</v>
      </c>
      <c r="T1229" s="9">
        <f t="shared" si="7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9">
        <f t="shared" si="78"/>
        <v>40754.437592592592</v>
      </c>
      <c r="T1230" s="9">
        <f t="shared" si="79"/>
        <v>40814.437592592592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9">
        <f t="shared" si="78"/>
        <v>40985.168136574073</v>
      </c>
      <c r="T1231" s="9">
        <f t="shared" si="79"/>
        <v>41015.375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9">
        <f t="shared" si="78"/>
        <v>40568.680902777778</v>
      </c>
      <c r="T1232" s="9">
        <f t="shared" si="79"/>
        <v>40598.680902777778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9">
        <f t="shared" si="78"/>
        <v>42193.650092592594</v>
      </c>
      <c r="T1233" s="9">
        <f t="shared" si="79"/>
        <v>42243.750000000007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9">
        <f t="shared" si="78"/>
        <v>41506.556365740747</v>
      </c>
      <c r="T1234" s="9">
        <f t="shared" si="79"/>
        <v>41553.556365740747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9">
        <f t="shared" si="78"/>
        <v>40939.657106481485</v>
      </c>
      <c r="T1235" s="9">
        <f t="shared" si="79"/>
        <v>40960.657106481485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9">
        <f t="shared" si="78"/>
        <v>42007.497013888897</v>
      </c>
      <c r="T1236" s="9">
        <f t="shared" si="79"/>
        <v>42037.497013888897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9">
        <f t="shared" si="78"/>
        <v>41582.84373842593</v>
      </c>
      <c r="T1237" s="9">
        <f t="shared" si="79"/>
        <v>41622.84373842593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9">
        <f t="shared" si="78"/>
        <v>41110.388472222221</v>
      </c>
      <c r="T1238" s="9">
        <f t="shared" si="79"/>
        <v>41118.375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9">
        <f t="shared" si="78"/>
        <v>41124.991493055561</v>
      </c>
      <c r="T1239" s="9">
        <f t="shared" si="79"/>
        <v>41144.991493055561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9">
        <f t="shared" si="78"/>
        <v>40731.318703703706</v>
      </c>
      <c r="T1240" s="9">
        <f t="shared" si="79"/>
        <v>40761.318703703706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9">
        <f t="shared" si="78"/>
        <v>40883.670914351853</v>
      </c>
      <c r="T1241" s="9">
        <f t="shared" si="79"/>
        <v>40913.670914351853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9">
        <f t="shared" si="78"/>
        <v>41408.748344907413</v>
      </c>
      <c r="T1242" s="9">
        <f t="shared" si="79"/>
        <v>41467.618750000001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9">
        <f t="shared" si="78"/>
        <v>41923.546064814815</v>
      </c>
      <c r="T1243" s="9">
        <f t="shared" si="79"/>
        <v>41945.957638888889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9">
        <f t="shared" si="78"/>
        <v>40781.873865740745</v>
      </c>
      <c r="T1244" s="9">
        <f t="shared" si="79"/>
        <v>40797.262500000004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9">
        <f t="shared" si="78"/>
        <v>40671.587627314817</v>
      </c>
      <c r="T1245" s="9">
        <f t="shared" si="79"/>
        <v>40732.583333333336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9">
        <f t="shared" si="78"/>
        <v>41355.533831018518</v>
      </c>
      <c r="T1246" s="9">
        <f t="shared" si="79"/>
        <v>41386.583333333336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9">
        <f t="shared" si="78"/>
        <v>41774.308263888888</v>
      </c>
      <c r="T1247" s="9">
        <f t="shared" si="79"/>
        <v>41804.308263888888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9">
        <f t="shared" si="78"/>
        <v>40837.75172453704</v>
      </c>
      <c r="T1248" s="9">
        <f t="shared" si="79"/>
        <v>40882.793391203704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9">
        <f t="shared" si="78"/>
        <v>41370.000636574077</v>
      </c>
      <c r="T1249" s="9">
        <f t="shared" si="79"/>
        <v>41400.000636574077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9">
        <f t="shared" si="78"/>
        <v>41767.36519675926</v>
      </c>
      <c r="T1250" s="9">
        <f t="shared" si="79"/>
        <v>41802.999305555561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9">
        <f t="shared" si="78"/>
        <v>41067.449201388896</v>
      </c>
      <c r="T1251" s="9">
        <f t="shared" si="79"/>
        <v>41097.449201388896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9">
        <f t="shared" si="78"/>
        <v>41843.351053240745</v>
      </c>
      <c r="T1252" s="9">
        <f t="shared" si="79"/>
        <v>41888.351053240745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9">
        <f t="shared" si="78"/>
        <v>40751.522766203707</v>
      </c>
      <c r="T1253" s="9">
        <f t="shared" si="79"/>
        <v>40811.522766203707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9">
        <f t="shared" si="78"/>
        <v>41543.696400462963</v>
      </c>
      <c r="T1254" s="9">
        <f t="shared" si="79"/>
        <v>41571.696400462963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9">
        <f t="shared" si="78"/>
        <v>41855.491979166669</v>
      </c>
      <c r="T1255" s="9">
        <f t="shared" si="79"/>
        <v>41885.491979166669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9">
        <f t="shared" si="78"/>
        <v>40487.329699074078</v>
      </c>
      <c r="T1256" s="9">
        <f t="shared" si="79"/>
        <v>40543.915972222225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9">
        <f t="shared" si="78"/>
        <v>41579.553842592599</v>
      </c>
      <c r="T1257" s="9">
        <f t="shared" si="79"/>
        <v>41609.595509259263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9">
        <f t="shared" si="78"/>
        <v>40921.627673611118</v>
      </c>
      <c r="T1258" s="9">
        <f t="shared" si="79"/>
        <v>40951.627673611118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9">
        <f t="shared" si="78"/>
        <v>40586.793865740743</v>
      </c>
      <c r="T1259" s="9">
        <f t="shared" si="79"/>
        <v>40635.752199074079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9">
        <f t="shared" si="78"/>
        <v>41487.319583333338</v>
      </c>
      <c r="T1260" s="9">
        <f t="shared" si="79"/>
        <v>41517.319583333338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9">
        <f t="shared" si="78"/>
        <v>41766.678981481484</v>
      </c>
      <c r="T1261" s="9">
        <f t="shared" si="79"/>
        <v>41798.874305555561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9">
        <f t="shared" si="78"/>
        <v>41666.551157407412</v>
      </c>
      <c r="T1262" s="9">
        <f t="shared" si="79"/>
        <v>41696.551157407412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9">
        <f t="shared" si="78"/>
        <v>41638.051238425927</v>
      </c>
      <c r="T1263" s="9">
        <f t="shared" si="79"/>
        <v>41668.051238425927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9">
        <f t="shared" si="78"/>
        <v>41656.470972222225</v>
      </c>
      <c r="T1264" s="9">
        <f t="shared" si="79"/>
        <v>41686.470972222225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9">
        <f t="shared" si="78"/>
        <v>41691.792476851857</v>
      </c>
      <c r="T1265" s="9">
        <f t="shared" si="79"/>
        <v>41726.75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9">
        <f t="shared" si="78"/>
        <v>41547.371331018519</v>
      </c>
      <c r="T1266" s="9">
        <f t="shared" si="79"/>
        <v>41576.371331018519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9">
        <f t="shared" si="78"/>
        <v>40465.363599537035</v>
      </c>
      <c r="T1267" s="9">
        <f t="shared" si="79"/>
        <v>40512.363599537035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9">
        <f t="shared" si="78"/>
        <v>41620.585011574076</v>
      </c>
      <c r="T1268" s="9">
        <f t="shared" si="79"/>
        <v>41650.585011574076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9">
        <f t="shared" si="78"/>
        <v>41449.293495370373</v>
      </c>
      <c r="T1269" s="9">
        <f t="shared" si="79"/>
        <v>41479.293495370373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9">
        <f t="shared" si="78"/>
        <v>41507.553784722222</v>
      </c>
      <c r="T1270" s="9">
        <f t="shared" si="79"/>
        <v>41537.553784722222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9">
        <f t="shared" si="78"/>
        <v>42445.531388888885</v>
      </c>
      <c r="T1271" s="9">
        <f t="shared" si="79"/>
        <v>42475.708333333336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9">
        <f t="shared" si="78"/>
        <v>40933.565300925933</v>
      </c>
      <c r="T1272" s="9">
        <f t="shared" si="79"/>
        <v>40993.523634259262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9">
        <f t="shared" si="78"/>
        <v>41561.391886574078</v>
      </c>
      <c r="T1273" s="9">
        <f t="shared" si="79"/>
        <v>41591.433553240742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9">
        <f t="shared" si="78"/>
        <v>40274.453460648154</v>
      </c>
      <c r="T1274" s="9">
        <f t="shared" si="79"/>
        <v>40343.875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9">
        <f t="shared" si="78"/>
        <v>41852.43855324074</v>
      </c>
      <c r="T1275" s="9">
        <f t="shared" si="79"/>
        <v>41882.43855324074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9">
        <f t="shared" si="78"/>
        <v>41116.3984375</v>
      </c>
      <c r="T1276" s="9">
        <f t="shared" si="79"/>
        <v>41151.3984375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9">
        <f t="shared" si="78"/>
        <v>41458.576238425929</v>
      </c>
      <c r="T1277" s="9">
        <f t="shared" si="79"/>
        <v>41493.576238425929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9">
        <f t="shared" si="78"/>
        <v>40007.412581018521</v>
      </c>
      <c r="T1278" s="9">
        <f t="shared" si="79"/>
        <v>40056.875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9">
        <f t="shared" si="78"/>
        <v>41121.270219907412</v>
      </c>
      <c r="T1279" s="9">
        <f t="shared" si="79"/>
        <v>41156.270219907412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9">
        <f t="shared" si="78"/>
        <v>41786.263495370375</v>
      </c>
      <c r="T1280" s="9">
        <f t="shared" si="79"/>
        <v>41814.791666666672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9">
        <f t="shared" si="78"/>
        <v>41681.807523148149</v>
      </c>
      <c r="T1281" s="9">
        <f t="shared" si="79"/>
        <v>41721.765856481485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9">
        <f t="shared" si="78"/>
        <v>40513.465902777782</v>
      </c>
      <c r="T1282" s="9">
        <f t="shared" si="79"/>
        <v>40603.465902777782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9">
        <f t="shared" ref="S1283:S1346" si="82">(((J1283/60)/60)/24)+DATE(1970,1,1)+(-7/24)</f>
        <v>41463.45180555556</v>
      </c>
      <c r="T1283" s="9">
        <f t="shared" ref="T1283:T1346" si="83">(((I1283/60)/60)/24)+DATE(1970,1,1)+(-7/24)</f>
        <v>41483.45180555556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9">
        <f t="shared" si="82"/>
        <v>41586.18350694445</v>
      </c>
      <c r="T1284" s="9">
        <f t="shared" si="83"/>
        <v>41616.915972222225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9">
        <f t="shared" si="82"/>
        <v>41320.425798611112</v>
      </c>
      <c r="T1285" s="9">
        <f t="shared" si="83"/>
        <v>41343.875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9">
        <f t="shared" si="82"/>
        <v>42711.943078703705</v>
      </c>
      <c r="T1286" s="9">
        <f t="shared" si="83"/>
        <v>42735.415972222225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9">
        <f t="shared" si="82"/>
        <v>42160.291377314818</v>
      </c>
      <c r="T1287" s="9">
        <f t="shared" si="83"/>
        <v>42175.291377314818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9">
        <f t="shared" si="82"/>
        <v>42039.092905092599</v>
      </c>
      <c r="T1288" s="9">
        <f t="shared" si="83"/>
        <v>42052.291666666664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9">
        <f t="shared" si="82"/>
        <v>42107.329351851855</v>
      </c>
      <c r="T1289" s="9">
        <f t="shared" si="83"/>
        <v>42167.329351851855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9">
        <f t="shared" si="82"/>
        <v>42560.862997685188</v>
      </c>
      <c r="T1290" s="9">
        <f t="shared" si="83"/>
        <v>42591.875000000007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9">
        <f t="shared" si="82"/>
        <v>42708.843113425923</v>
      </c>
      <c r="T1291" s="9">
        <f t="shared" si="83"/>
        <v>42738.843113425923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9">
        <f t="shared" si="82"/>
        <v>42086.323275462964</v>
      </c>
      <c r="T1292" s="9">
        <f t="shared" si="83"/>
        <v>42116.999305555561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9">
        <f t="shared" si="82"/>
        <v>42064.361006944448</v>
      </c>
      <c r="T1293" s="9">
        <f t="shared" si="83"/>
        <v>42101.000000000007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9">
        <f t="shared" si="82"/>
        <v>42256.472546296303</v>
      </c>
      <c r="T1294" s="9">
        <f t="shared" si="83"/>
        <v>42283.665972222225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9">
        <f t="shared" si="82"/>
        <v>42292.40938657408</v>
      </c>
      <c r="T1295" s="9">
        <f t="shared" si="83"/>
        <v>42322.451053240737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9">
        <f t="shared" si="82"/>
        <v>42278.162002314821</v>
      </c>
      <c r="T1296" s="9">
        <f t="shared" si="83"/>
        <v>42296.166666666664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9">
        <f t="shared" si="82"/>
        <v>42184.281215277784</v>
      </c>
      <c r="T1297" s="9">
        <f t="shared" si="83"/>
        <v>42214.416666666664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9">
        <f t="shared" si="82"/>
        <v>42422.758946759262</v>
      </c>
      <c r="T1298" s="9">
        <f t="shared" si="83"/>
        <v>42442.717280092598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9">
        <f t="shared" si="82"/>
        <v>42461.45553240741</v>
      </c>
      <c r="T1299" s="9">
        <f t="shared" si="83"/>
        <v>42491.45553240741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9">
        <f t="shared" si="82"/>
        <v>42458.389259259267</v>
      </c>
      <c r="T1300" s="9">
        <f t="shared" si="83"/>
        <v>42488.389259259267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9">
        <f t="shared" si="82"/>
        <v>42169.522673611114</v>
      </c>
      <c r="T1301" s="9">
        <f t="shared" si="83"/>
        <v>42199.522673611114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9">
        <f t="shared" si="82"/>
        <v>42483.38354166667</v>
      </c>
      <c r="T1302" s="9">
        <f t="shared" si="83"/>
        <v>42522.497916666667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9">
        <f t="shared" si="82"/>
        <v>42195.458078703705</v>
      </c>
      <c r="T1303" s="9">
        <f t="shared" si="83"/>
        <v>42205.833333333336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9">
        <f t="shared" si="82"/>
        <v>42674.766331018523</v>
      </c>
      <c r="T1304" s="9">
        <f t="shared" si="83"/>
        <v>42704.807997685188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9">
        <f t="shared" si="82"/>
        <v>42566.149537037039</v>
      </c>
      <c r="T1305" s="9">
        <f t="shared" si="83"/>
        <v>42582.166666666664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9">
        <f t="shared" si="82"/>
        <v>42746.90283564815</v>
      </c>
      <c r="T1306" s="9">
        <f t="shared" si="83"/>
        <v>42806.861168981479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9">
        <f t="shared" si="82"/>
        <v>42543.373935185191</v>
      </c>
      <c r="T1307" s="9">
        <f t="shared" si="83"/>
        <v>42572.437500000007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9">
        <f t="shared" si="82"/>
        <v>41947.165902777779</v>
      </c>
      <c r="T1308" s="9">
        <f t="shared" si="83"/>
        <v>41977.165902777779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9">
        <f t="shared" si="82"/>
        <v>42387.211562500001</v>
      </c>
      <c r="T1309" s="9">
        <f t="shared" si="83"/>
        <v>42417.211562500001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9">
        <f t="shared" si="82"/>
        <v>42611.321898148155</v>
      </c>
      <c r="T1310" s="9">
        <f t="shared" si="83"/>
        <v>42651.321898148155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9">
        <f t="shared" si="82"/>
        <v>42257.59106481482</v>
      </c>
      <c r="T1311" s="9">
        <f t="shared" si="83"/>
        <v>42292.59106481482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9">
        <f t="shared" si="82"/>
        <v>42556.375578703701</v>
      </c>
      <c r="T1312" s="9">
        <f t="shared" si="83"/>
        <v>42601.375578703701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9">
        <f t="shared" si="82"/>
        <v>42669.510636574072</v>
      </c>
      <c r="T1313" s="9">
        <f t="shared" si="83"/>
        <v>42704.552303240744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9">
        <f t="shared" si="82"/>
        <v>42082.411134259259</v>
      </c>
      <c r="T1314" s="9">
        <f t="shared" si="83"/>
        <v>42112.411134259259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9">
        <f t="shared" si="82"/>
        <v>42402.417986111112</v>
      </c>
      <c r="T1315" s="9">
        <f t="shared" si="83"/>
        <v>42432.417986111112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9">
        <f t="shared" si="82"/>
        <v>42604.378009259257</v>
      </c>
      <c r="T1316" s="9">
        <f t="shared" si="83"/>
        <v>42664.378009259257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9">
        <f t="shared" si="82"/>
        <v>42278.206574074073</v>
      </c>
      <c r="T1317" s="9">
        <f t="shared" si="83"/>
        <v>42313.750000000007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9">
        <f t="shared" si="82"/>
        <v>42393.670243055552</v>
      </c>
      <c r="T1318" s="9">
        <f t="shared" si="83"/>
        <v>42428.670243055552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9">
        <f t="shared" si="82"/>
        <v>42519.943819444445</v>
      </c>
      <c r="T1319" s="9">
        <f t="shared" si="83"/>
        <v>42572.291666666664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9">
        <f t="shared" si="82"/>
        <v>41984.751990740748</v>
      </c>
      <c r="T1320" s="9">
        <f t="shared" si="83"/>
        <v>42014.751990740748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9">
        <f t="shared" si="82"/>
        <v>41816.520428240743</v>
      </c>
      <c r="T1321" s="9">
        <f t="shared" si="83"/>
        <v>41831.375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9">
        <f t="shared" si="82"/>
        <v>42705.398680555554</v>
      </c>
      <c r="T1322" s="9">
        <f t="shared" si="83"/>
        <v>42734.666666666664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9">
        <f t="shared" si="82"/>
        <v>42697.457604166666</v>
      </c>
      <c r="T1323" s="9">
        <f t="shared" si="83"/>
        <v>42727.457604166666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9">
        <f t="shared" si="82"/>
        <v>42115.36487268519</v>
      </c>
      <c r="T1324" s="9">
        <f t="shared" si="83"/>
        <v>42145.36487268519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9">
        <f t="shared" si="82"/>
        <v>42451.406782407408</v>
      </c>
      <c r="T1325" s="9">
        <f t="shared" si="83"/>
        <v>42485.996527777781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9">
        <f t="shared" si="82"/>
        <v>42626.342037037037</v>
      </c>
      <c r="T1326" s="9">
        <f t="shared" si="83"/>
        <v>42656.342037037037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9">
        <f t="shared" si="82"/>
        <v>42703.794386574074</v>
      </c>
      <c r="T1327" s="9">
        <f t="shared" si="83"/>
        <v>42733.794386574074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9">
        <f t="shared" si="82"/>
        <v>41974.50032407407</v>
      </c>
      <c r="T1328" s="9">
        <f t="shared" si="83"/>
        <v>42019.50032407407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9">
        <f t="shared" si="82"/>
        <v>42123.386979166673</v>
      </c>
      <c r="T1329" s="9">
        <f t="shared" si="83"/>
        <v>42153.386979166673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9">
        <f t="shared" si="82"/>
        <v>42612.351087962968</v>
      </c>
      <c r="T1330" s="9">
        <f t="shared" si="83"/>
        <v>42657.351087962968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9">
        <f t="shared" si="82"/>
        <v>41934.929918981485</v>
      </c>
      <c r="T1331" s="9">
        <f t="shared" si="83"/>
        <v>41974.971585648149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9">
        <f t="shared" si="82"/>
        <v>42521.98505787037</v>
      </c>
      <c r="T1332" s="9">
        <f t="shared" si="83"/>
        <v>42552.875000000007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9">
        <f t="shared" si="82"/>
        <v>42569.212430555555</v>
      </c>
      <c r="T1333" s="9">
        <f t="shared" si="83"/>
        <v>42599.212430555555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9">
        <f t="shared" si="82"/>
        <v>42731.768611111118</v>
      </c>
      <c r="T1334" s="9">
        <f t="shared" si="83"/>
        <v>42761.768611111118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9">
        <f t="shared" si="82"/>
        <v>41805.815104166672</v>
      </c>
      <c r="T1335" s="9">
        <f t="shared" si="83"/>
        <v>41835.815104166672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9">
        <f t="shared" si="82"/>
        <v>42410.482488425929</v>
      </c>
      <c r="T1336" s="9">
        <f t="shared" si="83"/>
        <v>42440.482488425929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9">
        <f t="shared" si="82"/>
        <v>42313.644699074073</v>
      </c>
      <c r="T1337" s="9">
        <f t="shared" si="83"/>
        <v>42343.644699074073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9">
        <f t="shared" si="82"/>
        <v>41955.57208333334</v>
      </c>
      <c r="T1338" s="9">
        <f t="shared" si="83"/>
        <v>41990.57208333334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9">
        <f t="shared" si="82"/>
        <v>42767.285636574081</v>
      </c>
      <c r="T1339" s="9">
        <f t="shared" si="83"/>
        <v>42797.285636574081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9">
        <f t="shared" si="82"/>
        <v>42188.511956018519</v>
      </c>
      <c r="T1340" s="9">
        <f t="shared" si="83"/>
        <v>42218.511956018519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9">
        <f t="shared" si="82"/>
        <v>41936.355497685188</v>
      </c>
      <c r="T1341" s="9">
        <f t="shared" si="83"/>
        <v>41981.397164351853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9">
        <f t="shared" si="82"/>
        <v>41836.303854166668</v>
      </c>
      <c r="T1342" s="9">
        <f t="shared" si="83"/>
        <v>41866.303854166668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9">
        <f t="shared" si="82"/>
        <v>42612.332372685189</v>
      </c>
      <c r="T1343" s="9">
        <f t="shared" si="83"/>
        <v>42644.332372685189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9">
        <f t="shared" si="82"/>
        <v>42172.52475694444</v>
      </c>
      <c r="T1344" s="9">
        <f t="shared" si="83"/>
        <v>42202.52475694444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9">
        <f t="shared" si="82"/>
        <v>42542.234756944446</v>
      </c>
      <c r="T1345" s="9">
        <f t="shared" si="83"/>
        <v>42600.874305555561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9">
        <f t="shared" si="82"/>
        <v>42522.498136574075</v>
      </c>
      <c r="T1346" s="9">
        <f t="shared" si="83"/>
        <v>42551.498136574075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9">
        <f t="shared" ref="S1347:S1410" si="86">(((J1347/60)/60)/24)+DATE(1970,1,1)+(-7/24)</f>
        <v>41799.522673611114</v>
      </c>
      <c r="T1347" s="9">
        <f t="shared" ref="T1347:T1410" si="87">(((I1347/60)/60)/24)+DATE(1970,1,1)+(-7/24)</f>
        <v>41834.522673611114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9">
        <f t="shared" si="86"/>
        <v>41421.784155092595</v>
      </c>
      <c r="T1348" s="9">
        <f t="shared" si="87"/>
        <v>41451.784155092595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9">
        <f t="shared" si="86"/>
        <v>42040.346354166664</v>
      </c>
      <c r="T1349" s="9">
        <f t="shared" si="87"/>
        <v>42070.346354166664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9">
        <f t="shared" si="86"/>
        <v>41963.214502314811</v>
      </c>
      <c r="T1350" s="9">
        <f t="shared" si="87"/>
        <v>41991.214502314811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9">
        <f t="shared" si="86"/>
        <v>42317.040914351855</v>
      </c>
      <c r="T1351" s="9">
        <f t="shared" si="87"/>
        <v>42353.999305555561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9">
        <f t="shared" si="86"/>
        <v>42333.721458333333</v>
      </c>
      <c r="T1352" s="9">
        <f t="shared" si="87"/>
        <v>42363.721458333333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9">
        <f t="shared" si="86"/>
        <v>42382.448425925926</v>
      </c>
      <c r="T1353" s="9">
        <f t="shared" si="87"/>
        <v>42412.448425925926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9">
        <f t="shared" si="86"/>
        <v>42200.286643518521</v>
      </c>
      <c r="T1354" s="9">
        <f t="shared" si="87"/>
        <v>42251.874305555561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9">
        <f t="shared" si="86"/>
        <v>41308.826250000006</v>
      </c>
      <c r="T1355" s="9">
        <f t="shared" si="87"/>
        <v>41343.708333333336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9">
        <f t="shared" si="86"/>
        <v>42502.515960648154</v>
      </c>
      <c r="T1356" s="9">
        <f t="shared" si="87"/>
        <v>42532.515960648154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9">
        <f t="shared" si="86"/>
        <v>41212.963020833333</v>
      </c>
      <c r="T1357" s="9">
        <f t="shared" si="87"/>
        <v>41243.125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9">
        <f t="shared" si="86"/>
        <v>41429.747222222228</v>
      </c>
      <c r="T1358" s="9">
        <f t="shared" si="87"/>
        <v>41459.747222222228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9">
        <f t="shared" si="86"/>
        <v>41304.670567129629</v>
      </c>
      <c r="T1359" s="9">
        <f t="shared" si="87"/>
        <v>41333.957638888889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9">
        <f t="shared" si="86"/>
        <v>40689.27920138889</v>
      </c>
      <c r="T1360" s="9">
        <f t="shared" si="87"/>
        <v>40719.27920138889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9">
        <f t="shared" si="86"/>
        <v>40668.523032407407</v>
      </c>
      <c r="T1361" s="9">
        <f t="shared" si="87"/>
        <v>40730.523032407407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9">
        <f t="shared" si="86"/>
        <v>41095.609027777777</v>
      </c>
      <c r="T1362" s="9">
        <f t="shared" si="87"/>
        <v>41123.609027777777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9">
        <f t="shared" si="86"/>
        <v>41781.425601851857</v>
      </c>
      <c r="T1363" s="9">
        <f t="shared" si="87"/>
        <v>41811.425601851857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9">
        <f t="shared" si="86"/>
        <v>41464.64271990741</v>
      </c>
      <c r="T1364" s="9">
        <f t="shared" si="87"/>
        <v>41524.64271990741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9">
        <f t="shared" si="86"/>
        <v>42396.552395833336</v>
      </c>
      <c r="T1365" s="9">
        <f t="shared" si="87"/>
        <v>42415.040972222225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9">
        <f t="shared" si="86"/>
        <v>41951.404004629629</v>
      </c>
      <c r="T1366" s="9">
        <f t="shared" si="87"/>
        <v>42011.404004629636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9">
        <f t="shared" si="86"/>
        <v>42049.441574074073</v>
      </c>
      <c r="T1367" s="9">
        <f t="shared" si="87"/>
        <v>42079.399907407409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9">
        <f t="shared" si="86"/>
        <v>41924.704432870371</v>
      </c>
      <c r="T1368" s="9">
        <f t="shared" si="87"/>
        <v>41969.746099537042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9">
        <f t="shared" si="86"/>
        <v>42291.711226851854</v>
      </c>
      <c r="T1369" s="9">
        <f t="shared" si="87"/>
        <v>42321.752893518518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9">
        <f t="shared" si="86"/>
        <v>42145.899236111109</v>
      </c>
      <c r="T1370" s="9">
        <f t="shared" si="87"/>
        <v>42169.899236111109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9">
        <f t="shared" si="86"/>
        <v>41710.302615740744</v>
      </c>
      <c r="T1371" s="9">
        <f t="shared" si="87"/>
        <v>41740.302615740744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9">
        <f t="shared" si="86"/>
        <v>41547.711689814816</v>
      </c>
      <c r="T1372" s="9">
        <f t="shared" si="87"/>
        <v>41562.711689814816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9">
        <f t="shared" si="86"/>
        <v>42101.466921296298</v>
      </c>
      <c r="T1373" s="9">
        <f t="shared" si="87"/>
        <v>42131.466921296298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9">
        <f t="shared" si="86"/>
        <v>41072.448287037041</v>
      </c>
      <c r="T1374" s="9">
        <f t="shared" si="87"/>
        <v>41102.448287037041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9">
        <f t="shared" si="86"/>
        <v>42704.660104166665</v>
      </c>
      <c r="T1375" s="9">
        <f t="shared" si="87"/>
        <v>42734.660104166665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9">
        <f t="shared" si="86"/>
        <v>42423.87023148148</v>
      </c>
      <c r="T1376" s="9">
        <f t="shared" si="87"/>
        <v>42453.828564814816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9">
        <f t="shared" si="86"/>
        <v>42719.774525462963</v>
      </c>
      <c r="T1377" s="9">
        <f t="shared" si="87"/>
        <v>42749.774525462963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9">
        <f t="shared" si="86"/>
        <v>42677.377384259256</v>
      </c>
      <c r="T1378" s="9">
        <f t="shared" si="87"/>
        <v>42707.419050925928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9">
        <f t="shared" si="86"/>
        <v>42746.927893518521</v>
      </c>
      <c r="T1379" s="9">
        <f t="shared" si="87"/>
        <v>42768.882638888892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9">
        <f t="shared" si="86"/>
        <v>42568.46770833333</v>
      </c>
      <c r="T1380" s="9">
        <f t="shared" si="87"/>
        <v>42583.46770833333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9">
        <f t="shared" si="86"/>
        <v>42130.199953703712</v>
      </c>
      <c r="T1381" s="9">
        <f t="shared" si="87"/>
        <v>42160.199953703712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9">
        <f t="shared" si="86"/>
        <v>42141.471134259256</v>
      </c>
      <c r="T1382" s="9">
        <f t="shared" si="87"/>
        <v>42163.791666666664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9">
        <f t="shared" si="86"/>
        <v>42702.922743055555</v>
      </c>
      <c r="T1383" s="9">
        <f t="shared" si="87"/>
        <v>42732.922743055555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9">
        <f t="shared" si="86"/>
        <v>41370.508518518523</v>
      </c>
      <c r="T1384" s="9">
        <f t="shared" si="87"/>
        <v>41400.508518518523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9">
        <f t="shared" si="86"/>
        <v>42706.783310185187</v>
      </c>
      <c r="T1385" s="9">
        <f t="shared" si="87"/>
        <v>42726.783310185187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9">
        <f t="shared" si="86"/>
        <v>42160.443541666667</v>
      </c>
      <c r="T1386" s="9">
        <f t="shared" si="87"/>
        <v>42190.443541666667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9">
        <f t="shared" si="86"/>
        <v>42433.397233796299</v>
      </c>
      <c r="T1387" s="9">
        <f t="shared" si="87"/>
        <v>42489.21597222222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9">
        <f t="shared" si="86"/>
        <v>42184.355196759258</v>
      </c>
      <c r="T1388" s="9">
        <f t="shared" si="87"/>
        <v>42214.355196759258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9">
        <f t="shared" si="86"/>
        <v>42126.629571759266</v>
      </c>
      <c r="T1389" s="9">
        <f t="shared" si="87"/>
        <v>42157.895833333336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9">
        <f t="shared" si="86"/>
        <v>42634.323113425933</v>
      </c>
      <c r="T1390" s="9">
        <f t="shared" si="87"/>
        <v>42660.384722222225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9">
        <f t="shared" si="86"/>
        <v>42565.189317129632</v>
      </c>
      <c r="T1391" s="9">
        <f t="shared" si="87"/>
        <v>42595.189317129632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9">
        <f t="shared" si="86"/>
        <v>42087.511643518519</v>
      </c>
      <c r="T1392" s="9">
        <f t="shared" si="87"/>
        <v>42121.425000000003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9">
        <f t="shared" si="86"/>
        <v>42193.35900462963</v>
      </c>
      <c r="T1393" s="9">
        <f t="shared" si="87"/>
        <v>42237.915972222225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9">
        <f t="shared" si="86"/>
        <v>42400.863263888888</v>
      </c>
      <c r="T1394" s="9">
        <f t="shared" si="87"/>
        <v>42431.863263888888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9">
        <f t="shared" si="86"/>
        <v>42553.3903125</v>
      </c>
      <c r="T1395" s="9">
        <f t="shared" si="87"/>
        <v>42583.3903125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9">
        <f t="shared" si="86"/>
        <v>42751.853310185186</v>
      </c>
      <c r="T1396" s="9">
        <f t="shared" si="87"/>
        <v>42794.833333333336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9">
        <f t="shared" si="86"/>
        <v>42719.616678240745</v>
      </c>
      <c r="T1397" s="9">
        <f t="shared" si="87"/>
        <v>42749.616678240745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9">
        <f t="shared" si="86"/>
        <v>42018.706967592596</v>
      </c>
      <c r="T1398" s="9">
        <f t="shared" si="87"/>
        <v>42048.706967592596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9">
        <f t="shared" si="86"/>
        <v>42640.626273148147</v>
      </c>
      <c r="T1399" s="9">
        <f t="shared" si="87"/>
        <v>42670.59652777778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9">
        <f t="shared" si="86"/>
        <v>42526.582569444443</v>
      </c>
      <c r="T1400" s="9">
        <f t="shared" si="87"/>
        <v>42556.582569444443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9">
        <f t="shared" si="86"/>
        <v>41888.712650462963</v>
      </c>
      <c r="T1401" s="9">
        <f t="shared" si="87"/>
        <v>41918.712650462963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9">
        <f t="shared" si="86"/>
        <v>42498.049456018525</v>
      </c>
      <c r="T1402" s="9">
        <f t="shared" si="87"/>
        <v>42532.937500000007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9">
        <f t="shared" si="86"/>
        <v>41399.704560185186</v>
      </c>
      <c r="T1403" s="9">
        <f t="shared" si="87"/>
        <v>41420.704560185186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9">
        <f t="shared" si="86"/>
        <v>42064.761701388888</v>
      </c>
      <c r="T1404" s="9">
        <f t="shared" si="87"/>
        <v>42124.720034722232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9">
        <f t="shared" si="86"/>
        <v>41450.771238425928</v>
      </c>
      <c r="T1405" s="9">
        <f t="shared" si="87"/>
        <v>41480.771238425928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9">
        <f t="shared" si="86"/>
        <v>42032.218576388892</v>
      </c>
      <c r="T1406" s="9">
        <f t="shared" si="87"/>
        <v>42057.218576388892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9">
        <f t="shared" si="86"/>
        <v>41941.388900462967</v>
      </c>
      <c r="T1407" s="9">
        <f t="shared" si="87"/>
        <v>41971.430567129632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9">
        <f t="shared" si="86"/>
        <v>42297.141284722224</v>
      </c>
      <c r="T1408" s="9">
        <f t="shared" si="87"/>
        <v>42350.125000000007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9">
        <f t="shared" si="86"/>
        <v>41838.245115740741</v>
      </c>
      <c r="T1409" s="9">
        <f t="shared" si="87"/>
        <v>41863.245115740741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9">
        <f t="shared" si="86"/>
        <v>42291.580509259256</v>
      </c>
      <c r="T1410" s="9">
        <f t="shared" si="87"/>
        <v>42321.622175925928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9">
        <f t="shared" ref="S1411:S1474" si="90">(((J1411/60)/60)/24)+DATE(1970,1,1)+(-7/24)</f>
        <v>41944.841840277782</v>
      </c>
      <c r="T1411" s="9">
        <f t="shared" ref="T1411:T1474" si="91">(((I1411/60)/60)/24)+DATE(1970,1,1)+(-7/24)</f>
        <v>42004.883506944447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9">
        <f t="shared" si="90"/>
        <v>42479.02685185185</v>
      </c>
      <c r="T1412" s="9">
        <f t="shared" si="91"/>
        <v>42524.02685185185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9">
        <f t="shared" si="90"/>
        <v>42012.767361111117</v>
      </c>
      <c r="T1413" s="9">
        <f t="shared" si="91"/>
        <v>42040.767361111117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9">
        <f t="shared" si="90"/>
        <v>41946.771979166668</v>
      </c>
      <c r="T1414" s="9">
        <f t="shared" si="91"/>
        <v>41976.771979166668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9">
        <f t="shared" si="90"/>
        <v>42360.145486111112</v>
      </c>
      <c r="T1415" s="9">
        <f t="shared" si="91"/>
        <v>42420.145486111112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9">
        <f t="shared" si="90"/>
        <v>42707.961423611116</v>
      </c>
      <c r="T1416" s="9">
        <f t="shared" si="91"/>
        <v>42737.961423611116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9">
        <f t="shared" si="90"/>
        <v>42192.384155092594</v>
      </c>
      <c r="T1417" s="9">
        <f t="shared" si="91"/>
        <v>42232.384155092594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9">
        <f t="shared" si="90"/>
        <v>42299.634479166671</v>
      </c>
      <c r="T1418" s="9">
        <f t="shared" si="91"/>
        <v>42329.676145833335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9">
        <f t="shared" si="90"/>
        <v>42231.858495370376</v>
      </c>
      <c r="T1419" s="9">
        <f t="shared" si="91"/>
        <v>42262.174305555563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9">
        <f t="shared" si="90"/>
        <v>42395.16474537037</v>
      </c>
      <c r="T1420" s="9">
        <f t="shared" si="91"/>
        <v>42425.16474537037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9">
        <f t="shared" si="90"/>
        <v>42622.164571759262</v>
      </c>
      <c r="T1421" s="9">
        <f t="shared" si="91"/>
        <v>42652.164571759262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9">
        <f t="shared" si="90"/>
        <v>42524.375995370377</v>
      </c>
      <c r="T1422" s="9">
        <f t="shared" si="91"/>
        <v>42549.375995370377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9">
        <f t="shared" si="90"/>
        <v>42013.62394675926</v>
      </c>
      <c r="T1423" s="9">
        <f t="shared" si="91"/>
        <v>42043.62394675926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9">
        <f t="shared" si="90"/>
        <v>42603.947962962964</v>
      </c>
      <c r="T1424" s="9">
        <f t="shared" si="91"/>
        <v>42633.947962962964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9">
        <f t="shared" si="90"/>
        <v>42340.068645833337</v>
      </c>
      <c r="T1425" s="9">
        <f t="shared" si="91"/>
        <v>42370.068645833337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9">
        <f t="shared" si="90"/>
        <v>42676.425949074073</v>
      </c>
      <c r="T1426" s="9">
        <f t="shared" si="91"/>
        <v>42689.467615740745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9">
        <f t="shared" si="90"/>
        <v>42092.839803240742</v>
      </c>
      <c r="T1427" s="9">
        <f t="shared" si="91"/>
        <v>42122.839803240742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9">
        <f t="shared" si="90"/>
        <v>42180.098611111112</v>
      </c>
      <c r="T1428" s="9">
        <f t="shared" si="91"/>
        <v>42240.098611111112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9">
        <f t="shared" si="90"/>
        <v>42601.560011574074</v>
      </c>
      <c r="T1429" s="9">
        <f t="shared" si="91"/>
        <v>42631.560011574074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9">
        <f t="shared" si="90"/>
        <v>42432.088159722225</v>
      </c>
      <c r="T1430" s="9">
        <f t="shared" si="91"/>
        <v>42462.046493055554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9">
        <f t="shared" si="90"/>
        <v>42073.769004629627</v>
      </c>
      <c r="T1431" s="9">
        <f t="shared" si="91"/>
        <v>42103.769004629627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9">
        <f t="shared" si="90"/>
        <v>41961.521851851852</v>
      </c>
      <c r="T1432" s="9">
        <f t="shared" si="91"/>
        <v>41992.521851851852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9">
        <f t="shared" si="90"/>
        <v>42303.919166666667</v>
      </c>
      <c r="T1433" s="9">
        <f t="shared" si="91"/>
        <v>42333.960833333338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9">
        <f t="shared" si="90"/>
        <v>42175.488750000004</v>
      </c>
      <c r="T1434" s="9">
        <f t="shared" si="91"/>
        <v>42205.488750000004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9">
        <f t="shared" si="90"/>
        <v>42673.334201388891</v>
      </c>
      <c r="T1435" s="9">
        <f t="shared" si="91"/>
        <v>42714.166666666664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9">
        <f t="shared" si="90"/>
        <v>42142.475439814814</v>
      </c>
      <c r="T1436" s="9">
        <f t="shared" si="91"/>
        <v>42163.333333333336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9">
        <f t="shared" si="90"/>
        <v>42258.488657407412</v>
      </c>
      <c r="T1437" s="9">
        <f t="shared" si="91"/>
        <v>42288.488657407412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9">
        <f t="shared" si="90"/>
        <v>42391.058530092596</v>
      </c>
      <c r="T1438" s="9">
        <f t="shared" si="91"/>
        <v>42421.058530092596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9">
        <f t="shared" si="90"/>
        <v>41796.240034722221</v>
      </c>
      <c r="T1439" s="9">
        <f t="shared" si="91"/>
        <v>41832.915972222225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9">
        <f t="shared" si="90"/>
        <v>42457.57984953704</v>
      </c>
      <c r="T1440" s="9">
        <f t="shared" si="91"/>
        <v>42487.288194444445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9">
        <f t="shared" si="90"/>
        <v>42040.538206018515</v>
      </c>
      <c r="T1441" s="9">
        <f t="shared" si="91"/>
        <v>42070.538206018515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9">
        <f t="shared" si="90"/>
        <v>42486.456747685188</v>
      </c>
      <c r="T1442" s="9">
        <f t="shared" si="91"/>
        <v>42516.456747685188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9">
        <f t="shared" si="90"/>
        <v>42198.474178240744</v>
      </c>
      <c r="T1443" s="9">
        <f t="shared" si="91"/>
        <v>42258.474178240744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9">
        <f t="shared" si="90"/>
        <v>42485.353680555556</v>
      </c>
      <c r="T1444" s="9">
        <f t="shared" si="91"/>
        <v>42515.353680555556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9">
        <f t="shared" si="90"/>
        <v>42707.634363425932</v>
      </c>
      <c r="T1445" s="9">
        <f t="shared" si="91"/>
        <v>42737.634363425932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9">
        <f t="shared" si="90"/>
        <v>42199.581736111119</v>
      </c>
      <c r="T1446" s="9">
        <f t="shared" si="91"/>
        <v>42259.581736111119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9">
        <f t="shared" si="90"/>
        <v>42139.250636574077</v>
      </c>
      <c r="T1447" s="9">
        <f t="shared" si="91"/>
        <v>42169.250636574077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9">
        <f t="shared" si="90"/>
        <v>42461.155995370376</v>
      </c>
      <c r="T1448" s="9">
        <f t="shared" si="91"/>
        <v>42481.155995370376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9">
        <f t="shared" si="90"/>
        <v>42529.439050925932</v>
      </c>
      <c r="T1449" s="9">
        <f t="shared" si="91"/>
        <v>42559.439050925932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9">
        <f t="shared" si="90"/>
        <v>42115.644884259258</v>
      </c>
      <c r="T1450" s="9">
        <f t="shared" si="91"/>
        <v>42145.934027777781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9">
        <f t="shared" si="90"/>
        <v>42086.519733796296</v>
      </c>
      <c r="T1451" s="9">
        <f t="shared" si="91"/>
        <v>42134.519733796296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9">
        <f t="shared" si="90"/>
        <v>42389.879594907405</v>
      </c>
      <c r="T1452" s="9">
        <f t="shared" si="91"/>
        <v>42419.879594907405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9">
        <f t="shared" si="90"/>
        <v>41931.667349537041</v>
      </c>
      <c r="T1453" s="9">
        <f t="shared" si="91"/>
        <v>41961.709016203706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9">
        <f t="shared" si="90"/>
        <v>41818.411608796298</v>
      </c>
      <c r="T1454" s="9">
        <f t="shared" si="91"/>
        <v>41848.411608796298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9">
        <f t="shared" si="90"/>
        <v>42795.404479166667</v>
      </c>
      <c r="T1455" s="9">
        <f t="shared" si="91"/>
        <v>42840.362812500003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9">
        <f t="shared" si="90"/>
        <v>42463.575000000004</v>
      </c>
      <c r="T1456" s="9">
        <f t="shared" si="91"/>
        <v>42484.624305555561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9">
        <f t="shared" si="90"/>
        <v>41832.381018518521</v>
      </c>
      <c r="T1457" s="9">
        <f t="shared" si="91"/>
        <v>41887.277083333334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9">
        <f t="shared" si="90"/>
        <v>42708.376909722225</v>
      </c>
      <c r="T1458" s="9">
        <f t="shared" si="91"/>
        <v>42738.376909722225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9">
        <f t="shared" si="90"/>
        <v>42289.604675925926</v>
      </c>
      <c r="T1459" s="9">
        <f t="shared" si="91"/>
        <v>42319.646342592598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9">
        <f t="shared" si="90"/>
        <v>41831.413888888892</v>
      </c>
      <c r="T1460" s="9">
        <f t="shared" si="91"/>
        <v>41861.875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9">
        <f t="shared" si="90"/>
        <v>42311.913148148153</v>
      </c>
      <c r="T1461" s="9">
        <f t="shared" si="91"/>
        <v>42340.434027777781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9">
        <f t="shared" si="90"/>
        <v>41915.605300925927</v>
      </c>
      <c r="T1462" s="9">
        <f t="shared" si="91"/>
        <v>41973.697916666664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9">
        <f t="shared" si="90"/>
        <v>41899.353634259263</v>
      </c>
      <c r="T1463" s="9">
        <f t="shared" si="91"/>
        <v>41932.708333333336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9">
        <f t="shared" si="90"/>
        <v>41344.371192129634</v>
      </c>
      <c r="T1464" s="9">
        <f t="shared" si="91"/>
        <v>41374.371192129634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9">
        <f t="shared" si="90"/>
        <v>41326.619652777779</v>
      </c>
      <c r="T1465" s="9">
        <f t="shared" si="91"/>
        <v>41371.577986111115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9">
        <f t="shared" si="90"/>
        <v>41291.369884259264</v>
      </c>
      <c r="T1466" s="9">
        <f t="shared" si="91"/>
        <v>41321.369884259264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9">
        <f t="shared" si="90"/>
        <v>40959.442731481482</v>
      </c>
      <c r="T1467" s="9">
        <f t="shared" si="91"/>
        <v>40989.833333333336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9">
        <f t="shared" si="90"/>
        <v>42339.880393518521</v>
      </c>
      <c r="T1468" s="9">
        <f t="shared" si="91"/>
        <v>42380.916666666664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9">
        <f t="shared" si="90"/>
        <v>40933.510243055556</v>
      </c>
      <c r="T1469" s="9">
        <f t="shared" si="91"/>
        <v>40993.468576388892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9">
        <f t="shared" si="90"/>
        <v>40645.722789351858</v>
      </c>
      <c r="T1470" s="9">
        <f t="shared" si="91"/>
        <v>40705.722789351858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9">
        <f t="shared" si="90"/>
        <v>41290.306817129633</v>
      </c>
      <c r="T1471" s="9">
        <f t="shared" si="91"/>
        <v>41320.306817129633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9">
        <f t="shared" si="90"/>
        <v>41250.535451388889</v>
      </c>
      <c r="T1472" s="9">
        <f t="shared" si="91"/>
        <v>41271.535451388889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9">
        <f t="shared" si="90"/>
        <v>42073.665902777779</v>
      </c>
      <c r="T1473" s="9">
        <f t="shared" si="91"/>
        <v>42103.665902777779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9">
        <f t="shared" si="90"/>
        <v>41533.251192129632</v>
      </c>
      <c r="T1474" s="9">
        <f t="shared" si="91"/>
        <v>41563.251192129632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9">
        <f t="shared" ref="S1475:S1538" si="94">(((J1475/60)/60)/24)+DATE(1970,1,1)+(-7/24)</f>
        <v>40939.687951388893</v>
      </c>
      <c r="T1475" s="9">
        <f t="shared" ref="T1475:T1538" si="95">(((I1475/60)/60)/24)+DATE(1970,1,1)+(-7/24)</f>
        <v>40969.687951388893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9">
        <f t="shared" si="94"/>
        <v>41500.436249999999</v>
      </c>
      <c r="T1476" s="9">
        <f t="shared" si="95"/>
        <v>41530.436249999999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9">
        <f t="shared" si="94"/>
        <v>41960.431284722225</v>
      </c>
      <c r="T1477" s="9">
        <f t="shared" si="95"/>
        <v>41992.915972222225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9">
        <f t="shared" si="94"/>
        <v>40765.750254629631</v>
      </c>
      <c r="T1478" s="9">
        <f t="shared" si="95"/>
        <v>40795.750254629631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9">
        <f t="shared" si="94"/>
        <v>40840.324120370373</v>
      </c>
      <c r="T1479" s="9">
        <f t="shared" si="95"/>
        <v>40899.833333333336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9">
        <f t="shared" si="94"/>
        <v>41394.580011574079</v>
      </c>
      <c r="T1480" s="9">
        <f t="shared" si="95"/>
        <v>41408.580011574079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9">
        <f t="shared" si="94"/>
        <v>41754.453576388893</v>
      </c>
      <c r="T1481" s="9">
        <f t="shared" si="95"/>
        <v>41768.874305555561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9">
        <f t="shared" si="94"/>
        <v>41464.64234953704</v>
      </c>
      <c r="T1482" s="9">
        <f t="shared" si="95"/>
        <v>41481.416666666672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9">
        <f t="shared" si="94"/>
        <v>41550.631307870375</v>
      </c>
      <c r="T1483" s="9">
        <f t="shared" si="95"/>
        <v>41580.631307870375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9">
        <f t="shared" si="94"/>
        <v>41136.566388888896</v>
      </c>
      <c r="T1484" s="9">
        <f t="shared" si="95"/>
        <v>41159.035416666666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9">
        <f t="shared" si="94"/>
        <v>42547.901331018518</v>
      </c>
      <c r="T1485" s="9">
        <f t="shared" si="95"/>
        <v>42572.901331018518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9">
        <f t="shared" si="94"/>
        <v>41052.90929398148</v>
      </c>
      <c r="T1486" s="9">
        <f t="shared" si="95"/>
        <v>41111.327083333337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9">
        <f t="shared" si="94"/>
        <v>42130.504317129635</v>
      </c>
      <c r="T1487" s="9">
        <f t="shared" si="95"/>
        <v>42175.504317129635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9">
        <f t="shared" si="94"/>
        <v>42031.876863425925</v>
      </c>
      <c r="T1488" s="9">
        <f t="shared" si="95"/>
        <v>42061.876863425925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9">
        <f t="shared" si="94"/>
        <v>42554.625821759262</v>
      </c>
      <c r="T1489" s="9">
        <f t="shared" si="95"/>
        <v>42584.625821759262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9">
        <f t="shared" si="94"/>
        <v>41614.271527777782</v>
      </c>
      <c r="T1490" s="9">
        <f t="shared" si="95"/>
        <v>41644.271527777782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9">
        <f t="shared" si="94"/>
        <v>41198.3200462963</v>
      </c>
      <c r="T1491" s="9">
        <f t="shared" si="95"/>
        <v>41228.361712962964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9">
        <f t="shared" si="94"/>
        <v>41520.269375000003</v>
      </c>
      <c r="T1492" s="9">
        <f t="shared" si="95"/>
        <v>41549.269375000003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9">
        <f t="shared" si="94"/>
        <v>41991.421793981484</v>
      </c>
      <c r="T1493" s="9">
        <f t="shared" si="95"/>
        <v>42050.359722222223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9">
        <f t="shared" si="94"/>
        <v>40682.593125000007</v>
      </c>
      <c r="T1494" s="9">
        <f t="shared" si="95"/>
        <v>40712.593125000007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9">
        <f t="shared" si="94"/>
        <v>41411.574942129635</v>
      </c>
      <c r="T1495" s="9">
        <f t="shared" si="95"/>
        <v>41441.574942129635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9">
        <f t="shared" si="94"/>
        <v>42067.430706018517</v>
      </c>
      <c r="T1496" s="9">
        <f t="shared" si="95"/>
        <v>42097.359722222223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9">
        <f t="shared" si="94"/>
        <v>40752.498043981483</v>
      </c>
      <c r="T1497" s="9">
        <f t="shared" si="95"/>
        <v>40782.498043981483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9">
        <f t="shared" si="94"/>
        <v>41838.183553240742</v>
      </c>
      <c r="T1498" s="9">
        <f t="shared" si="95"/>
        <v>41898.183553240742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9">
        <f t="shared" si="94"/>
        <v>41444.350949074076</v>
      </c>
      <c r="T1499" s="9">
        <f t="shared" si="95"/>
        <v>41486.529861111114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9">
        <f t="shared" si="94"/>
        <v>41840.691875000004</v>
      </c>
      <c r="T1500" s="9">
        <f t="shared" si="95"/>
        <v>41885.691875000004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9">
        <f t="shared" si="94"/>
        <v>42526.715659722227</v>
      </c>
      <c r="T1501" s="9">
        <f t="shared" si="95"/>
        <v>42586.715659722227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9">
        <f t="shared" si="94"/>
        <v>41365.612928240742</v>
      </c>
      <c r="T1502" s="9">
        <f t="shared" si="95"/>
        <v>41395.612928240742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9">
        <f t="shared" si="94"/>
        <v>42163.291932870372</v>
      </c>
      <c r="T1503" s="9">
        <f t="shared" si="95"/>
        <v>42193.291932870372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9">
        <f t="shared" si="94"/>
        <v>42426.250925925931</v>
      </c>
      <c r="T1504" s="9">
        <f t="shared" si="95"/>
        <v>42454.625000000007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9">
        <f t="shared" si="94"/>
        <v>42606.055567129632</v>
      </c>
      <c r="T1505" s="9">
        <f t="shared" si="95"/>
        <v>42666.055567129632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9">
        <f t="shared" si="94"/>
        <v>41772.366018518522</v>
      </c>
      <c r="T1506" s="9">
        <f t="shared" si="95"/>
        <v>41800.064583333333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9">
        <f t="shared" si="94"/>
        <v>42414.151655092595</v>
      </c>
      <c r="T1507" s="9">
        <f t="shared" si="95"/>
        <v>42451.542361111111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9">
        <f t="shared" si="94"/>
        <v>41814.494259259263</v>
      </c>
      <c r="T1508" s="9">
        <f t="shared" si="95"/>
        <v>41844.494259259263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9">
        <f t="shared" si="94"/>
        <v>40254.158668981487</v>
      </c>
      <c r="T1509" s="9">
        <f t="shared" si="95"/>
        <v>40313.048611111117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9">
        <f t="shared" si="94"/>
        <v>41786.322696759264</v>
      </c>
      <c r="T1510" s="9">
        <f t="shared" si="95"/>
        <v>41817.322696759264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9">
        <f t="shared" si="94"/>
        <v>42751.241724537038</v>
      </c>
      <c r="T1511" s="9">
        <f t="shared" si="95"/>
        <v>42780.665972222225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9">
        <f t="shared" si="94"/>
        <v>41809.093495370369</v>
      </c>
      <c r="T1512" s="9">
        <f t="shared" si="95"/>
        <v>41839.093495370369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9">
        <f t="shared" si="94"/>
        <v>42296.291712962964</v>
      </c>
      <c r="T1513" s="9">
        <f t="shared" si="95"/>
        <v>42326.333379629628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9">
        <f t="shared" si="94"/>
        <v>42741.392812500002</v>
      </c>
      <c r="T1514" s="9">
        <f t="shared" si="95"/>
        <v>42771.392812500002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9">
        <f t="shared" si="94"/>
        <v>41806.345671296302</v>
      </c>
      <c r="T1515" s="9">
        <f t="shared" si="95"/>
        <v>41836.345671296302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9">
        <f t="shared" si="94"/>
        <v>42234.306018518524</v>
      </c>
      <c r="T1516" s="9">
        <f t="shared" si="95"/>
        <v>42274.306018518524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9">
        <f t="shared" si="94"/>
        <v>42414.961770833332</v>
      </c>
      <c r="T1517" s="9">
        <f t="shared" si="95"/>
        <v>42444.920104166667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9">
        <f t="shared" si="94"/>
        <v>42619.174675925933</v>
      </c>
      <c r="T1518" s="9">
        <f t="shared" si="95"/>
        <v>42649.291666666664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9">
        <f t="shared" si="94"/>
        <v>41948.274918981486</v>
      </c>
      <c r="T1519" s="9">
        <f t="shared" si="95"/>
        <v>41978.958333333336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9">
        <f t="shared" si="94"/>
        <v>41760.528379629635</v>
      </c>
      <c r="T1520" s="9">
        <f t="shared" si="95"/>
        <v>41790.528379629635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9">
        <f t="shared" si="94"/>
        <v>41782.450034722227</v>
      </c>
      <c r="T1521" s="9">
        <f t="shared" si="95"/>
        <v>41810.624305555561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9">
        <f t="shared" si="94"/>
        <v>41955.566122685188</v>
      </c>
      <c r="T1522" s="9">
        <f t="shared" si="95"/>
        <v>41991.875000000007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9">
        <f t="shared" si="94"/>
        <v>42492.87605324074</v>
      </c>
      <c r="T1523" s="9">
        <f t="shared" si="95"/>
        <v>42527.87605324074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9">
        <f t="shared" si="94"/>
        <v>41899.538645833338</v>
      </c>
      <c r="T1524" s="9">
        <f t="shared" si="95"/>
        <v>41929.538645833338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9">
        <f t="shared" si="94"/>
        <v>41964.459675925929</v>
      </c>
      <c r="T1525" s="9">
        <f t="shared" si="95"/>
        <v>41995.708333333336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9">
        <f t="shared" si="94"/>
        <v>42756.209374999999</v>
      </c>
      <c r="T1526" s="9">
        <f t="shared" si="95"/>
        <v>42786.209374999999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9">
        <f t="shared" si="94"/>
        <v>42570.411319444444</v>
      </c>
      <c r="T1527" s="9">
        <f t="shared" si="95"/>
        <v>42600.411319444444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9">
        <f t="shared" si="94"/>
        <v>42338.984340277784</v>
      </c>
      <c r="T1528" s="9">
        <f t="shared" si="95"/>
        <v>42387.984340277784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9">
        <f t="shared" si="94"/>
        <v>42780.308865740742</v>
      </c>
      <c r="T1529" s="9">
        <f t="shared" si="95"/>
        <v>42808.267199074071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9">
        <f t="shared" si="94"/>
        <v>42736.441226851857</v>
      </c>
      <c r="T1530" s="9">
        <f t="shared" si="95"/>
        <v>42766.708333333336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9">
        <f t="shared" si="94"/>
        <v>42052.337037037039</v>
      </c>
      <c r="T1531" s="9">
        <f t="shared" si="95"/>
        <v>42082.295370370375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9">
        <f t="shared" si="94"/>
        <v>42275.475636574083</v>
      </c>
      <c r="T1532" s="9">
        <f t="shared" si="95"/>
        <v>42300.475636574083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9">
        <f t="shared" si="94"/>
        <v>41941.510717592595</v>
      </c>
      <c r="T1533" s="9">
        <f t="shared" si="95"/>
        <v>41973.833333333336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9">
        <f t="shared" si="94"/>
        <v>42391.183622685188</v>
      </c>
      <c r="T1534" s="9">
        <f t="shared" si="95"/>
        <v>42415.333333333336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9">
        <f t="shared" si="94"/>
        <v>42442.710381944446</v>
      </c>
      <c r="T1535" s="9">
        <f t="shared" si="95"/>
        <v>42491.874305555561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9">
        <f t="shared" si="94"/>
        <v>42221.382662037046</v>
      </c>
      <c r="T1536" s="9">
        <f t="shared" si="95"/>
        <v>42251.382662037046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9">
        <f t="shared" si="94"/>
        <v>42484.537395833337</v>
      </c>
      <c r="T1537" s="9">
        <f t="shared" si="95"/>
        <v>42513.625000000007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9">
        <f t="shared" si="94"/>
        <v>42213.51053240741</v>
      </c>
      <c r="T1538" s="9">
        <f t="shared" si="95"/>
        <v>42243.51053240741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9">
        <f t="shared" ref="S1539:S1602" si="98">(((J1539/60)/60)/24)+DATE(1970,1,1)+(-7/24)</f>
        <v>42552.023460648146</v>
      </c>
      <c r="T1539" s="9">
        <f t="shared" ref="T1539:T1602" si="99">(((I1539/60)/60)/24)+DATE(1970,1,1)+(-7/24)</f>
        <v>42588.458333333336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9">
        <f t="shared" si="98"/>
        <v>41981.490393518521</v>
      </c>
      <c r="T1540" s="9">
        <f t="shared" si="99"/>
        <v>42026.490393518521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9">
        <f t="shared" si="98"/>
        <v>42705.627534722218</v>
      </c>
      <c r="T1541" s="9">
        <f t="shared" si="99"/>
        <v>42738.627534722218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9">
        <f t="shared" si="98"/>
        <v>41938.715462962966</v>
      </c>
      <c r="T1542" s="9">
        <f t="shared" si="99"/>
        <v>41968.760416666664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9">
        <f t="shared" si="98"/>
        <v>41974.420578703706</v>
      </c>
      <c r="T1543" s="9">
        <f t="shared" si="99"/>
        <v>42004.420578703706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9">
        <f t="shared" si="98"/>
        <v>42170.704861111117</v>
      </c>
      <c r="T1544" s="9">
        <f t="shared" si="99"/>
        <v>42185.704861111117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9">
        <f t="shared" si="98"/>
        <v>41935.217986111114</v>
      </c>
      <c r="T1545" s="9">
        <f t="shared" si="99"/>
        <v>41965.259652777779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9">
        <f t="shared" si="98"/>
        <v>42052.75953703704</v>
      </c>
      <c r="T1546" s="9">
        <f t="shared" si="99"/>
        <v>42094.720833333333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9">
        <f t="shared" si="98"/>
        <v>42031.592986111114</v>
      </c>
      <c r="T1547" s="9">
        <f t="shared" si="99"/>
        <v>42065.594444444447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9">
        <f t="shared" si="98"/>
        <v>41838.921284722222</v>
      </c>
      <c r="T1548" s="9">
        <f t="shared" si="99"/>
        <v>41898.921284722222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9">
        <f t="shared" si="98"/>
        <v>42782.13520833334</v>
      </c>
      <c r="T1549" s="9">
        <f t="shared" si="99"/>
        <v>42789.13520833334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9">
        <f t="shared" si="98"/>
        <v>42286.590509259266</v>
      </c>
      <c r="T1550" s="9">
        <f t="shared" si="99"/>
        <v>42316.632175925923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9">
        <f t="shared" si="98"/>
        <v>42280.84443287037</v>
      </c>
      <c r="T1551" s="9">
        <f t="shared" si="99"/>
        <v>42310.886099537041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9">
        <f t="shared" si="98"/>
        <v>42472.157800925932</v>
      </c>
      <c r="T1552" s="9">
        <f t="shared" si="99"/>
        <v>42502.157800925932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9">
        <f t="shared" si="98"/>
        <v>42121.532858796294</v>
      </c>
      <c r="T1553" s="9">
        <f t="shared" si="99"/>
        <v>42151.532858796294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9">
        <f t="shared" si="98"/>
        <v>41892.397083333337</v>
      </c>
      <c r="T1554" s="9">
        <f t="shared" si="99"/>
        <v>41912.874305555561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9">
        <f t="shared" si="98"/>
        <v>42218.991284722222</v>
      </c>
      <c r="T1555" s="9">
        <f t="shared" si="99"/>
        <v>42248.991284722222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9">
        <f t="shared" si="98"/>
        <v>42187.960532407415</v>
      </c>
      <c r="T1556" s="9">
        <f t="shared" si="99"/>
        <v>42217.960532407415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9">
        <f t="shared" si="98"/>
        <v>42241.322129629632</v>
      </c>
      <c r="T1557" s="9">
        <f t="shared" si="99"/>
        <v>42264.416666666664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9">
        <f t="shared" si="98"/>
        <v>42524.861388888887</v>
      </c>
      <c r="T1558" s="9">
        <f t="shared" si="99"/>
        <v>42554.861388888887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9">
        <f t="shared" si="98"/>
        <v>41871.361493055556</v>
      </c>
      <c r="T1559" s="9">
        <f t="shared" si="99"/>
        <v>41902.361493055556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9">
        <f t="shared" si="98"/>
        <v>42185.106006944443</v>
      </c>
      <c r="T1560" s="9">
        <f t="shared" si="99"/>
        <v>42244.216666666667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9">
        <f t="shared" si="98"/>
        <v>42107.761562499996</v>
      </c>
      <c r="T1561" s="9">
        <f t="shared" si="99"/>
        <v>42122.761562499996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9">
        <f t="shared" si="98"/>
        <v>41935.729085648149</v>
      </c>
      <c r="T1562" s="9">
        <f t="shared" si="99"/>
        <v>41955.77075231482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9">
        <f t="shared" si="98"/>
        <v>41554.750034722223</v>
      </c>
      <c r="T1563" s="9">
        <f t="shared" si="99"/>
        <v>41584.791701388895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9">
        <f t="shared" si="98"/>
        <v>40079.27449074074</v>
      </c>
      <c r="T1564" s="9">
        <f t="shared" si="99"/>
        <v>40148.743055555555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9">
        <f t="shared" si="98"/>
        <v>41652.450821759259</v>
      </c>
      <c r="T1565" s="9">
        <f t="shared" si="99"/>
        <v>41712.409155092595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9">
        <f t="shared" si="98"/>
        <v>42121.075335648151</v>
      </c>
      <c r="T1566" s="9">
        <f t="shared" si="99"/>
        <v>42152.545138888891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9">
        <f t="shared" si="98"/>
        <v>40672.438206018523</v>
      </c>
      <c r="T1567" s="9">
        <f t="shared" si="99"/>
        <v>40702.438206018523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9">
        <f t="shared" si="98"/>
        <v>42549.6250462963</v>
      </c>
      <c r="T1568" s="9">
        <f t="shared" si="99"/>
        <v>42578.625000000007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9">
        <f t="shared" si="98"/>
        <v>41671.645196759258</v>
      </c>
      <c r="T1569" s="9">
        <f t="shared" si="99"/>
        <v>41686.708333333336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9">
        <f t="shared" si="98"/>
        <v>41961.77065972222</v>
      </c>
      <c r="T1570" s="9">
        <f t="shared" si="99"/>
        <v>41996.77065972222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9">
        <f t="shared" si="98"/>
        <v>41389.38789351852</v>
      </c>
      <c r="T1571" s="9">
        <f t="shared" si="99"/>
        <v>41419.38789351852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9">
        <f t="shared" si="98"/>
        <v>42438.521782407413</v>
      </c>
      <c r="T1572" s="9">
        <f t="shared" si="99"/>
        <v>42468.480115740742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9">
        <f t="shared" si="98"/>
        <v>42144.477812500008</v>
      </c>
      <c r="T1573" s="9">
        <f t="shared" si="99"/>
        <v>42174.477812500008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9">
        <f t="shared" si="98"/>
        <v>42403.741423611114</v>
      </c>
      <c r="T1574" s="9">
        <f t="shared" si="99"/>
        <v>42428.707638888889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9">
        <f t="shared" si="98"/>
        <v>42785.708356481489</v>
      </c>
      <c r="T1575" s="9">
        <f t="shared" si="99"/>
        <v>42825.874305555561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9">
        <f t="shared" si="98"/>
        <v>42017.635752314818</v>
      </c>
      <c r="T1576" s="9">
        <f t="shared" si="99"/>
        <v>42052.635752314818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9">
        <f t="shared" si="98"/>
        <v>41799.232592592598</v>
      </c>
      <c r="T1577" s="9">
        <f t="shared" si="99"/>
        <v>41829.232592592598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9">
        <f t="shared" si="98"/>
        <v>42140.587592592594</v>
      </c>
      <c r="T1578" s="9">
        <f t="shared" si="99"/>
        <v>42185.587592592594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9">
        <f t="shared" si="98"/>
        <v>41054.556111111116</v>
      </c>
      <c r="T1579" s="9">
        <f t="shared" si="99"/>
        <v>41114.556111111116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9">
        <f t="shared" si="98"/>
        <v>40398.774201388893</v>
      </c>
      <c r="T1580" s="9">
        <f t="shared" si="99"/>
        <v>40422.791666666672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9">
        <f t="shared" si="98"/>
        <v>41481.704756944448</v>
      </c>
      <c r="T1581" s="9">
        <f t="shared" si="99"/>
        <v>41514.704756944448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9">
        <f t="shared" si="98"/>
        <v>40989.758402777785</v>
      </c>
      <c r="T1582" s="9">
        <f t="shared" si="99"/>
        <v>41049.758402777785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9">
        <f t="shared" si="98"/>
        <v>42325.15729166667</v>
      </c>
      <c r="T1583" s="9">
        <f t="shared" si="99"/>
        <v>42357.15729166667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9">
        <f t="shared" si="98"/>
        <v>42246.498298611114</v>
      </c>
      <c r="T1584" s="9">
        <f t="shared" si="99"/>
        <v>42303.597222222226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9">
        <f t="shared" si="98"/>
        <v>41877.613321759265</v>
      </c>
      <c r="T1585" s="9">
        <f t="shared" si="99"/>
        <v>41907.613321759265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9">
        <f t="shared" si="98"/>
        <v>41779.357650462967</v>
      </c>
      <c r="T1586" s="9">
        <f t="shared" si="99"/>
        <v>41789.357650462967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9">
        <f t="shared" si="98"/>
        <v>42707.603796296295</v>
      </c>
      <c r="T1587" s="9">
        <f t="shared" si="99"/>
        <v>42729.166666666664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9">
        <f t="shared" si="98"/>
        <v>42068.812754629638</v>
      </c>
      <c r="T1588" s="9">
        <f t="shared" si="99"/>
        <v>42098.771087962967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9">
        <f t="shared" si="98"/>
        <v>41956.659317129634</v>
      </c>
      <c r="T1589" s="9">
        <f t="shared" si="99"/>
        <v>41986.659317129634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9">
        <f t="shared" si="98"/>
        <v>42004.958321759266</v>
      </c>
      <c r="T1590" s="9">
        <f t="shared" si="99"/>
        <v>42035.55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9">
        <f t="shared" si="98"/>
        <v>42256.693124999998</v>
      </c>
      <c r="T1591" s="9">
        <f t="shared" si="99"/>
        <v>42286.693124999998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9">
        <f t="shared" si="98"/>
        <v>42240.565555555557</v>
      </c>
      <c r="T1592" s="9">
        <f t="shared" si="99"/>
        <v>42270.565555555557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9">
        <f t="shared" si="98"/>
        <v>42433.434502314813</v>
      </c>
      <c r="T1593" s="9">
        <f t="shared" si="99"/>
        <v>42463.392835648156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9">
        <f t="shared" si="98"/>
        <v>42045.781076388892</v>
      </c>
      <c r="T1594" s="9">
        <f t="shared" si="99"/>
        <v>42090.73940972222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9">
        <f t="shared" si="98"/>
        <v>42033.553877314822</v>
      </c>
      <c r="T1595" s="9">
        <f t="shared" si="99"/>
        <v>42063.553877314822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9">
        <f t="shared" si="98"/>
        <v>42445.421087962961</v>
      </c>
      <c r="T1596" s="9">
        <f t="shared" si="99"/>
        <v>42505.38958333333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9">
        <f t="shared" si="98"/>
        <v>41779.758425925931</v>
      </c>
      <c r="T1597" s="9">
        <f t="shared" si="99"/>
        <v>41808.55069444445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9">
        <f t="shared" si="98"/>
        <v>41941.138530092598</v>
      </c>
      <c r="T1598" s="9">
        <f t="shared" si="99"/>
        <v>41986.180196759262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9">
        <f t="shared" si="98"/>
        <v>42603.062465277784</v>
      </c>
      <c r="T1599" s="9">
        <f t="shared" si="99"/>
        <v>42633.062465277784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9">
        <f t="shared" si="98"/>
        <v>42151.3756712963</v>
      </c>
      <c r="T1600" s="9">
        <f t="shared" si="99"/>
        <v>42211.3756712963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9">
        <f t="shared" si="98"/>
        <v>42438.247407407405</v>
      </c>
      <c r="T1601" s="9">
        <f t="shared" si="99"/>
        <v>42468.205740740748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9">
        <f t="shared" si="98"/>
        <v>41790.765648148154</v>
      </c>
      <c r="T1602" s="9">
        <f t="shared" si="99"/>
        <v>41834.924305555556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9">
        <f t="shared" ref="S1603:S1666" si="102">(((J1603/60)/60)/24)+DATE(1970,1,1)+(-7/24)</f>
        <v>40637.801307870373</v>
      </c>
      <c r="T1603" s="9">
        <f t="shared" ref="T1603:T1666" si="103">(((I1603/60)/60)/24)+DATE(1970,1,1)+(-7/24)</f>
        <v>40667.801307870373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9">
        <f t="shared" si="102"/>
        <v>40788.005983796298</v>
      </c>
      <c r="T1604" s="9">
        <f t="shared" si="103"/>
        <v>40830.666666666672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9">
        <f t="shared" si="102"/>
        <v>40875.877997685187</v>
      </c>
      <c r="T1605" s="9">
        <f t="shared" si="103"/>
        <v>40935.877997685187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9">
        <f t="shared" si="102"/>
        <v>40945.553645833337</v>
      </c>
      <c r="T1606" s="9">
        <f t="shared" si="103"/>
        <v>40985.511979166666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9">
        <f t="shared" si="102"/>
        <v>40746.721215277779</v>
      </c>
      <c r="T1607" s="9">
        <f t="shared" si="103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9">
        <f t="shared" si="102"/>
        <v>40535.819884259261</v>
      </c>
      <c r="T1608" s="9">
        <f t="shared" si="103"/>
        <v>40625.778217592597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9">
        <f t="shared" si="102"/>
        <v>41053.516793981486</v>
      </c>
      <c r="T1609" s="9">
        <f t="shared" si="103"/>
        <v>41074.516793981486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9">
        <f t="shared" si="102"/>
        <v>41607.539189814815</v>
      </c>
      <c r="T1610" s="9">
        <f t="shared" si="103"/>
        <v>41639.934722222228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9">
        <f t="shared" si="102"/>
        <v>40795.709594907406</v>
      </c>
      <c r="T1611" s="9">
        <f t="shared" si="103"/>
        <v>40849.041666666672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9">
        <f t="shared" si="102"/>
        <v>41228.633217592593</v>
      </c>
      <c r="T1612" s="9">
        <f t="shared" si="103"/>
        <v>41258.633217592593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9">
        <f t="shared" si="102"/>
        <v>41408.708703703705</v>
      </c>
      <c r="T1613" s="9">
        <f t="shared" si="103"/>
        <v>41429.708703703705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9">
        <f t="shared" si="102"/>
        <v>41246.583148148151</v>
      </c>
      <c r="T1614" s="9">
        <f t="shared" si="103"/>
        <v>41276.583148148151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9">
        <f t="shared" si="102"/>
        <v>41081.777800925927</v>
      </c>
      <c r="T1615" s="9">
        <f t="shared" si="103"/>
        <v>41111.777800925927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9">
        <f t="shared" si="102"/>
        <v>41794.689456018517</v>
      </c>
      <c r="T1616" s="9">
        <f t="shared" si="103"/>
        <v>41854.416666666672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9">
        <f t="shared" si="102"/>
        <v>40844.759212962963</v>
      </c>
      <c r="T1617" s="9">
        <f t="shared" si="103"/>
        <v>40889.800879629634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9">
        <f t="shared" si="102"/>
        <v>41194.423854166671</v>
      </c>
      <c r="T1618" s="9">
        <f t="shared" si="103"/>
        <v>41235.625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9">
        <f t="shared" si="102"/>
        <v>41546.372546296298</v>
      </c>
      <c r="T1619" s="9">
        <f t="shared" si="103"/>
        <v>41579.5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9">
        <f t="shared" si="102"/>
        <v>41301.362673611111</v>
      </c>
      <c r="T1620" s="9">
        <f t="shared" si="103"/>
        <v>41341.362673611111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9">
        <f t="shared" si="102"/>
        <v>41875.894513888896</v>
      </c>
      <c r="T1621" s="9">
        <f t="shared" si="103"/>
        <v>41896.894513888896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9">
        <f t="shared" si="102"/>
        <v>41321.04791666667</v>
      </c>
      <c r="T1622" s="9">
        <f t="shared" si="103"/>
        <v>41328.04791666667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9">
        <f t="shared" si="102"/>
        <v>41003.314988425926</v>
      </c>
      <c r="T1623" s="9">
        <f t="shared" si="103"/>
        <v>41056.874305555561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9">
        <f t="shared" si="102"/>
        <v>41950.003171296295</v>
      </c>
      <c r="T1624" s="9">
        <f t="shared" si="103"/>
        <v>41990.040972222225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9">
        <f t="shared" si="102"/>
        <v>41453.396863425929</v>
      </c>
      <c r="T1625" s="9">
        <f t="shared" si="103"/>
        <v>41513.396863425929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9">
        <f t="shared" si="102"/>
        <v>41243.075636574074</v>
      </c>
      <c r="T1626" s="9">
        <f t="shared" si="103"/>
        <v>41283.075636574074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9">
        <f t="shared" si="102"/>
        <v>41135.40802083334</v>
      </c>
      <c r="T1627" s="9">
        <f t="shared" si="103"/>
        <v>41163.40802083334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9">
        <f t="shared" si="102"/>
        <v>41579.556331018524</v>
      </c>
      <c r="T1628" s="9">
        <f t="shared" si="103"/>
        <v>41609.597997685189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9">
        <f t="shared" si="102"/>
        <v>41205.415381944447</v>
      </c>
      <c r="T1629" s="9">
        <f t="shared" si="103"/>
        <v>41238.915972222225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9">
        <f t="shared" si="102"/>
        <v>41774.445393518523</v>
      </c>
      <c r="T1630" s="9">
        <f t="shared" si="103"/>
        <v>41807.445393518523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9">
        <f t="shared" si="102"/>
        <v>41645.575613425928</v>
      </c>
      <c r="T1631" s="9">
        <f t="shared" si="103"/>
        <v>41690.575613425928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9">
        <f t="shared" si="102"/>
        <v>40939.546006944445</v>
      </c>
      <c r="T1632" s="9">
        <f t="shared" si="103"/>
        <v>40969.999305555561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9">
        <f t="shared" si="102"/>
        <v>41164.567835648151</v>
      </c>
      <c r="T1633" s="9">
        <f t="shared" si="103"/>
        <v>41194.567835648151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9">
        <f t="shared" si="102"/>
        <v>40750.04923611111</v>
      </c>
      <c r="T1634" s="9">
        <f t="shared" si="103"/>
        <v>40810.04923611111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9">
        <f t="shared" si="102"/>
        <v>40896.592083333337</v>
      </c>
      <c r="T1635" s="9">
        <f t="shared" si="103"/>
        <v>40923.916666666672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9">
        <f t="shared" si="102"/>
        <v>40657.898159722223</v>
      </c>
      <c r="T1636" s="9">
        <f t="shared" si="103"/>
        <v>40695.957638888889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9">
        <f t="shared" si="102"/>
        <v>42502.577094907414</v>
      </c>
      <c r="T1637" s="9">
        <f t="shared" si="103"/>
        <v>42562.577094907414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9">
        <f t="shared" si="102"/>
        <v>40662.795000000006</v>
      </c>
      <c r="T1638" s="9">
        <f t="shared" si="103"/>
        <v>40705.875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9">
        <f t="shared" si="102"/>
        <v>40122.459953703707</v>
      </c>
      <c r="T1639" s="9">
        <f t="shared" si="103"/>
        <v>40178.693750000006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9">
        <f t="shared" si="102"/>
        <v>41288.395462962966</v>
      </c>
      <c r="T1640" s="9">
        <f t="shared" si="103"/>
        <v>41333.600694444445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9">
        <f t="shared" si="102"/>
        <v>40941.360706018524</v>
      </c>
      <c r="T1641" s="9">
        <f t="shared" si="103"/>
        <v>40971.360706018524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9">
        <f t="shared" si="102"/>
        <v>40378.939293981486</v>
      </c>
      <c r="T1642" s="9">
        <f t="shared" si="103"/>
        <v>40392.790972222225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9">
        <f t="shared" si="102"/>
        <v>41962.304907407415</v>
      </c>
      <c r="T1643" s="9">
        <f t="shared" si="103"/>
        <v>41992.304907407415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9">
        <f t="shared" si="102"/>
        <v>40687.732951388891</v>
      </c>
      <c r="T1644" s="9">
        <f t="shared" si="103"/>
        <v>40707.732951388891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9">
        <f t="shared" si="102"/>
        <v>41146.532546296301</v>
      </c>
      <c r="T1645" s="9">
        <f t="shared" si="103"/>
        <v>41176.532546296301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9">
        <f t="shared" si="102"/>
        <v>41174.768055555556</v>
      </c>
      <c r="T1646" s="9">
        <f t="shared" si="103"/>
        <v>41234.809722222228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9">
        <f t="shared" si="102"/>
        <v>41521.325694444444</v>
      </c>
      <c r="T1647" s="9">
        <f t="shared" si="103"/>
        <v>41535.325694444444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9">
        <f t="shared" si="102"/>
        <v>41833.158599537041</v>
      </c>
      <c r="T1648" s="9">
        <f t="shared" si="103"/>
        <v>41865.465972222228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9">
        <f t="shared" si="102"/>
        <v>41039.117789351854</v>
      </c>
      <c r="T1649" s="9">
        <f t="shared" si="103"/>
        <v>41069.117789351854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9">
        <f t="shared" si="102"/>
        <v>40592.412986111114</v>
      </c>
      <c r="T1650" s="9">
        <f t="shared" si="103"/>
        <v>40622.37131944445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9">
        <f t="shared" si="102"/>
        <v>41737.392997685187</v>
      </c>
      <c r="T1651" s="9">
        <f t="shared" si="103"/>
        <v>41782.392997685187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9">
        <f t="shared" si="102"/>
        <v>41526.143946759265</v>
      </c>
      <c r="T1652" s="9">
        <f t="shared" si="103"/>
        <v>41556.143946759265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9">
        <f t="shared" si="102"/>
        <v>40625.609027777777</v>
      </c>
      <c r="T1653" s="9">
        <f t="shared" si="103"/>
        <v>40658.999305555561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9">
        <f t="shared" si="102"/>
        <v>41572.201307870375</v>
      </c>
      <c r="T1654" s="9">
        <f t="shared" si="103"/>
        <v>41602.242974537039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9">
        <f t="shared" si="102"/>
        <v>40626.54277777778</v>
      </c>
      <c r="T1655" s="9">
        <f t="shared" si="103"/>
        <v>40657.54277777778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9">
        <f t="shared" si="102"/>
        <v>40987.599074074074</v>
      </c>
      <c r="T1656" s="9">
        <f t="shared" si="103"/>
        <v>41017.599074074074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9">
        <f t="shared" si="102"/>
        <v>40974.500231481485</v>
      </c>
      <c r="T1657" s="9">
        <f t="shared" si="103"/>
        <v>41004.458564814813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9">
        <f t="shared" si="102"/>
        <v>41226.637175925927</v>
      </c>
      <c r="T1658" s="9">
        <f t="shared" si="103"/>
        <v>41256.637175925927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9">
        <f t="shared" si="102"/>
        <v>41023.490370370375</v>
      </c>
      <c r="T1659" s="9">
        <f t="shared" si="103"/>
        <v>41053.490370370375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9">
        <f t="shared" si="102"/>
        <v>41222.930173611116</v>
      </c>
      <c r="T1660" s="9">
        <f t="shared" si="103"/>
        <v>41261.305555555555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9">
        <f t="shared" si="102"/>
        <v>41596.621770833335</v>
      </c>
      <c r="T1661" s="9">
        <f t="shared" si="103"/>
        <v>41625.208333333336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9">
        <f t="shared" si="102"/>
        <v>42459.40219907408</v>
      </c>
      <c r="T1662" s="9">
        <f t="shared" si="103"/>
        <v>42490.624305555561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9">
        <f t="shared" si="102"/>
        <v>42343.706377314818</v>
      </c>
      <c r="T1663" s="9">
        <f t="shared" si="103"/>
        <v>42386.583333333336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9">
        <f t="shared" si="102"/>
        <v>40847.906666666669</v>
      </c>
      <c r="T1664" s="9">
        <f t="shared" si="103"/>
        <v>40907.948333333334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9">
        <f t="shared" si="102"/>
        <v>42005.730405092596</v>
      </c>
      <c r="T1665" s="9">
        <f t="shared" si="103"/>
        <v>42035.730405092596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9">
        <f t="shared" si="102"/>
        <v>40939.47011574074</v>
      </c>
      <c r="T1666" s="9">
        <f t="shared" si="103"/>
        <v>40983.874305555561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9">
        <f t="shared" ref="S1667:S1730" si="106">(((J1667/60)/60)/24)+DATE(1970,1,1)+(-7/24)</f>
        <v>40564.357789351852</v>
      </c>
      <c r="T1667" s="9">
        <f t="shared" ref="T1667:T1730" si="107">(((I1667/60)/60)/24)+DATE(1970,1,1)+(-7/24)</f>
        <v>40595.833333333336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9">
        <f t="shared" si="106"/>
        <v>41330.961493055562</v>
      </c>
      <c r="T1668" s="9">
        <f t="shared" si="107"/>
        <v>41360.91982638889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9">
        <f t="shared" si="106"/>
        <v>41681.778912037036</v>
      </c>
      <c r="T1669" s="9">
        <f t="shared" si="107"/>
        <v>41708.999305555561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9">
        <f t="shared" si="106"/>
        <v>40844.858090277776</v>
      </c>
      <c r="T1670" s="9">
        <f t="shared" si="107"/>
        <v>40874.899756944447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9">
        <f t="shared" si="106"/>
        <v>42461.593472222223</v>
      </c>
      <c r="T1671" s="9">
        <f t="shared" si="107"/>
        <v>42521.593472222223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9">
        <f t="shared" si="106"/>
        <v>40313.638877314821</v>
      </c>
      <c r="T1672" s="9">
        <f t="shared" si="107"/>
        <v>40363.875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9">
        <f t="shared" si="106"/>
        <v>42553.252476851856</v>
      </c>
      <c r="T1673" s="9">
        <f t="shared" si="107"/>
        <v>42583.252476851856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9">
        <f t="shared" si="106"/>
        <v>41034.364930555559</v>
      </c>
      <c r="T1674" s="9">
        <f t="shared" si="107"/>
        <v>41064.364930555559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9">
        <f t="shared" si="106"/>
        <v>42039.58671296297</v>
      </c>
      <c r="T1675" s="9">
        <f t="shared" si="107"/>
        <v>42069.58671296297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9">
        <f t="shared" si="106"/>
        <v>42569.313726851855</v>
      </c>
      <c r="T1676" s="9">
        <f t="shared" si="107"/>
        <v>42599.999305555561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9">
        <f t="shared" si="106"/>
        <v>40802.441435185188</v>
      </c>
      <c r="T1677" s="9">
        <f t="shared" si="107"/>
        <v>40832.627083333333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9">
        <f t="shared" si="106"/>
        <v>40973.434571759266</v>
      </c>
      <c r="T1678" s="9">
        <f t="shared" si="107"/>
        <v>41019.874305555561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9">
        <f t="shared" si="106"/>
        <v>42416.115462962967</v>
      </c>
      <c r="T1679" s="9">
        <f t="shared" si="107"/>
        <v>42475.957638888889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9">
        <f t="shared" si="106"/>
        <v>41662.563321759262</v>
      </c>
      <c r="T1680" s="9">
        <f t="shared" si="107"/>
        <v>41676.563321759262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9">
        <f t="shared" si="106"/>
        <v>40722.777141203704</v>
      </c>
      <c r="T1681" s="9">
        <f t="shared" si="107"/>
        <v>40745.777141203704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9">
        <f t="shared" si="106"/>
        <v>41802.466053240743</v>
      </c>
      <c r="T1682" s="9">
        <f t="shared" si="107"/>
        <v>41832.466053240743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9">
        <f t="shared" si="106"/>
        <v>42773.829675925932</v>
      </c>
      <c r="T1683" s="9">
        <f t="shared" si="107"/>
        <v>42822.791666666664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9">
        <f t="shared" si="106"/>
        <v>42778.921990740746</v>
      </c>
      <c r="T1684" s="9">
        <f t="shared" si="107"/>
        <v>42838.880324074074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9">
        <f t="shared" si="106"/>
        <v>42808.490023148152</v>
      </c>
      <c r="T1685" s="9">
        <f t="shared" si="107"/>
        <v>42832.490023148152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9">
        <f t="shared" si="106"/>
        <v>42783.523622685192</v>
      </c>
      <c r="T1686" s="9">
        <f t="shared" si="107"/>
        <v>42811.481956018521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9">
        <f t="shared" si="106"/>
        <v>42787.958599537036</v>
      </c>
      <c r="T1687" s="9">
        <f t="shared" si="107"/>
        <v>42817.916932870372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9">
        <f t="shared" si="106"/>
        <v>42792.552303240744</v>
      </c>
      <c r="T1688" s="9">
        <f t="shared" si="107"/>
        <v>42852.510636574072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9">
        <f t="shared" si="106"/>
        <v>42801.755150462966</v>
      </c>
      <c r="T1689" s="9">
        <f t="shared" si="107"/>
        <v>42835.552083333336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9">
        <f t="shared" si="106"/>
        <v>42804.242986111109</v>
      </c>
      <c r="T1690" s="9">
        <f t="shared" si="107"/>
        <v>42834.201319444452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9">
        <f t="shared" si="106"/>
        <v>42780.650810185187</v>
      </c>
      <c r="T1691" s="9">
        <f t="shared" si="107"/>
        <v>42810.609143518523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9">
        <f t="shared" si="106"/>
        <v>42801.139375000006</v>
      </c>
      <c r="T1692" s="9">
        <f t="shared" si="107"/>
        <v>42831.097708333335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9">
        <f t="shared" si="106"/>
        <v>42795.409814814811</v>
      </c>
      <c r="T1693" s="9">
        <f t="shared" si="107"/>
        <v>42827.750000000007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9">
        <f t="shared" si="106"/>
        <v>42787.859571759262</v>
      </c>
      <c r="T1694" s="9">
        <f t="shared" si="107"/>
        <v>42820.707638888889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9">
        <f t="shared" si="106"/>
        <v>42803.628611111119</v>
      </c>
      <c r="T1695" s="9">
        <f t="shared" si="107"/>
        <v>42834.541666666664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9">
        <f t="shared" si="106"/>
        <v>42791.378171296303</v>
      </c>
      <c r="T1696" s="9">
        <f t="shared" si="107"/>
        <v>42820.9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9">
        <f t="shared" si="106"/>
        <v>42800.739745370374</v>
      </c>
      <c r="T1697" s="9">
        <f t="shared" si="107"/>
        <v>42834.750000000007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9">
        <f t="shared" si="106"/>
        <v>42795.777905092596</v>
      </c>
      <c r="T1698" s="9">
        <f t="shared" si="107"/>
        <v>42825.736238425925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9">
        <f t="shared" si="106"/>
        <v>42804.741296296292</v>
      </c>
      <c r="T1699" s="9">
        <f t="shared" si="107"/>
        <v>42834.699629629635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9">
        <f t="shared" si="106"/>
        <v>42795.916203703709</v>
      </c>
      <c r="T1700" s="9">
        <f t="shared" si="107"/>
        <v>42819.856250000004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9">
        <f t="shared" si="106"/>
        <v>42806.572280092594</v>
      </c>
      <c r="T1701" s="9">
        <f t="shared" si="107"/>
        <v>42836.572280092594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9">
        <f t="shared" si="106"/>
        <v>42795.779976851853</v>
      </c>
      <c r="T1702" s="9">
        <f t="shared" si="107"/>
        <v>42825.875000000007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9">
        <f t="shared" si="106"/>
        <v>41989.372743055559</v>
      </c>
      <c r="T1703" s="9">
        <f t="shared" si="107"/>
        <v>42019.372743055559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9">
        <f t="shared" si="106"/>
        <v>42063.578125000007</v>
      </c>
      <c r="T1704" s="9">
        <f t="shared" si="107"/>
        <v>42093.536458333336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9">
        <f t="shared" si="106"/>
        <v>42186.990011574082</v>
      </c>
      <c r="T1705" s="9">
        <f t="shared" si="107"/>
        <v>42246.990011574082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9">
        <f t="shared" si="106"/>
        <v>42020.848067129635</v>
      </c>
      <c r="T1706" s="9">
        <f t="shared" si="107"/>
        <v>42050.848067129635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9">
        <f t="shared" si="106"/>
        <v>42244.725069444445</v>
      </c>
      <c r="T1707" s="9">
        <f t="shared" si="107"/>
        <v>42256.375000000007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9">
        <f t="shared" si="106"/>
        <v>42179.014722222222</v>
      </c>
      <c r="T1708" s="9">
        <f t="shared" si="107"/>
        <v>42239.014722222222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9">
        <f t="shared" si="106"/>
        <v>42427.429340277777</v>
      </c>
      <c r="T1709" s="9">
        <f t="shared" si="107"/>
        <v>42457.387673611112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9">
        <f t="shared" si="106"/>
        <v>42451.575300925928</v>
      </c>
      <c r="T1710" s="9">
        <f t="shared" si="107"/>
        <v>42491.575300925928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9">
        <f t="shared" si="106"/>
        <v>41841.272152777776</v>
      </c>
      <c r="T1711" s="9">
        <f t="shared" si="107"/>
        <v>41882.527083333334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9">
        <f t="shared" si="106"/>
        <v>42341.299629629626</v>
      </c>
      <c r="T1712" s="9">
        <f t="shared" si="107"/>
        <v>42387.250000000007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9">
        <f t="shared" si="106"/>
        <v>41852.354560185187</v>
      </c>
      <c r="T1713" s="9">
        <f t="shared" si="107"/>
        <v>41883.354560185187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9">
        <f t="shared" si="106"/>
        <v>42125.622141203705</v>
      </c>
      <c r="T1714" s="9">
        <f t="shared" si="107"/>
        <v>42185.622141203705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9">
        <f t="shared" si="106"/>
        <v>41887.509398148155</v>
      </c>
      <c r="T1715" s="9">
        <f t="shared" si="107"/>
        <v>41917.509398148155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9">
        <f t="shared" si="106"/>
        <v>42095.626863425925</v>
      </c>
      <c r="T1716" s="9">
        <f t="shared" si="107"/>
        <v>42125.626863425925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9">
        <f t="shared" si="106"/>
        <v>42063.925752314819</v>
      </c>
      <c r="T1717" s="9">
        <f t="shared" si="107"/>
        <v>42093.848611111112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9">
        <f t="shared" si="106"/>
        <v>42673.285868055558</v>
      </c>
      <c r="T1718" s="9">
        <f t="shared" si="107"/>
        <v>42713.327534722222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9">
        <f t="shared" si="106"/>
        <v>42460.690254629626</v>
      </c>
      <c r="T1719" s="9">
        <f t="shared" si="107"/>
        <v>42480.875000000007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9">
        <f t="shared" si="106"/>
        <v>42460.318854166668</v>
      </c>
      <c r="T1720" s="9">
        <f t="shared" si="107"/>
        <v>42503.915972222225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9">
        <f t="shared" si="106"/>
        <v>41869.242951388893</v>
      </c>
      <c r="T1721" s="9">
        <f t="shared" si="107"/>
        <v>41899.242951388893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9">
        <f t="shared" si="106"/>
        <v>41922.491562500007</v>
      </c>
      <c r="T1722" s="9">
        <f t="shared" si="107"/>
        <v>41952.533229166671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9">
        <f t="shared" si="106"/>
        <v>42319.169710648152</v>
      </c>
      <c r="T1723" s="9">
        <f t="shared" si="107"/>
        <v>42349.169710648152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9">
        <f t="shared" si="106"/>
        <v>42425.669317129628</v>
      </c>
      <c r="T1724" s="9">
        <f t="shared" si="107"/>
        <v>42462.715277777781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9">
        <f t="shared" si="106"/>
        <v>42129.533738425926</v>
      </c>
      <c r="T1725" s="9">
        <f t="shared" si="107"/>
        <v>42185.958333333336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9">
        <f t="shared" si="106"/>
        <v>41912.640763888892</v>
      </c>
      <c r="T1726" s="9">
        <f t="shared" si="107"/>
        <v>41942.640763888892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9">
        <f t="shared" si="106"/>
        <v>41845.676493055558</v>
      </c>
      <c r="T1727" s="9">
        <f t="shared" si="107"/>
        <v>41875.676493055558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9">
        <f t="shared" si="106"/>
        <v>41788.628055555557</v>
      </c>
      <c r="T1728" s="9">
        <f t="shared" si="107"/>
        <v>41817.628055555557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9">
        <f t="shared" si="106"/>
        <v>42044.63630787038</v>
      </c>
      <c r="T1729" s="9">
        <f t="shared" si="107"/>
        <v>42099.166666666664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9">
        <f t="shared" si="106"/>
        <v>42268.334189814814</v>
      </c>
      <c r="T1730" s="9">
        <f t="shared" si="107"/>
        <v>42298.334189814814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9">
        <f t="shared" ref="S1731:S1794" si="110">(((J1731/60)/60)/24)+DATE(1970,1,1)+(-7/24)</f>
        <v>42470.76048611111</v>
      </c>
      <c r="T1731" s="9">
        <f t="shared" ref="T1731:T1794" si="111">(((I1731/60)/60)/24)+DATE(1970,1,1)+(-7/24)</f>
        <v>42530.76048611111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9">
        <f t="shared" si="110"/>
        <v>42271.796099537045</v>
      </c>
      <c r="T1732" s="9">
        <f t="shared" si="111"/>
        <v>42301.796099537045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9">
        <f t="shared" si="110"/>
        <v>42152.615185185183</v>
      </c>
      <c r="T1733" s="9">
        <f t="shared" si="111"/>
        <v>42166.333333333336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9">
        <f t="shared" si="110"/>
        <v>42325.392141203709</v>
      </c>
      <c r="T1734" s="9">
        <f t="shared" si="111"/>
        <v>42384.916666666664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9">
        <f t="shared" si="110"/>
        <v>42614.383958333339</v>
      </c>
      <c r="T1735" s="9">
        <f t="shared" si="111"/>
        <v>42626.604166666664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9">
        <f t="shared" si="110"/>
        <v>42101.74486111111</v>
      </c>
      <c r="T1736" s="9">
        <f t="shared" si="111"/>
        <v>42131.74486111111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9">
        <f t="shared" si="110"/>
        <v>42559.522511574083</v>
      </c>
      <c r="T1737" s="9">
        <f t="shared" si="111"/>
        <v>42589.522511574083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9">
        <f t="shared" si="110"/>
        <v>42286.569826388892</v>
      </c>
      <c r="T1738" s="9">
        <f t="shared" si="111"/>
        <v>42316.611493055556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9">
        <f t="shared" si="110"/>
        <v>42175.657314814824</v>
      </c>
      <c r="T1739" s="9">
        <f t="shared" si="111"/>
        <v>42205.657314814824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9">
        <f t="shared" si="110"/>
        <v>41884.582662037043</v>
      </c>
      <c r="T1740" s="9">
        <f t="shared" si="111"/>
        <v>41914.582662037043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9">
        <f t="shared" si="110"/>
        <v>42435.582546296304</v>
      </c>
      <c r="T1741" s="9">
        <f t="shared" si="111"/>
        <v>42494.540879629632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9">
        <f t="shared" si="110"/>
        <v>42171.525717592602</v>
      </c>
      <c r="T1742" s="9">
        <f t="shared" si="111"/>
        <v>42201.525717592602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9">
        <f t="shared" si="110"/>
        <v>42120.336469907408</v>
      </c>
      <c r="T1743" s="9">
        <f t="shared" si="111"/>
        <v>42165.336469907408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9">
        <f t="shared" si="110"/>
        <v>42710.585300925923</v>
      </c>
      <c r="T1744" s="9">
        <f t="shared" si="111"/>
        <v>42742.583333333336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9">
        <f t="shared" si="110"/>
        <v>42586.633969907409</v>
      </c>
      <c r="T1745" s="9">
        <f t="shared" si="111"/>
        <v>42608.874305555561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9">
        <f t="shared" si="110"/>
        <v>42026.313391203708</v>
      </c>
      <c r="T1746" s="9">
        <f t="shared" si="111"/>
        <v>42071.271724537037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9">
        <f t="shared" si="110"/>
        <v>42689.968032407407</v>
      </c>
      <c r="T1747" s="9">
        <f t="shared" si="111"/>
        <v>42725.791666666664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9">
        <f t="shared" si="110"/>
        <v>42667.885034722225</v>
      </c>
      <c r="T1748" s="9">
        <f t="shared" si="111"/>
        <v>42697.791666666664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9">
        <f t="shared" si="110"/>
        <v>42292.143865740749</v>
      </c>
      <c r="T1749" s="9">
        <f t="shared" si="111"/>
        <v>42321.333333333336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9">
        <f t="shared" si="110"/>
        <v>42219.659062500003</v>
      </c>
      <c r="T1750" s="9">
        <f t="shared" si="111"/>
        <v>42249.659062500003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9">
        <f t="shared" si="110"/>
        <v>42758.684270833335</v>
      </c>
      <c r="T1751" s="9">
        <f t="shared" si="111"/>
        <v>42795.500000000007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9">
        <f t="shared" si="110"/>
        <v>42454.54518518519</v>
      </c>
      <c r="T1752" s="9">
        <f t="shared" si="111"/>
        <v>42479.54518518519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9">
        <f t="shared" si="110"/>
        <v>42052.489849537036</v>
      </c>
      <c r="T1753" s="9">
        <f t="shared" si="111"/>
        <v>42082.448182870372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9">
        <f t="shared" si="110"/>
        <v>42626.961597222224</v>
      </c>
      <c r="T1754" s="9">
        <f t="shared" si="111"/>
        <v>42656.961597222224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9">
        <f t="shared" si="110"/>
        <v>42420.457962962966</v>
      </c>
      <c r="T1755" s="9">
        <f t="shared" si="111"/>
        <v>42450.416296296295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9">
        <f t="shared" si="110"/>
        <v>42067.585104166668</v>
      </c>
      <c r="T1756" s="9">
        <f t="shared" si="111"/>
        <v>42097.543437500004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9">
        <f t="shared" si="110"/>
        <v>42252.497233796297</v>
      </c>
      <c r="T1757" s="9">
        <f t="shared" si="111"/>
        <v>42282.497233796297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9">
        <f t="shared" si="110"/>
        <v>42570.875798611109</v>
      </c>
      <c r="T1758" s="9">
        <f t="shared" si="111"/>
        <v>42610.875798611109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9">
        <f t="shared" si="110"/>
        <v>42733.535682870373</v>
      </c>
      <c r="T1759" s="9">
        <f t="shared" si="111"/>
        <v>42763.520138888889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9">
        <f t="shared" si="110"/>
        <v>42505.664259259262</v>
      </c>
      <c r="T1760" s="9">
        <f t="shared" si="111"/>
        <v>42565.664259259262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9">
        <f t="shared" si="110"/>
        <v>42068.53737268519</v>
      </c>
      <c r="T1761" s="9">
        <f t="shared" si="111"/>
        <v>42088.495706018519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9">
        <f t="shared" si="110"/>
        <v>42405.380937500006</v>
      </c>
      <c r="T1762" s="9">
        <f t="shared" si="111"/>
        <v>42425.380937500006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9">
        <f t="shared" si="110"/>
        <v>42209.27615740741</v>
      </c>
      <c r="T1763" s="9">
        <f t="shared" si="111"/>
        <v>42259.27615740741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9">
        <f t="shared" si="110"/>
        <v>42410.690335648149</v>
      </c>
      <c r="T1764" s="9">
        <f t="shared" si="111"/>
        <v>42440.690335648149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9">
        <f t="shared" si="110"/>
        <v>42636.576851851853</v>
      </c>
      <c r="T1765" s="9">
        <f t="shared" si="111"/>
        <v>42666.576851851853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9">
        <f t="shared" si="110"/>
        <v>41825.194201388891</v>
      </c>
      <c r="T1766" s="9">
        <f t="shared" si="111"/>
        <v>41854.194201388891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9">
        <f t="shared" si="110"/>
        <v>41834.688796296301</v>
      </c>
      <c r="T1767" s="9">
        <f t="shared" si="111"/>
        <v>41864.688796296301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9">
        <f t="shared" si="110"/>
        <v>41855.568148148152</v>
      </c>
      <c r="T1768" s="9">
        <f t="shared" si="111"/>
        <v>41876.568148148152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9">
        <f t="shared" si="110"/>
        <v>41824.366712962968</v>
      </c>
      <c r="T1769" s="9">
        <f t="shared" si="111"/>
        <v>41854.366712962968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9">
        <f t="shared" si="110"/>
        <v>41849.26902777778</v>
      </c>
      <c r="T1770" s="9">
        <f t="shared" si="111"/>
        <v>41909.26902777778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9">
        <f t="shared" si="110"/>
        <v>41987.527303240742</v>
      </c>
      <c r="T1771" s="9">
        <f t="shared" si="111"/>
        <v>42017.527303240742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9">
        <f t="shared" si="110"/>
        <v>41891.488356481488</v>
      </c>
      <c r="T1772" s="9">
        <f t="shared" si="111"/>
        <v>41926.488356481488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9">
        <f t="shared" si="110"/>
        <v>41905.687962962969</v>
      </c>
      <c r="T1773" s="9">
        <f t="shared" si="111"/>
        <v>41935.687962962969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9">
        <f t="shared" si="110"/>
        <v>41766.426342592596</v>
      </c>
      <c r="T1774" s="9">
        <f t="shared" si="111"/>
        <v>41826.426342592596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9">
        <f t="shared" si="110"/>
        <v>41978.468726851854</v>
      </c>
      <c r="T1775" s="9">
        <f t="shared" si="111"/>
        <v>42023.468726851854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9">
        <f t="shared" si="110"/>
        <v>41929.926990740743</v>
      </c>
      <c r="T1776" s="9">
        <f t="shared" si="111"/>
        <v>41972.332638888889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9">
        <f t="shared" si="110"/>
        <v>41891.684722222228</v>
      </c>
      <c r="T1777" s="9">
        <f t="shared" si="111"/>
        <v>41936.684722222228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9">
        <f t="shared" si="110"/>
        <v>41905.665173611116</v>
      </c>
      <c r="T1778" s="9">
        <f t="shared" si="111"/>
        <v>41941.665173611116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9">
        <f t="shared" si="110"/>
        <v>42025.065428240741</v>
      </c>
      <c r="T1779" s="9">
        <f t="shared" si="111"/>
        <v>42055.065428240741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9">
        <f t="shared" si="110"/>
        <v>42045.571701388886</v>
      </c>
      <c r="T1780" s="9">
        <f t="shared" si="111"/>
        <v>42090.530034722229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9">
        <f t="shared" si="110"/>
        <v>42585.400231481479</v>
      </c>
      <c r="T1781" s="9">
        <f t="shared" si="111"/>
        <v>42615.400231481479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9">
        <f t="shared" si="110"/>
        <v>42493.309143518527</v>
      </c>
      <c r="T1782" s="9">
        <f t="shared" si="111"/>
        <v>42553.309143518527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9">
        <f t="shared" si="110"/>
        <v>42597.325752314813</v>
      </c>
      <c r="T1783" s="9">
        <f t="shared" si="111"/>
        <v>42628.325752314813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9">
        <f t="shared" si="110"/>
        <v>42388.283437500002</v>
      </c>
      <c r="T1784" s="9">
        <f t="shared" si="111"/>
        <v>42421.283437500002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9">
        <f t="shared" si="110"/>
        <v>42115.658310185187</v>
      </c>
      <c r="T1785" s="9">
        <f t="shared" si="111"/>
        <v>42145.658310185187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9">
        <f t="shared" si="110"/>
        <v>42003.363888888889</v>
      </c>
      <c r="T1786" s="9">
        <f t="shared" si="111"/>
        <v>42034.850694444445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9">
        <f t="shared" si="110"/>
        <v>41896.843229166669</v>
      </c>
      <c r="T1787" s="9">
        <f t="shared" si="111"/>
        <v>41927.708333333336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9">
        <f t="shared" si="110"/>
        <v>41958.258993055562</v>
      </c>
      <c r="T1788" s="9">
        <f t="shared" si="111"/>
        <v>41988.258993055562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9">
        <f t="shared" si="110"/>
        <v>42068.363854166666</v>
      </c>
      <c r="T1789" s="9">
        <f t="shared" si="111"/>
        <v>42098.322187500002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9">
        <f t="shared" si="110"/>
        <v>41913.656736111116</v>
      </c>
      <c r="T1790" s="9">
        <f t="shared" si="111"/>
        <v>41943.656736111116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9">
        <f t="shared" si="110"/>
        <v>41955.958368055559</v>
      </c>
      <c r="T1791" s="9">
        <f t="shared" si="111"/>
        <v>42015.958368055559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9">
        <f t="shared" si="110"/>
        <v>42010.38284722223</v>
      </c>
      <c r="T1792" s="9">
        <f t="shared" si="111"/>
        <v>42040.38284722223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9">
        <f t="shared" si="110"/>
        <v>41973.448668981488</v>
      </c>
      <c r="T1793" s="9">
        <f t="shared" si="111"/>
        <v>42033.448668981488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9">
        <f t="shared" si="110"/>
        <v>42188.739374999997</v>
      </c>
      <c r="T1794" s="9">
        <f t="shared" si="111"/>
        <v>42225.999305555561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9">
        <f t="shared" ref="S1795:S1858" si="114">(((J1795/60)/60)/24)+DATE(1970,1,1)+(-7/24)</f>
        <v>41940.600000000006</v>
      </c>
      <c r="T1795" s="9">
        <f t="shared" ref="T1795:T1858" si="115">(((I1795/60)/60)/24)+DATE(1970,1,1)+(-7/24)</f>
        <v>41970.64166666667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9">
        <f t="shared" si="114"/>
        <v>42011.259513888894</v>
      </c>
      <c r="T1796" s="9">
        <f t="shared" si="115"/>
        <v>42046.259513888894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9">
        <f t="shared" si="114"/>
        <v>42627.997002314813</v>
      </c>
      <c r="T1797" s="9">
        <f t="shared" si="115"/>
        <v>42657.375000000007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9">
        <f t="shared" si="114"/>
        <v>42515.14775462963</v>
      </c>
      <c r="T1798" s="9">
        <f t="shared" si="115"/>
        <v>42575.14775462963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9">
        <f t="shared" si="114"/>
        <v>42689.277650462966</v>
      </c>
      <c r="T1799" s="9">
        <f t="shared" si="115"/>
        <v>42719.277650462966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9">
        <f t="shared" si="114"/>
        <v>42344.035104166665</v>
      </c>
      <c r="T1800" s="9">
        <f t="shared" si="115"/>
        <v>42404.035104166665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9">
        <f t="shared" si="114"/>
        <v>41934.551018518519</v>
      </c>
      <c r="T1801" s="9">
        <f t="shared" si="115"/>
        <v>41954.592685185191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9">
        <f t="shared" si="114"/>
        <v>42623.314467592594</v>
      </c>
      <c r="T1802" s="9">
        <f t="shared" si="115"/>
        <v>42653.314467592594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9">
        <f t="shared" si="114"/>
        <v>42321.368842592594</v>
      </c>
      <c r="T1803" s="9">
        <f t="shared" si="115"/>
        <v>42353.215277777781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9">
        <f t="shared" si="114"/>
        <v>42159.180902777785</v>
      </c>
      <c r="T1804" s="9">
        <f t="shared" si="115"/>
        <v>42182.624305555561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9">
        <f t="shared" si="114"/>
        <v>42017.779884259267</v>
      </c>
      <c r="T1805" s="9">
        <f t="shared" si="115"/>
        <v>42048.779884259267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9">
        <f t="shared" si="114"/>
        <v>42282.386620370373</v>
      </c>
      <c r="T1806" s="9">
        <f t="shared" si="115"/>
        <v>42322.428287037044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9">
        <f t="shared" si="114"/>
        <v>42247.512245370373</v>
      </c>
      <c r="T1807" s="9">
        <f t="shared" si="115"/>
        <v>42279.458333333336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9">
        <f t="shared" si="114"/>
        <v>41877.346631944449</v>
      </c>
      <c r="T1808" s="9">
        <f t="shared" si="115"/>
        <v>41912.346631944449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9">
        <f t="shared" si="114"/>
        <v>41879.776770833334</v>
      </c>
      <c r="T1809" s="9">
        <f t="shared" si="115"/>
        <v>41909.776770833334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9">
        <f t="shared" si="114"/>
        <v>42742.389236111114</v>
      </c>
      <c r="T1810" s="9">
        <f t="shared" si="115"/>
        <v>42777.389236111114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9">
        <f t="shared" si="114"/>
        <v>42029.616192129637</v>
      </c>
      <c r="T1811" s="9">
        <f t="shared" si="115"/>
        <v>42064.616192129637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9">
        <f t="shared" si="114"/>
        <v>41860.618356481486</v>
      </c>
      <c r="T1812" s="9">
        <f t="shared" si="115"/>
        <v>41872.618356481486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9">
        <f t="shared" si="114"/>
        <v>41876.142013888893</v>
      </c>
      <c r="T1813" s="9">
        <f t="shared" si="115"/>
        <v>41935.875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9">
        <f t="shared" si="114"/>
        <v>42524.027037037034</v>
      </c>
      <c r="T1814" s="9">
        <f t="shared" si="115"/>
        <v>42554.027037037034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9">
        <f t="shared" si="114"/>
        <v>41829.597361111111</v>
      </c>
      <c r="T1815" s="9">
        <f t="shared" si="115"/>
        <v>41859.597361111111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9">
        <f t="shared" si="114"/>
        <v>42033.022407407414</v>
      </c>
      <c r="T1816" s="9">
        <f t="shared" si="115"/>
        <v>42063.022407407414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9">
        <f t="shared" si="114"/>
        <v>42172.615011574082</v>
      </c>
      <c r="T1817" s="9">
        <f t="shared" si="115"/>
        <v>42186.615011574082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9">
        <f t="shared" si="114"/>
        <v>42548.58452546296</v>
      </c>
      <c r="T1818" s="9">
        <f t="shared" si="115"/>
        <v>42576.500000000007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9">
        <f t="shared" si="114"/>
        <v>42705.370451388888</v>
      </c>
      <c r="T1819" s="9">
        <f t="shared" si="115"/>
        <v>42764.999305555561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9">
        <f t="shared" si="114"/>
        <v>42066.942708333336</v>
      </c>
      <c r="T1820" s="9">
        <f t="shared" si="115"/>
        <v>42096.901041666664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9">
        <f t="shared" si="114"/>
        <v>41820.460601851853</v>
      </c>
      <c r="T1821" s="9">
        <f t="shared" si="115"/>
        <v>41850.460601851853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9">
        <f t="shared" si="114"/>
        <v>42064.792708333342</v>
      </c>
      <c r="T1822" s="9">
        <f t="shared" si="115"/>
        <v>42094.75104166667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9">
        <f t="shared" si="114"/>
        <v>40926.027395833335</v>
      </c>
      <c r="T1823" s="9">
        <f t="shared" si="115"/>
        <v>40971.027395833335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9">
        <f t="shared" si="114"/>
        <v>41634.505347222221</v>
      </c>
      <c r="T1824" s="9">
        <f t="shared" si="115"/>
        <v>41670.500694444447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9">
        <f t="shared" si="114"/>
        <v>41176.393240740741</v>
      </c>
      <c r="T1825" s="9">
        <f t="shared" si="115"/>
        <v>41206.393240740741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9">
        <f t="shared" si="114"/>
        <v>41626.624618055561</v>
      </c>
      <c r="T1826" s="9">
        <f t="shared" si="115"/>
        <v>41646.797222222223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9">
        <f t="shared" si="114"/>
        <v>41443.542858796296</v>
      </c>
      <c r="T1827" s="9">
        <f t="shared" si="115"/>
        <v>41466.542858796296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9">
        <f t="shared" si="114"/>
        <v>41657.632141203707</v>
      </c>
      <c r="T1828" s="9">
        <f t="shared" si="115"/>
        <v>41687.632141203707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9">
        <f t="shared" si="114"/>
        <v>40555.034270833334</v>
      </c>
      <c r="T1829" s="9">
        <f t="shared" si="115"/>
        <v>40605.034270833334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9">
        <f t="shared" si="114"/>
        <v>41736.607986111114</v>
      </c>
      <c r="T1830" s="9">
        <f t="shared" si="115"/>
        <v>41768.625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9">
        <f t="shared" si="114"/>
        <v>40515.795960648153</v>
      </c>
      <c r="T1831" s="9">
        <f t="shared" si="115"/>
        <v>40564.625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9">
        <f t="shared" si="114"/>
        <v>41664.392442129632</v>
      </c>
      <c r="T1832" s="9">
        <f t="shared" si="115"/>
        <v>41694.392442129632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9">
        <f t="shared" si="114"/>
        <v>41026.704432870371</v>
      </c>
      <c r="T1833" s="9">
        <f t="shared" si="115"/>
        <v>41041.704432870371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9">
        <f t="shared" si="114"/>
        <v>40576.24799768519</v>
      </c>
      <c r="T1834" s="9">
        <f t="shared" si="115"/>
        <v>40606.24799768519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9">
        <f t="shared" si="114"/>
        <v>41302.752349537041</v>
      </c>
      <c r="T1835" s="9">
        <f t="shared" si="115"/>
        <v>41335.040972222225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9">
        <f t="shared" si="114"/>
        <v>41988.672395833339</v>
      </c>
      <c r="T1836" s="9">
        <f t="shared" si="115"/>
        <v>42028.672395833339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9">
        <f t="shared" si="114"/>
        <v>42430.410543981481</v>
      </c>
      <c r="T1837" s="9">
        <f t="shared" si="115"/>
        <v>42460.368877314817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9">
        <f t="shared" si="114"/>
        <v>41305.517696759263</v>
      </c>
      <c r="T1838" s="9">
        <f t="shared" si="115"/>
        <v>41322.517696759263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9">
        <f t="shared" si="114"/>
        <v>40925.756192129636</v>
      </c>
      <c r="T1839" s="9">
        <f t="shared" si="115"/>
        <v>40985.714525462965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9">
        <f t="shared" si="114"/>
        <v>40788.494872685187</v>
      </c>
      <c r="T1840" s="9">
        <f t="shared" si="115"/>
        <v>40816.833333333336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9">
        <f t="shared" si="114"/>
        <v>42614.430347222224</v>
      </c>
      <c r="T1841" s="9">
        <f t="shared" si="115"/>
        <v>42644.430347222224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9">
        <f t="shared" si="114"/>
        <v>41381.804513888892</v>
      </c>
      <c r="T1842" s="9">
        <f t="shared" si="115"/>
        <v>41400.915972222225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9">
        <f t="shared" si="114"/>
        <v>41745.553761574076</v>
      </c>
      <c r="T1843" s="9">
        <f t="shared" si="115"/>
        <v>41778.915972222225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9">
        <f t="shared" si="114"/>
        <v>42031.340057870373</v>
      </c>
      <c r="T1844" s="9">
        <f t="shared" si="115"/>
        <v>42064.957638888889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9">
        <f t="shared" si="114"/>
        <v>40564.7031712963</v>
      </c>
      <c r="T1845" s="9">
        <f t="shared" si="115"/>
        <v>40594.7031712963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9">
        <f t="shared" si="114"/>
        <v>40666.681875000002</v>
      </c>
      <c r="T1846" s="9">
        <f t="shared" si="115"/>
        <v>40704.833333333336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9">
        <f t="shared" si="114"/>
        <v>42523.041643518525</v>
      </c>
      <c r="T1847" s="9">
        <f t="shared" si="115"/>
        <v>42537.913194444445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9">
        <f t="shared" si="114"/>
        <v>41228.358530092599</v>
      </c>
      <c r="T1848" s="9">
        <f t="shared" si="115"/>
        <v>41258.358530092599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9">
        <f t="shared" si="114"/>
        <v>42093.944814814815</v>
      </c>
      <c r="T1849" s="9">
        <f t="shared" si="115"/>
        <v>42114.944814814815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9">
        <f t="shared" si="114"/>
        <v>40691.496388888889</v>
      </c>
      <c r="T1850" s="9">
        <f t="shared" si="115"/>
        <v>40754.999305555561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9">
        <f t="shared" si="114"/>
        <v>41169.553923611114</v>
      </c>
      <c r="T1851" s="9">
        <f t="shared" si="115"/>
        <v>41199.553923611114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9">
        <f t="shared" si="114"/>
        <v>41800.66782407408</v>
      </c>
      <c r="T1852" s="9">
        <f t="shared" si="115"/>
        <v>41830.66782407408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9">
        <f t="shared" si="114"/>
        <v>41827.615023148152</v>
      </c>
      <c r="T1853" s="9">
        <f t="shared" si="115"/>
        <v>41847.75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9">
        <f t="shared" si="114"/>
        <v>42081.479768518526</v>
      </c>
      <c r="T1854" s="9">
        <f t="shared" si="115"/>
        <v>42118.708333333336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9">
        <f t="shared" si="114"/>
        <v>41176.76871527778</v>
      </c>
      <c r="T1855" s="9">
        <f t="shared" si="115"/>
        <v>41226.810381944444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9">
        <f t="shared" si="114"/>
        <v>41387.729594907411</v>
      </c>
      <c r="T1856" s="9">
        <f t="shared" si="115"/>
        <v>41417.729594907411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9">
        <f t="shared" si="114"/>
        <v>41600.246990740743</v>
      </c>
      <c r="T1857" s="9">
        <f t="shared" si="115"/>
        <v>41645.246990740743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9">
        <f t="shared" si="114"/>
        <v>41817.563333333332</v>
      </c>
      <c r="T1858" s="9">
        <f t="shared" si="115"/>
        <v>41838.563333333332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9">
        <f t="shared" ref="S1859:S1922" si="118">(((J1859/60)/60)/24)+DATE(1970,1,1)+(-7/24)</f>
        <v>41864.477002314816</v>
      </c>
      <c r="T1859" s="9">
        <f t="shared" ref="T1859:T1922" si="119">(((I1859/60)/60)/24)+DATE(1970,1,1)+(-7/24)</f>
        <v>41894.477002314816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9">
        <f t="shared" si="118"/>
        <v>40832.908807870372</v>
      </c>
      <c r="T1860" s="9">
        <f t="shared" si="119"/>
        <v>40892.950474537043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9">
        <f t="shared" si="118"/>
        <v>40778.478344907409</v>
      </c>
      <c r="T1861" s="9">
        <f t="shared" si="119"/>
        <v>40808.478344907409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9">
        <f t="shared" si="118"/>
        <v>41655.417638888888</v>
      </c>
      <c r="T1862" s="9">
        <f t="shared" si="119"/>
        <v>41676.417638888888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9">
        <f t="shared" si="118"/>
        <v>42000.008576388893</v>
      </c>
      <c r="T1863" s="9">
        <f t="shared" si="119"/>
        <v>42030.008576388893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9">
        <f t="shared" si="118"/>
        <v>42755.20108796296</v>
      </c>
      <c r="T1864" s="9">
        <f t="shared" si="119"/>
        <v>42802.020833333336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9">
        <f t="shared" si="118"/>
        <v>41772.505613425928</v>
      </c>
      <c r="T1865" s="9">
        <f t="shared" si="119"/>
        <v>41802.505613425928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9">
        <f t="shared" si="118"/>
        <v>41733.424768518518</v>
      </c>
      <c r="T1866" s="9">
        <f t="shared" si="119"/>
        <v>41763.424768518518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9">
        <f t="shared" si="118"/>
        <v>42645.075775462967</v>
      </c>
      <c r="T1867" s="9">
        <f t="shared" si="119"/>
        <v>42680.117442129638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9">
        <f t="shared" si="118"/>
        <v>42741.954826388894</v>
      </c>
      <c r="T1868" s="9">
        <f t="shared" si="119"/>
        <v>42794.875000000007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9">
        <f t="shared" si="118"/>
        <v>42649.633240740739</v>
      </c>
      <c r="T1869" s="9">
        <f t="shared" si="119"/>
        <v>42679.633240740739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9">
        <f t="shared" si="118"/>
        <v>42328.487557870372</v>
      </c>
      <c r="T1870" s="9">
        <f t="shared" si="119"/>
        <v>42353.040972222225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9">
        <f t="shared" si="118"/>
        <v>42708.711215277777</v>
      </c>
      <c r="T1871" s="9">
        <f t="shared" si="119"/>
        <v>42738.711215277777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9">
        <f t="shared" si="118"/>
        <v>42371.064062500001</v>
      </c>
      <c r="T1872" s="9">
        <f t="shared" si="119"/>
        <v>42399.886805555558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9">
        <f t="shared" si="118"/>
        <v>41923.491909722223</v>
      </c>
      <c r="T1873" s="9">
        <f t="shared" si="119"/>
        <v>41963.533576388894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9">
        <f t="shared" si="118"/>
        <v>42154.83798611111</v>
      </c>
      <c r="T1874" s="9">
        <f t="shared" si="119"/>
        <v>42184.83798611111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9">
        <f t="shared" si="118"/>
        <v>42164.324189814819</v>
      </c>
      <c r="T1875" s="9">
        <f t="shared" si="119"/>
        <v>42193.406250000007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9">
        <f t="shared" si="118"/>
        <v>42529.677465277775</v>
      </c>
      <c r="T1876" s="9">
        <f t="shared" si="119"/>
        <v>42549.677465277775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9">
        <f t="shared" si="118"/>
        <v>42528.607731481483</v>
      </c>
      <c r="T1877" s="9">
        <f t="shared" si="119"/>
        <v>42588.607731481483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9">
        <f t="shared" si="118"/>
        <v>41775.993113425924</v>
      </c>
      <c r="T1878" s="9">
        <f t="shared" si="119"/>
        <v>41805.993113425924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9">
        <f t="shared" si="118"/>
        <v>42034.737557870372</v>
      </c>
      <c r="T1879" s="9">
        <f t="shared" si="119"/>
        <v>42063.737557870372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9">
        <f t="shared" si="118"/>
        <v>41772.71707175926</v>
      </c>
      <c r="T1880" s="9">
        <f t="shared" si="119"/>
        <v>41802.71707175926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9">
        <f t="shared" si="118"/>
        <v>42413.357974537044</v>
      </c>
      <c r="T1881" s="9">
        <f t="shared" si="119"/>
        <v>42443.316307870373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9">
        <f t="shared" si="118"/>
        <v>42430.275231481479</v>
      </c>
      <c r="T1882" s="9">
        <f t="shared" si="119"/>
        <v>42459.233564814822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9">
        <f t="shared" si="118"/>
        <v>42042.860983796294</v>
      </c>
      <c r="T1883" s="9">
        <f t="shared" si="119"/>
        <v>42072.819317129637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9">
        <f t="shared" si="118"/>
        <v>41067.657546296301</v>
      </c>
      <c r="T1884" s="9">
        <f t="shared" si="119"/>
        <v>41100.700000000004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9">
        <f t="shared" si="118"/>
        <v>40977.656342592592</v>
      </c>
      <c r="T1885" s="9">
        <f t="shared" si="119"/>
        <v>41007.614675925928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9">
        <f t="shared" si="118"/>
        <v>41204.906655092593</v>
      </c>
      <c r="T1886" s="9">
        <f t="shared" si="119"/>
        <v>41240.208333333336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9">
        <f t="shared" si="118"/>
        <v>41098.802199074074</v>
      </c>
      <c r="T1887" s="9">
        <f t="shared" si="119"/>
        <v>41131.625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9">
        <f t="shared" si="118"/>
        <v>41925.615023148152</v>
      </c>
      <c r="T1888" s="9">
        <f t="shared" si="119"/>
        <v>41955.656689814816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9">
        <f t="shared" si="118"/>
        <v>42323.508472222224</v>
      </c>
      <c r="T1889" s="9">
        <f t="shared" si="119"/>
        <v>42341.604166666664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9">
        <f t="shared" si="118"/>
        <v>40298.948287037041</v>
      </c>
      <c r="T1890" s="9">
        <f t="shared" si="119"/>
        <v>40329.915972222225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9">
        <f t="shared" si="118"/>
        <v>41299.501689814817</v>
      </c>
      <c r="T1891" s="9">
        <f t="shared" si="119"/>
        <v>41344.460023148153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9">
        <f t="shared" si="118"/>
        <v>41228.494537037041</v>
      </c>
      <c r="T1892" s="9">
        <f t="shared" si="119"/>
        <v>41258.494537037041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9">
        <f t="shared" si="118"/>
        <v>40335.506412037037</v>
      </c>
      <c r="T1893" s="9">
        <f t="shared" si="119"/>
        <v>40380.958333333336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9">
        <f t="shared" si="118"/>
        <v>40671.34584490741</v>
      </c>
      <c r="T1894" s="9">
        <f t="shared" si="119"/>
        <v>40701.34584490741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9">
        <f t="shared" si="118"/>
        <v>40632.650289351855</v>
      </c>
      <c r="T1895" s="9">
        <f t="shared" si="119"/>
        <v>40648.874305555561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9">
        <f t="shared" si="118"/>
        <v>40920.613229166673</v>
      </c>
      <c r="T1896" s="9">
        <f t="shared" si="119"/>
        <v>40951.613229166673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9">
        <f t="shared" si="118"/>
        <v>42267.455115740748</v>
      </c>
      <c r="T1897" s="9">
        <f t="shared" si="119"/>
        <v>42297.455115740748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9">
        <f t="shared" si="118"/>
        <v>40981.418576388889</v>
      </c>
      <c r="T1898" s="9">
        <f t="shared" si="119"/>
        <v>41011.418576388889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9">
        <f t="shared" si="118"/>
        <v>41680.291736111118</v>
      </c>
      <c r="T1899" s="9">
        <f t="shared" si="119"/>
        <v>41702.583333333336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9">
        <f t="shared" si="118"/>
        <v>42365.901307870372</v>
      </c>
      <c r="T1900" s="9">
        <f t="shared" si="119"/>
        <v>42401.458333333336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9">
        <f t="shared" si="118"/>
        <v>42058.650069444448</v>
      </c>
      <c r="T1901" s="9">
        <f t="shared" si="119"/>
        <v>42088.608402777776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9">
        <f t="shared" si="118"/>
        <v>41160.58021990741</v>
      </c>
      <c r="T1902" s="9">
        <f t="shared" si="119"/>
        <v>41188.124305555561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9">
        <f t="shared" si="118"/>
        <v>42116.251493055555</v>
      </c>
      <c r="T1903" s="9">
        <f t="shared" si="119"/>
        <v>42146.250000000007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9">
        <f t="shared" si="118"/>
        <v>42037.498229166667</v>
      </c>
      <c r="T1904" s="9">
        <f t="shared" si="119"/>
        <v>42067.498229166667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9">
        <f t="shared" si="118"/>
        <v>42702.479062500002</v>
      </c>
      <c r="T1905" s="9">
        <f t="shared" si="119"/>
        <v>42762.479062500002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9">
        <f t="shared" si="118"/>
        <v>42326.39376157408</v>
      </c>
      <c r="T1906" s="9">
        <f t="shared" si="119"/>
        <v>42371.39376157408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9">
        <f t="shared" si="118"/>
        <v>41859.634189814817</v>
      </c>
      <c r="T1907" s="9">
        <f t="shared" si="119"/>
        <v>41889.634189814817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9">
        <f t="shared" si="118"/>
        <v>42514.379432870373</v>
      </c>
      <c r="T1908" s="9">
        <f t="shared" si="119"/>
        <v>42544.379432870373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9">
        <f t="shared" si="118"/>
        <v>41767.295428240745</v>
      </c>
      <c r="T1909" s="9">
        <f t="shared" si="119"/>
        <v>41782.295428240745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9">
        <f t="shared" si="118"/>
        <v>42703.626157407409</v>
      </c>
      <c r="T1910" s="9">
        <f t="shared" si="119"/>
        <v>42733.626157407409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9">
        <f t="shared" si="118"/>
        <v>41905.137488425928</v>
      </c>
      <c r="T1911" s="9">
        <f t="shared" si="119"/>
        <v>41935.137488425928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9">
        <f t="shared" si="118"/>
        <v>42264.671493055554</v>
      </c>
      <c r="T1912" s="9">
        <f t="shared" si="119"/>
        <v>42308.656250000007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9">
        <f t="shared" si="118"/>
        <v>41829.742291666669</v>
      </c>
      <c r="T1913" s="9">
        <f t="shared" si="119"/>
        <v>41859.742291666669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9">
        <f t="shared" si="118"/>
        <v>42128.93472222222</v>
      </c>
      <c r="T1914" s="9">
        <f t="shared" si="119"/>
        <v>42158.93472222222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9">
        <f t="shared" si="118"/>
        <v>41890.219652777778</v>
      </c>
      <c r="T1915" s="9">
        <f t="shared" si="119"/>
        <v>41920.219652777778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9">
        <f t="shared" si="118"/>
        <v>41928.882789351854</v>
      </c>
      <c r="T1916" s="9">
        <f t="shared" si="119"/>
        <v>41943.874305555561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9">
        <f t="shared" si="118"/>
        <v>41863.757199074076</v>
      </c>
      <c r="T1917" s="9">
        <f t="shared" si="119"/>
        <v>41883.757199074076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9">
        <f t="shared" si="118"/>
        <v>42656.42563657408</v>
      </c>
      <c r="T1918" s="9">
        <f t="shared" si="119"/>
        <v>42681.467303240745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9">
        <f t="shared" si="118"/>
        <v>42745.978391203702</v>
      </c>
      <c r="T1919" s="9">
        <f t="shared" si="119"/>
        <v>42775.978391203702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9">
        <f t="shared" si="118"/>
        <v>41828.498275462967</v>
      </c>
      <c r="T1920" s="9">
        <f t="shared" si="119"/>
        <v>41863.498275462967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9">
        <f t="shared" si="118"/>
        <v>42113.58390046296</v>
      </c>
      <c r="T1921" s="9">
        <f t="shared" si="119"/>
        <v>42143.58390046296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9">
        <f t="shared" si="118"/>
        <v>42270.584039351852</v>
      </c>
      <c r="T1922" s="9">
        <f t="shared" si="119"/>
        <v>42298.666666666664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9">
        <f t="shared" ref="S1923:S1986" si="122">(((J1923/60)/60)/24)+DATE(1970,1,1)+(-7/24)</f>
        <v>41073.929895833338</v>
      </c>
      <c r="T1923" s="9">
        <f t="shared" ref="T1923:T1986" si="123">(((I1923/60)/60)/24)+DATE(1970,1,1)+(-7/24)</f>
        <v>41103.929895833338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9">
        <f t="shared" si="122"/>
        <v>41589.964201388888</v>
      </c>
      <c r="T1924" s="9">
        <f t="shared" si="123"/>
        <v>41619.964201388888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9">
        <f t="shared" si="122"/>
        <v>40772.557083333333</v>
      </c>
      <c r="T1925" s="9">
        <f t="shared" si="123"/>
        <v>40812.915972222225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9">
        <f t="shared" si="122"/>
        <v>41626.469386574077</v>
      </c>
      <c r="T1926" s="9">
        <f t="shared" si="123"/>
        <v>41654.522916666669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9">
        <f t="shared" si="122"/>
        <v>41535.609814814816</v>
      </c>
      <c r="T1927" s="9">
        <f t="shared" si="123"/>
        <v>41557.708333333336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9">
        <f t="shared" si="122"/>
        <v>40456.662685185183</v>
      </c>
      <c r="T1928" s="9">
        <f t="shared" si="123"/>
        <v>40483.726388888892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9">
        <f t="shared" si="122"/>
        <v>40960.569895833338</v>
      </c>
      <c r="T1929" s="9">
        <f t="shared" si="123"/>
        <v>40975.915972222225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9">
        <f t="shared" si="122"/>
        <v>41371.356412037043</v>
      </c>
      <c r="T1930" s="9">
        <f t="shared" si="123"/>
        <v>41401.356412037043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9">
        <f t="shared" si="122"/>
        <v>40686.729930555557</v>
      </c>
      <c r="T1931" s="9">
        <f t="shared" si="123"/>
        <v>40728.729930555557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9">
        <f t="shared" si="122"/>
        <v>41402.267152777778</v>
      </c>
      <c r="T1932" s="9">
        <f t="shared" si="123"/>
        <v>41462.267152777778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9">
        <f t="shared" si="122"/>
        <v>41037.600798611114</v>
      </c>
      <c r="T1933" s="9">
        <f t="shared" si="123"/>
        <v>41050.854166666672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9">
        <f t="shared" si="122"/>
        <v>40911.518206018518</v>
      </c>
      <c r="T1934" s="9">
        <f t="shared" si="123"/>
        <v>40932.518206018518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9">
        <f t="shared" si="122"/>
        <v>41878.839201388888</v>
      </c>
      <c r="T1935" s="9">
        <f t="shared" si="123"/>
        <v>41908.839201388888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9">
        <f t="shared" si="122"/>
        <v>40865.575474537043</v>
      </c>
      <c r="T1936" s="9">
        <f t="shared" si="123"/>
        <v>40901.916666666672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9">
        <f t="shared" si="122"/>
        <v>41773.640868055561</v>
      </c>
      <c r="T1937" s="9">
        <f t="shared" si="123"/>
        <v>41810.915972222225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9">
        <f t="shared" si="122"/>
        <v>40852.598032407412</v>
      </c>
      <c r="T1938" s="9">
        <f t="shared" si="123"/>
        <v>40882.957638888889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9">
        <f t="shared" si="122"/>
        <v>41058.827326388891</v>
      </c>
      <c r="T1939" s="9">
        <f t="shared" si="123"/>
        <v>41074.874305555561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9">
        <f t="shared" si="122"/>
        <v>41425.967951388891</v>
      </c>
      <c r="T1940" s="9">
        <f t="shared" si="123"/>
        <v>41456.916666666672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9">
        <f t="shared" si="122"/>
        <v>41313.693379629629</v>
      </c>
      <c r="T1941" s="9">
        <f t="shared" si="123"/>
        <v>41343.651712962965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9">
        <f t="shared" si="122"/>
        <v>40670.215659722227</v>
      </c>
      <c r="T1942" s="9">
        <f t="shared" si="123"/>
        <v>40708.874305555561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9">
        <f t="shared" si="122"/>
        <v>41743.999201388891</v>
      </c>
      <c r="T1943" s="9">
        <f t="shared" si="123"/>
        <v>41773.999201388891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9">
        <f t="shared" si="122"/>
        <v>40638.536342592597</v>
      </c>
      <c r="T1944" s="9">
        <f t="shared" si="123"/>
        <v>40728.536342592597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9">
        <f t="shared" si="122"/>
        <v>42547.978194444448</v>
      </c>
      <c r="T1945" s="9">
        <f t="shared" si="123"/>
        <v>42592.978194444448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9">
        <f t="shared" si="122"/>
        <v>41730.292708333334</v>
      </c>
      <c r="T1946" s="9">
        <f t="shared" si="123"/>
        <v>41760.292708333334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9">
        <f t="shared" si="122"/>
        <v>42156.960162037045</v>
      </c>
      <c r="T1947" s="9">
        <f t="shared" si="123"/>
        <v>42196.960162037045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9">
        <f t="shared" si="122"/>
        <v>41688.858344907407</v>
      </c>
      <c r="T1948" s="9">
        <f t="shared" si="123"/>
        <v>41748.816678240742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9">
        <f t="shared" si="122"/>
        <v>40102.626388888893</v>
      </c>
      <c r="T1949" s="9">
        <f t="shared" si="123"/>
        <v>40139.957638888889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9">
        <f t="shared" si="122"/>
        <v>42473.312604166669</v>
      </c>
      <c r="T1950" s="9">
        <f t="shared" si="123"/>
        <v>42527.418055555558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9">
        <f t="shared" si="122"/>
        <v>41800.131377314814</v>
      </c>
      <c r="T1951" s="9">
        <f t="shared" si="123"/>
        <v>41830.131377314814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9">
        <f t="shared" si="122"/>
        <v>40623.889733796299</v>
      </c>
      <c r="T1952" s="9">
        <f t="shared" si="123"/>
        <v>40654.889733796299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9">
        <f t="shared" si="122"/>
        <v>42651.128900462965</v>
      </c>
      <c r="T1953" s="9">
        <f t="shared" si="123"/>
        <v>42681.170567129629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9">
        <f t="shared" si="122"/>
        <v>41526.314988425926</v>
      </c>
      <c r="T1954" s="9">
        <f t="shared" si="123"/>
        <v>41563.314988425926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9">
        <f t="shared" si="122"/>
        <v>40940.908159722225</v>
      </c>
      <c r="T1955" s="9">
        <f t="shared" si="123"/>
        <v>40969.833333333336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9">
        <f t="shared" si="122"/>
        <v>42394.289074074077</v>
      </c>
      <c r="T1956" s="9">
        <f t="shared" si="123"/>
        <v>42440.916666666664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9">
        <f t="shared" si="122"/>
        <v>41019.980104166672</v>
      </c>
      <c r="T1957" s="9">
        <f t="shared" si="123"/>
        <v>41052.5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9">
        <f t="shared" si="122"/>
        <v>42067.632002314822</v>
      </c>
      <c r="T1958" s="9">
        <f t="shared" si="123"/>
        <v>42112.59033564815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9">
        <f t="shared" si="122"/>
        <v>41178.806863425925</v>
      </c>
      <c r="T1959" s="9">
        <f t="shared" si="123"/>
        <v>41208.806863425925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9">
        <f t="shared" si="122"/>
        <v>41326.69630787037</v>
      </c>
      <c r="T1960" s="9">
        <f t="shared" si="123"/>
        <v>41356.654641203706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9">
        <f t="shared" si="122"/>
        <v>41871.553935185191</v>
      </c>
      <c r="T1961" s="9">
        <f t="shared" si="123"/>
        <v>41912.708333333336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9">
        <f t="shared" si="122"/>
        <v>41964.071076388893</v>
      </c>
      <c r="T1962" s="9">
        <f t="shared" si="123"/>
        <v>41994.071076388893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9">
        <f t="shared" si="122"/>
        <v>41147.902974537043</v>
      </c>
      <c r="T1963" s="9">
        <f t="shared" si="123"/>
        <v>41187.874305555561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9">
        <f t="shared" si="122"/>
        <v>41742.488842592596</v>
      </c>
      <c r="T1964" s="9">
        <f t="shared" si="123"/>
        <v>41772.488842592596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9">
        <f t="shared" si="122"/>
        <v>41863.138125000005</v>
      </c>
      <c r="T1965" s="9">
        <f t="shared" si="123"/>
        <v>41898.138125000005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9">
        <f t="shared" si="122"/>
        <v>42451.981157407405</v>
      </c>
      <c r="T1966" s="9">
        <f t="shared" si="123"/>
        <v>42481.981157407405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9">
        <f t="shared" si="122"/>
        <v>40897.797569444447</v>
      </c>
      <c r="T1967" s="9">
        <f t="shared" si="123"/>
        <v>40919.75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9">
        <f t="shared" si="122"/>
        <v>41835.248819444445</v>
      </c>
      <c r="T1968" s="9">
        <f t="shared" si="123"/>
        <v>41865.248819444445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9">
        <f t="shared" si="122"/>
        <v>41730.371863425928</v>
      </c>
      <c r="T1969" s="9">
        <f t="shared" si="123"/>
        <v>41760.371863425928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9">
        <f t="shared" si="122"/>
        <v>42676.295312499999</v>
      </c>
      <c r="T1970" s="9">
        <f t="shared" si="123"/>
        <v>42707.33697916667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9">
        <f t="shared" si="122"/>
        <v>42557.500787037039</v>
      </c>
      <c r="T1971" s="9">
        <f t="shared" si="123"/>
        <v>42587.500787037039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9">
        <f t="shared" si="122"/>
        <v>41323.901631944449</v>
      </c>
      <c r="T1972" s="9">
        <f t="shared" si="123"/>
        <v>41383.859965277785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9">
        <f t="shared" si="122"/>
        <v>41561.209039351852</v>
      </c>
      <c r="T1973" s="9">
        <f t="shared" si="123"/>
        <v>41592.875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9">
        <f t="shared" si="122"/>
        <v>41200.720416666671</v>
      </c>
      <c r="T1974" s="9">
        <f t="shared" si="123"/>
        <v>41230.762083333335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9">
        <f t="shared" si="122"/>
        <v>42549.431296296294</v>
      </c>
      <c r="T1975" s="9">
        <f t="shared" si="123"/>
        <v>42588.000000000007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9">
        <f t="shared" si="122"/>
        <v>41445.04246527778</v>
      </c>
      <c r="T1976" s="9">
        <f t="shared" si="123"/>
        <v>41505.04246527778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9">
        <f t="shared" si="122"/>
        <v>41313.463553240741</v>
      </c>
      <c r="T1977" s="9">
        <f t="shared" si="123"/>
        <v>41343.463553240741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9">
        <f t="shared" si="122"/>
        <v>41438.607928240745</v>
      </c>
      <c r="T1978" s="9">
        <f t="shared" si="123"/>
        <v>41468.607928240745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9">
        <f t="shared" si="122"/>
        <v>42310.925231481488</v>
      </c>
      <c r="T1979" s="9">
        <f t="shared" si="123"/>
        <v>42357.040972222225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9">
        <f t="shared" si="122"/>
        <v>41038.933935185189</v>
      </c>
      <c r="T1980" s="9">
        <f t="shared" si="123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9">
        <f t="shared" si="122"/>
        <v>42290.168356481481</v>
      </c>
      <c r="T1981" s="9">
        <f t="shared" si="123"/>
        <v>42326.915972222225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9">
        <f t="shared" si="122"/>
        <v>42423.250717592593</v>
      </c>
      <c r="T1982" s="9">
        <f t="shared" si="123"/>
        <v>42463.209050925929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9">
        <f t="shared" si="122"/>
        <v>41799.433622685188</v>
      </c>
      <c r="T1983" s="9">
        <f t="shared" si="123"/>
        <v>41829.433622685188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9">
        <f t="shared" si="122"/>
        <v>42678.294988425929</v>
      </c>
      <c r="T1984" s="9">
        <f t="shared" si="123"/>
        <v>42708.336655092593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9">
        <f t="shared" si="122"/>
        <v>42592.720115740747</v>
      </c>
      <c r="T1985" s="9">
        <f t="shared" si="123"/>
        <v>42615.000000000007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9">
        <f t="shared" si="122"/>
        <v>41913.498622685183</v>
      </c>
      <c r="T1986" s="9">
        <f t="shared" si="123"/>
        <v>41973.540289351855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9">
        <f t="shared" ref="S1987:S2050" si="126">(((J1987/60)/60)/24)+DATE(1970,1,1)+(-7/24)</f>
        <v>42555.407071759262</v>
      </c>
      <c r="T1987" s="9">
        <f t="shared" ref="T1987:T2050" si="127">(((I1987/60)/60)/24)+DATE(1970,1,1)+(-7/24)</f>
        <v>42584.666666666664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9">
        <f t="shared" si="126"/>
        <v>42413.142164351848</v>
      </c>
      <c r="T1988" s="9">
        <f t="shared" si="127"/>
        <v>42443.100497685191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9">
        <f t="shared" si="126"/>
        <v>42034.348101851858</v>
      </c>
      <c r="T1989" s="9">
        <f t="shared" si="127"/>
        <v>42064.348101851858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9">
        <f t="shared" si="126"/>
        <v>42206.471550925933</v>
      </c>
      <c r="T1990" s="9">
        <f t="shared" si="127"/>
        <v>42236.471550925933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9">
        <f t="shared" si="126"/>
        <v>42685.388981481483</v>
      </c>
      <c r="T1991" s="9">
        <f t="shared" si="127"/>
        <v>42715.388981481483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9">
        <f t="shared" si="126"/>
        <v>42397.904305555559</v>
      </c>
      <c r="T1992" s="9">
        <f t="shared" si="127"/>
        <v>42412.904305555559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9">
        <f t="shared" si="126"/>
        <v>42167.601689814815</v>
      </c>
      <c r="T1993" s="9">
        <f t="shared" si="127"/>
        <v>42188.601689814815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9">
        <f t="shared" si="126"/>
        <v>42022.851747685192</v>
      </c>
      <c r="T1994" s="9">
        <f t="shared" si="127"/>
        <v>42052.851747685192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9">
        <f t="shared" si="126"/>
        <v>42329.296724537046</v>
      </c>
      <c r="T1995" s="9">
        <f t="shared" si="127"/>
        <v>42359.296724537046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9">
        <f t="shared" si="126"/>
        <v>42650.714606481481</v>
      </c>
      <c r="T1996" s="9">
        <f t="shared" si="127"/>
        <v>42710.756273148152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9">
        <f t="shared" si="126"/>
        <v>42181.610370370377</v>
      </c>
      <c r="T1997" s="9">
        <f t="shared" si="127"/>
        <v>42201.610370370377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9">
        <f t="shared" si="126"/>
        <v>41800.527905092596</v>
      </c>
      <c r="T1998" s="9">
        <f t="shared" si="127"/>
        <v>41830.527905092596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9">
        <f t="shared" si="126"/>
        <v>41847.639027777783</v>
      </c>
      <c r="T1999" s="9">
        <f t="shared" si="127"/>
        <v>41877.639027777783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9">
        <f t="shared" si="126"/>
        <v>41806.826828703706</v>
      </c>
      <c r="T2000" s="9">
        <f t="shared" si="127"/>
        <v>41851.826828703706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9">
        <f t="shared" si="126"/>
        <v>41926.191064814819</v>
      </c>
      <c r="T2001" s="9">
        <f t="shared" si="127"/>
        <v>41956.232731481483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9">
        <f t="shared" si="126"/>
        <v>42345.659872685188</v>
      </c>
      <c r="T2002" s="9">
        <f t="shared" si="127"/>
        <v>42375.659872685188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9">
        <f t="shared" si="126"/>
        <v>42135.918009259265</v>
      </c>
      <c r="T2003" s="9">
        <f t="shared" si="127"/>
        <v>42167.541666666664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9">
        <f t="shared" si="126"/>
        <v>42728.420636574076</v>
      </c>
      <c r="T2004" s="9">
        <f t="shared" si="127"/>
        <v>42758.420636574076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9">
        <f t="shared" si="126"/>
        <v>40346.83393518519</v>
      </c>
      <c r="T2005" s="9">
        <f t="shared" si="127"/>
        <v>40361.666666666672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9">
        <f t="shared" si="126"/>
        <v>41800.31322916667</v>
      </c>
      <c r="T2006" s="9">
        <f t="shared" si="127"/>
        <v>41830.31322916667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9">
        <f t="shared" si="126"/>
        <v>41535.521041666667</v>
      </c>
      <c r="T2007" s="9">
        <f t="shared" si="127"/>
        <v>41562.874305555561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9">
        <f t="shared" si="126"/>
        <v>41941.208854166667</v>
      </c>
      <c r="T2008" s="9">
        <f t="shared" si="127"/>
        <v>41976.250520833339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9">
        <f t="shared" si="126"/>
        <v>40347.546134259261</v>
      </c>
      <c r="T2009" s="9">
        <f t="shared" si="127"/>
        <v>40413.875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9">
        <f t="shared" si="126"/>
        <v>40761.312754629631</v>
      </c>
      <c r="T2010" s="9">
        <f t="shared" si="127"/>
        <v>40805.312754629631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9">
        <f t="shared" si="126"/>
        <v>42661.031747685185</v>
      </c>
      <c r="T2011" s="9">
        <f t="shared" si="127"/>
        <v>42697.073414351857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9">
        <f t="shared" si="126"/>
        <v>42570.704756944448</v>
      </c>
      <c r="T2012" s="9">
        <f t="shared" si="127"/>
        <v>42600.704756944448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9">
        <f t="shared" si="126"/>
        <v>42347.066817129635</v>
      </c>
      <c r="T2013" s="9">
        <f t="shared" si="127"/>
        <v>42380.666666666664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9">
        <f t="shared" si="126"/>
        <v>42010.53056712963</v>
      </c>
      <c r="T2014" s="9">
        <f t="shared" si="127"/>
        <v>42040.53056712963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9">
        <f t="shared" si="126"/>
        <v>42499.66914351852</v>
      </c>
      <c r="T2015" s="9">
        <f t="shared" si="127"/>
        <v>42559.66914351852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9">
        <f t="shared" si="126"/>
        <v>41323.922905092593</v>
      </c>
      <c r="T2016" s="9">
        <f t="shared" si="127"/>
        <v>41357.881238425929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9">
        <f t="shared" si="126"/>
        <v>40765.585219907407</v>
      </c>
      <c r="T2017" s="9">
        <f t="shared" si="127"/>
        <v>40795.585219907407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9">
        <f t="shared" si="126"/>
        <v>41312.589108796295</v>
      </c>
      <c r="T2018" s="9">
        <f t="shared" si="127"/>
        <v>41342.589108796295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9">
        <f t="shared" si="126"/>
        <v>40960.765682870369</v>
      </c>
      <c r="T2019" s="9">
        <f t="shared" si="127"/>
        <v>40991.875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9">
        <f t="shared" si="126"/>
        <v>42199.074178240742</v>
      </c>
      <c r="T2020" s="9">
        <f t="shared" si="127"/>
        <v>42229.074178240742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9">
        <f t="shared" si="126"/>
        <v>42605.416909722226</v>
      </c>
      <c r="T2021" s="9">
        <f t="shared" si="127"/>
        <v>42635.416909722226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9">
        <f t="shared" si="126"/>
        <v>41736.805833333332</v>
      </c>
      <c r="T2022" s="9">
        <f t="shared" si="127"/>
        <v>41773.669444444444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9">
        <f t="shared" si="126"/>
        <v>41860.778900462967</v>
      </c>
      <c r="T2023" s="9">
        <f t="shared" si="127"/>
        <v>41905.778900462967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9">
        <f t="shared" si="126"/>
        <v>42502.277453703711</v>
      </c>
      <c r="T2024" s="9">
        <f t="shared" si="127"/>
        <v>42532.277453703711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9">
        <f t="shared" si="126"/>
        <v>42136.12908564815</v>
      </c>
      <c r="T2025" s="9">
        <f t="shared" si="127"/>
        <v>42166.12908564815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9">
        <f t="shared" si="126"/>
        <v>41099.67527777778</v>
      </c>
      <c r="T2026" s="9">
        <f t="shared" si="127"/>
        <v>41133.833333333336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9">
        <f t="shared" si="126"/>
        <v>42135.892893518518</v>
      </c>
      <c r="T2027" s="9">
        <f t="shared" si="127"/>
        <v>42165.892893518518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9">
        <f t="shared" si="126"/>
        <v>41704.444270833337</v>
      </c>
      <c r="T2028" s="9">
        <f t="shared" si="127"/>
        <v>41749.874305555561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9">
        <f t="shared" si="126"/>
        <v>42048.522210648152</v>
      </c>
      <c r="T2029" s="9">
        <f t="shared" si="127"/>
        <v>42093.480543981488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9">
        <f t="shared" si="126"/>
        <v>40215.627384259264</v>
      </c>
      <c r="T2030" s="9">
        <f t="shared" si="127"/>
        <v>40252.621527777781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9">
        <f t="shared" si="126"/>
        <v>41847.730104166672</v>
      </c>
      <c r="T2031" s="9">
        <f t="shared" si="127"/>
        <v>41877.730104166672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9">
        <f t="shared" si="126"/>
        <v>41212.704814814817</v>
      </c>
      <c r="T2032" s="9">
        <f t="shared" si="127"/>
        <v>41242.704814814817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9">
        <f t="shared" si="126"/>
        <v>41975.03765046296</v>
      </c>
      <c r="T2033" s="9">
        <f t="shared" si="127"/>
        <v>42012.750000000007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9">
        <f t="shared" si="126"/>
        <v>42689.274004629631</v>
      </c>
      <c r="T2034" s="9">
        <f t="shared" si="127"/>
        <v>42718.916666666664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9">
        <f t="shared" si="126"/>
        <v>41724.790717592594</v>
      </c>
      <c r="T2035" s="9">
        <f t="shared" si="127"/>
        <v>41754.790717592594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9">
        <f t="shared" si="126"/>
        <v>42075.83834490741</v>
      </c>
      <c r="T2036" s="9">
        <f t="shared" si="127"/>
        <v>42130.998611111114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9">
        <f t="shared" si="126"/>
        <v>42311.333414351851</v>
      </c>
      <c r="T2037" s="9">
        <f t="shared" si="127"/>
        <v>42356.750000000007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9">
        <f t="shared" si="126"/>
        <v>41738.573136574079</v>
      </c>
      <c r="T2038" s="9">
        <f t="shared" si="127"/>
        <v>41768.573136574079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9">
        <f t="shared" si="126"/>
        <v>41577.918437500004</v>
      </c>
      <c r="T2039" s="9">
        <f t="shared" si="127"/>
        <v>41637.960104166668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9">
        <f t="shared" si="126"/>
        <v>41423.979409722226</v>
      </c>
      <c r="T2040" s="9">
        <f t="shared" si="127"/>
        <v>41456.458333333336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9">
        <f t="shared" si="126"/>
        <v>42675.147280092591</v>
      </c>
      <c r="T2041" s="9">
        <f t="shared" si="127"/>
        <v>42704.915972222225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9">
        <f t="shared" si="126"/>
        <v>41578.635451388895</v>
      </c>
      <c r="T2042" s="9">
        <f t="shared" si="127"/>
        <v>41593.677118055559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9">
        <f t="shared" si="126"/>
        <v>42654.2341087963</v>
      </c>
      <c r="T2043" s="9">
        <f t="shared" si="127"/>
        <v>42684.275775462964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9">
        <f t="shared" si="126"/>
        <v>42331.416365740741</v>
      </c>
      <c r="T2044" s="9">
        <f t="shared" si="127"/>
        <v>42391.416365740741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9">
        <f t="shared" si="126"/>
        <v>42660.885150462964</v>
      </c>
      <c r="T2045" s="9">
        <f t="shared" si="127"/>
        <v>42714.915972222225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9">
        <f t="shared" si="126"/>
        <v>42138.392523148148</v>
      </c>
      <c r="T2046" s="9">
        <f t="shared" si="127"/>
        <v>42168.392523148148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9">
        <f t="shared" si="126"/>
        <v>41068.796840277777</v>
      </c>
      <c r="T2047" s="9">
        <f t="shared" si="127"/>
        <v>41098.796840277777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9">
        <f t="shared" si="126"/>
        <v>41386.88013888889</v>
      </c>
      <c r="T2048" s="9">
        <f t="shared" si="127"/>
        <v>41416.88013888889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9">
        <f t="shared" si="126"/>
        <v>42081.611921296302</v>
      </c>
      <c r="T2049" s="9">
        <f t="shared" si="127"/>
        <v>42110.708333333336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9">
        <f t="shared" si="126"/>
        <v>41387.359849537039</v>
      </c>
      <c r="T2050" s="9">
        <f t="shared" si="127"/>
        <v>41417.359849537039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9">
        <f t="shared" ref="S2051:S2114" si="130">(((J2051/60)/60)/24)+DATE(1970,1,1)+(-7/24)</f>
        <v>41575.235682870371</v>
      </c>
      <c r="T2051" s="9">
        <f t="shared" ref="T2051:T2114" si="131">(((I2051/60)/60)/24)+DATE(1970,1,1)+(-7/24)</f>
        <v>41610.665972222225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9">
        <f t="shared" si="130"/>
        <v>42114.77983796296</v>
      </c>
      <c r="T2052" s="9">
        <f t="shared" si="131"/>
        <v>42154.77983796296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9">
        <f t="shared" si="130"/>
        <v>41603.730752314819</v>
      </c>
      <c r="T2053" s="9">
        <f t="shared" si="131"/>
        <v>41633.730752314819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9">
        <f t="shared" si="130"/>
        <v>42374.792280092595</v>
      </c>
      <c r="T2054" s="9">
        <f t="shared" si="131"/>
        <v>42419.792280092595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9">
        <f t="shared" si="130"/>
        <v>42303.325821759259</v>
      </c>
      <c r="T2055" s="9">
        <f t="shared" si="131"/>
        <v>42333.367488425931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9">
        <f t="shared" si="130"/>
        <v>41731.22928240741</v>
      </c>
      <c r="T2056" s="9">
        <f t="shared" si="131"/>
        <v>41761.22928240741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9">
        <f t="shared" si="130"/>
        <v>41946.38244212963</v>
      </c>
      <c r="T2057" s="9">
        <f t="shared" si="131"/>
        <v>41975.875000000007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9">
        <f t="shared" si="130"/>
        <v>41351.469236111116</v>
      </c>
      <c r="T2058" s="9">
        <f t="shared" si="131"/>
        <v>41381.469236111116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9">
        <f t="shared" si="130"/>
        <v>42396.202916666669</v>
      </c>
      <c r="T2059" s="9">
        <f t="shared" si="131"/>
        <v>42426.202916666669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9">
        <f t="shared" si="130"/>
        <v>42026.079050925931</v>
      </c>
      <c r="T2060" s="9">
        <f t="shared" si="131"/>
        <v>42065.541666666664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9">
        <f t="shared" si="130"/>
        <v>42361.31081018519</v>
      </c>
      <c r="T2061" s="9">
        <f t="shared" si="131"/>
        <v>42400.624305555561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9">
        <f t="shared" si="130"/>
        <v>41783.351273148153</v>
      </c>
      <c r="T2062" s="9">
        <f t="shared" si="131"/>
        <v>41843.351273148153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9">
        <f t="shared" si="130"/>
        <v>42705.472847222227</v>
      </c>
      <c r="T2063" s="9">
        <f t="shared" si="131"/>
        <v>42735.472847222227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9">
        <f t="shared" si="130"/>
        <v>42423.091412037036</v>
      </c>
      <c r="T2064" s="9">
        <f t="shared" si="131"/>
        <v>42453.049745370372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9">
        <f t="shared" si="130"/>
        <v>42472.440983796296</v>
      </c>
      <c r="T2065" s="9">
        <f t="shared" si="131"/>
        <v>42505.440983796296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9">
        <f t="shared" si="130"/>
        <v>41389.073182870372</v>
      </c>
      <c r="T2066" s="9">
        <f t="shared" si="131"/>
        <v>41425.208333333336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9">
        <f t="shared" si="130"/>
        <v>41603.042002314818</v>
      </c>
      <c r="T2067" s="9">
        <f t="shared" si="131"/>
        <v>41633.042002314818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9">
        <f t="shared" si="130"/>
        <v>41844.480127314819</v>
      </c>
      <c r="T2068" s="9">
        <f t="shared" si="131"/>
        <v>41874.480127314819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9">
        <f t="shared" si="130"/>
        <v>42115.562222222223</v>
      </c>
      <c r="T2069" s="9">
        <f t="shared" si="131"/>
        <v>42148.562222222223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9">
        <f t="shared" si="130"/>
        <v>42633.549942129634</v>
      </c>
      <c r="T2070" s="9">
        <f t="shared" si="131"/>
        <v>42663.549942129634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9">
        <f t="shared" si="130"/>
        <v>42340.680451388893</v>
      </c>
      <c r="T2071" s="9">
        <f t="shared" si="131"/>
        <v>42371.680451388893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9">
        <f t="shared" si="130"/>
        <v>42519.364849537036</v>
      </c>
      <c r="T2072" s="9">
        <f t="shared" si="131"/>
        <v>42549.364849537036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9">
        <f t="shared" si="130"/>
        <v>42599.987083333333</v>
      </c>
      <c r="T2073" s="9">
        <f t="shared" si="131"/>
        <v>42644.987083333333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9">
        <f t="shared" si="130"/>
        <v>42467.289722222224</v>
      </c>
      <c r="T2074" s="9">
        <f t="shared" si="131"/>
        <v>42497.289722222224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9">
        <f t="shared" si="130"/>
        <v>42087.376365740747</v>
      </c>
      <c r="T2075" s="9">
        <f t="shared" si="131"/>
        <v>42132.376365740747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9">
        <f t="shared" si="130"/>
        <v>42466.534513888888</v>
      </c>
      <c r="T2076" s="9">
        <f t="shared" si="131"/>
        <v>42496.534513888888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9">
        <f t="shared" si="130"/>
        <v>41450.389907407407</v>
      </c>
      <c r="T2077" s="9">
        <f t="shared" si="131"/>
        <v>41480.389907407407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9">
        <f t="shared" si="130"/>
        <v>41803.588993055557</v>
      </c>
      <c r="T2078" s="9">
        <f t="shared" si="131"/>
        <v>41843.588993055557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9">
        <f t="shared" si="130"/>
        <v>42102.750879629632</v>
      </c>
      <c r="T2079" s="9">
        <f t="shared" si="131"/>
        <v>42160.583333333336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9">
        <f t="shared" si="130"/>
        <v>42692.479826388888</v>
      </c>
      <c r="T2080" s="9">
        <f t="shared" si="131"/>
        <v>42722.479826388888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9">
        <f t="shared" si="130"/>
        <v>42150.418900462966</v>
      </c>
      <c r="T2081" s="9">
        <f t="shared" si="131"/>
        <v>42180.500000000007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9">
        <f t="shared" si="130"/>
        <v>42289.665509259263</v>
      </c>
      <c r="T2082" s="9">
        <f t="shared" si="131"/>
        <v>42319.707175925927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9">
        <f t="shared" si="130"/>
        <v>41003.865219907413</v>
      </c>
      <c r="T2083" s="9">
        <f t="shared" si="131"/>
        <v>41044.915972222225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9">
        <f t="shared" si="130"/>
        <v>40810.828657407408</v>
      </c>
      <c r="T2084" s="9">
        <f t="shared" si="131"/>
        <v>40870.870324074072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9">
        <f t="shared" si="130"/>
        <v>41034.430497685185</v>
      </c>
      <c r="T2085" s="9">
        <f t="shared" si="131"/>
        <v>41064.430497685185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9">
        <f t="shared" si="130"/>
        <v>41731.541458333333</v>
      </c>
      <c r="T2086" s="9">
        <f t="shared" si="131"/>
        <v>41762.999305555561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9">
        <f t="shared" si="130"/>
        <v>41075.54383101852</v>
      </c>
      <c r="T2087" s="9">
        <f t="shared" si="131"/>
        <v>41105.54383101852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9">
        <f t="shared" si="130"/>
        <v>40860.378842592596</v>
      </c>
      <c r="T2088" s="9">
        <f t="shared" si="131"/>
        <v>40890.915972222225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9">
        <f t="shared" si="130"/>
        <v>40763.912708333337</v>
      </c>
      <c r="T2089" s="9">
        <f t="shared" si="131"/>
        <v>40793.912708333337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9">
        <f t="shared" si="130"/>
        <v>40395.423055555555</v>
      </c>
      <c r="T2090" s="9">
        <f t="shared" si="131"/>
        <v>40431.874305555561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9">
        <f t="shared" si="130"/>
        <v>41452.78465277778</v>
      </c>
      <c r="T2091" s="9">
        <f t="shared" si="131"/>
        <v>41487.78465277778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9">
        <f t="shared" si="130"/>
        <v>41299.08975694445</v>
      </c>
      <c r="T2092" s="9">
        <f t="shared" si="131"/>
        <v>41329.08975694445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9">
        <f t="shared" si="130"/>
        <v>40555.030995370369</v>
      </c>
      <c r="T2093" s="9">
        <f t="shared" si="131"/>
        <v>40603.541666666672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9">
        <f t="shared" si="130"/>
        <v>40763.415879629632</v>
      </c>
      <c r="T2094" s="9">
        <f t="shared" si="131"/>
        <v>40823.415879629632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9">
        <f t="shared" si="130"/>
        <v>41205.562870370377</v>
      </c>
      <c r="T2095" s="9">
        <f t="shared" si="131"/>
        <v>41265.604537037041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9">
        <f t="shared" si="130"/>
        <v>40938.728356481486</v>
      </c>
      <c r="T2096" s="9">
        <f t="shared" si="131"/>
        <v>40972.833333333336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9">
        <f t="shared" si="130"/>
        <v>40758.441817129627</v>
      </c>
      <c r="T2097" s="9">
        <f t="shared" si="131"/>
        <v>40818.441817129627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9">
        <f t="shared" si="130"/>
        <v>41192.466840277782</v>
      </c>
      <c r="T2098" s="9">
        <f t="shared" si="131"/>
        <v>41207.874305555561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9">
        <f t="shared" si="130"/>
        <v>40818.293229166666</v>
      </c>
      <c r="T2099" s="9">
        <f t="shared" si="131"/>
        <v>40878.334895833337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9">
        <f t="shared" si="130"/>
        <v>40945.822164351855</v>
      </c>
      <c r="T2100" s="9">
        <f t="shared" si="131"/>
        <v>40975.822164351855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9">
        <f t="shared" si="130"/>
        <v>42173.454675925932</v>
      </c>
      <c r="T2101" s="9">
        <f t="shared" si="131"/>
        <v>42186.861111111117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9">
        <f t="shared" si="130"/>
        <v>41074.543298611112</v>
      </c>
      <c r="T2102" s="9">
        <f t="shared" si="131"/>
        <v>41089.874305555561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9">
        <f t="shared" si="130"/>
        <v>40891.857800925929</v>
      </c>
      <c r="T2103" s="9">
        <f t="shared" si="131"/>
        <v>40951.857800925929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9">
        <f t="shared" si="130"/>
        <v>40638.576944444445</v>
      </c>
      <c r="T2104" s="9">
        <f t="shared" si="131"/>
        <v>40668.576944444445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9">
        <f t="shared" si="130"/>
        <v>41192.463275462964</v>
      </c>
      <c r="T2105" s="9">
        <f t="shared" si="131"/>
        <v>41222.504942129635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9">
        <f t="shared" si="130"/>
        <v>41393.782800925932</v>
      </c>
      <c r="T2106" s="9">
        <f t="shared" si="131"/>
        <v>41424.708333333336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9">
        <f t="shared" si="130"/>
        <v>41951.497141203705</v>
      </c>
      <c r="T2107" s="9">
        <f t="shared" si="131"/>
        <v>41963.875000000007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9">
        <f t="shared" si="130"/>
        <v>41269.923310185186</v>
      </c>
      <c r="T2108" s="9">
        <f t="shared" si="131"/>
        <v>41299.923310185186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9">
        <f t="shared" si="130"/>
        <v>41934.418900462966</v>
      </c>
      <c r="T2109" s="9">
        <f t="shared" si="131"/>
        <v>41955.46056712963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9">
        <f t="shared" si="130"/>
        <v>41134.884027777778</v>
      </c>
      <c r="T2110" s="9">
        <f t="shared" si="131"/>
        <v>41161.871527777781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9">
        <f t="shared" si="130"/>
        <v>42160.416863425933</v>
      </c>
      <c r="T2111" s="9">
        <f t="shared" si="131"/>
        <v>42190.416863425933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9">
        <f t="shared" si="130"/>
        <v>41759.379270833335</v>
      </c>
      <c r="T2112" s="9">
        <f t="shared" si="131"/>
        <v>41786.915972222225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9">
        <f t="shared" si="130"/>
        <v>40702.905381944445</v>
      </c>
      <c r="T2113" s="9">
        <f t="shared" si="131"/>
        <v>40769.75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9">
        <f t="shared" si="130"/>
        <v>41365.636493055557</v>
      </c>
      <c r="T2114" s="9">
        <f t="shared" si="131"/>
        <v>41379.636493055557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9">
        <f t="shared" ref="S2115:S2178" si="134">(((J2115/60)/60)/24)+DATE(1970,1,1)+(-7/24)</f>
        <v>41870.573796296296</v>
      </c>
      <c r="T2115" s="9">
        <f t="shared" ref="T2115:T2178" si="135">(((I2115/60)/60)/24)+DATE(1970,1,1)+(-7/24)</f>
        <v>41905.573796296296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9">
        <f t="shared" si="134"/>
        <v>40458.523958333339</v>
      </c>
      <c r="T2116" s="9">
        <f t="shared" si="135"/>
        <v>40520.915972222225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9">
        <f t="shared" si="134"/>
        <v>40563.789363425931</v>
      </c>
      <c r="T2117" s="9">
        <f t="shared" si="135"/>
        <v>40593.789363425931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9">
        <f t="shared" si="134"/>
        <v>41136.48614583334</v>
      </c>
      <c r="T2118" s="9">
        <f t="shared" si="135"/>
        <v>41184.48614583334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9">
        <f t="shared" si="134"/>
        <v>42289.767928240741</v>
      </c>
      <c r="T2119" s="9">
        <f t="shared" si="135"/>
        <v>42303.915972222225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9">
        <f t="shared" si="134"/>
        <v>40718.54787037037</v>
      </c>
      <c r="T2120" s="9">
        <f t="shared" si="135"/>
        <v>40748.54787037037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9">
        <f t="shared" si="134"/>
        <v>41106.838483796302</v>
      </c>
      <c r="T2121" s="9">
        <f t="shared" si="135"/>
        <v>41136.838483796302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9">
        <f t="shared" si="134"/>
        <v>41591.67287037037</v>
      </c>
      <c r="T2122" s="9">
        <f t="shared" si="135"/>
        <v>41640.67287037037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9">
        <f t="shared" si="134"/>
        <v>42716.450787037036</v>
      </c>
      <c r="T2123" s="9">
        <f t="shared" si="135"/>
        <v>42746.450787037036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9">
        <f t="shared" si="134"/>
        <v>42712.008900462963</v>
      </c>
      <c r="T2124" s="9">
        <f t="shared" si="135"/>
        <v>42742.008900462963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9">
        <f t="shared" si="134"/>
        <v>40198.133182870377</v>
      </c>
      <c r="T2125" s="9">
        <f t="shared" si="135"/>
        <v>40251.999305555561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9">
        <f t="shared" si="134"/>
        <v>40463.736516203702</v>
      </c>
      <c r="T2126" s="9">
        <f t="shared" si="135"/>
        <v>40511.916666666672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9">
        <f t="shared" si="134"/>
        <v>42190.731863425928</v>
      </c>
      <c r="T2127" s="9">
        <f t="shared" si="135"/>
        <v>42220.731863425928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9">
        <f t="shared" si="134"/>
        <v>41951.681562500002</v>
      </c>
      <c r="T2128" s="9">
        <f t="shared" si="135"/>
        <v>41981.681562500002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9">
        <f t="shared" si="134"/>
        <v>42045.213692129626</v>
      </c>
      <c r="T2129" s="9">
        <f t="shared" si="135"/>
        <v>42075.172025462969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9">
        <f t="shared" si="134"/>
        <v>41843.481122685189</v>
      </c>
      <c r="T2130" s="9">
        <f t="shared" si="135"/>
        <v>41903.481122685189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9">
        <f t="shared" si="134"/>
        <v>42408.732638888891</v>
      </c>
      <c r="T2131" s="9">
        <f t="shared" si="135"/>
        <v>42438.732638888891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9">
        <f t="shared" si="134"/>
        <v>41831.794710648152</v>
      </c>
      <c r="T2132" s="9">
        <f t="shared" si="135"/>
        <v>41866.794710648152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9">
        <f t="shared" si="134"/>
        <v>42166.915405092594</v>
      </c>
      <c r="T2133" s="9">
        <f t="shared" si="135"/>
        <v>42196.915405092594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9">
        <f t="shared" si="134"/>
        <v>41643.195509259262</v>
      </c>
      <c r="T2134" s="9">
        <f t="shared" si="135"/>
        <v>41673.195509259262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9">
        <f t="shared" si="134"/>
        <v>40618.805543981485</v>
      </c>
      <c r="T2135" s="9">
        <f t="shared" si="135"/>
        <v>40656.999305555561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9">
        <f t="shared" si="134"/>
        <v>41361.59480324074</v>
      </c>
      <c r="T2136" s="9">
        <f t="shared" si="135"/>
        <v>41391.59480324074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9">
        <f t="shared" si="134"/>
        <v>41156.671678240738</v>
      </c>
      <c r="T2137" s="9">
        <f t="shared" si="135"/>
        <v>41186.671678240738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9">
        <f t="shared" si="134"/>
        <v>41536.21743055556</v>
      </c>
      <c r="T2138" s="9">
        <f t="shared" si="135"/>
        <v>41566.21743055556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9">
        <f t="shared" si="134"/>
        <v>41948.479502314818</v>
      </c>
      <c r="T2139" s="9">
        <f t="shared" si="135"/>
        <v>41978.479502314818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9">
        <f t="shared" si="134"/>
        <v>41556.72151620371</v>
      </c>
      <c r="T2140" s="9">
        <f t="shared" si="135"/>
        <v>41586.763182870374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9">
        <f t="shared" si="134"/>
        <v>42647.458425925928</v>
      </c>
      <c r="T2141" s="9">
        <f t="shared" si="135"/>
        <v>42677.458425925928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9">
        <f t="shared" si="134"/>
        <v>41255.541944444449</v>
      </c>
      <c r="T2142" s="9">
        <f t="shared" si="135"/>
        <v>41285.541944444449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9">
        <f t="shared" si="134"/>
        <v>41926.943969907406</v>
      </c>
      <c r="T2143" s="9">
        <f t="shared" si="135"/>
        <v>41956.985636574078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9">
        <f t="shared" si="134"/>
        <v>42340.409837962965</v>
      </c>
      <c r="T2144" s="9">
        <f t="shared" si="135"/>
        <v>42368.409837962965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9">
        <f t="shared" si="134"/>
        <v>40332.595046296301</v>
      </c>
      <c r="T2145" s="9">
        <f t="shared" si="135"/>
        <v>40380.5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9">
        <f t="shared" si="134"/>
        <v>41499.255092592597</v>
      </c>
      <c r="T2146" s="9">
        <f t="shared" si="135"/>
        <v>41531.255092592597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9">
        <f t="shared" si="134"/>
        <v>41574.945763888893</v>
      </c>
      <c r="T2147" s="9">
        <f t="shared" si="135"/>
        <v>41604.987430555557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9">
        <f t="shared" si="134"/>
        <v>42397.38784722222</v>
      </c>
      <c r="T2148" s="9">
        <f t="shared" si="135"/>
        <v>42411.38784722222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9">
        <f t="shared" si="134"/>
        <v>41927.004027777781</v>
      </c>
      <c r="T2149" s="9">
        <f t="shared" si="135"/>
        <v>41959.045694444452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9">
        <f t="shared" si="134"/>
        <v>42066.441921296304</v>
      </c>
      <c r="T2150" s="9">
        <f t="shared" si="135"/>
        <v>42096.400254629632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9">
        <f t="shared" si="134"/>
        <v>40354.733287037037</v>
      </c>
      <c r="T2151" s="9">
        <f t="shared" si="135"/>
        <v>40389.708333333336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9">
        <f t="shared" si="134"/>
        <v>42533.993043981485</v>
      </c>
      <c r="T2152" s="9">
        <f t="shared" si="135"/>
        <v>42563.993043981485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9">
        <f t="shared" si="134"/>
        <v>42520.555717592601</v>
      </c>
      <c r="T2153" s="9">
        <f t="shared" si="135"/>
        <v>42550.555717592601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9">
        <f t="shared" si="134"/>
        <v>41683.540613425932</v>
      </c>
      <c r="T2154" s="9">
        <f t="shared" si="135"/>
        <v>41713.49894675926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9">
        <f t="shared" si="134"/>
        <v>41974.619421296295</v>
      </c>
      <c r="T2155" s="9">
        <f t="shared" si="135"/>
        <v>42014.040972222225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9">
        <f t="shared" si="134"/>
        <v>41647.340590277781</v>
      </c>
      <c r="T2156" s="9">
        <f t="shared" si="135"/>
        <v>41667.340590277781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9">
        <f t="shared" si="134"/>
        <v>42430.45584490741</v>
      </c>
      <c r="T2157" s="9">
        <f t="shared" si="135"/>
        <v>42460.414178240746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9">
        <f t="shared" si="134"/>
        <v>41488.562569444446</v>
      </c>
      <c r="T2158" s="9">
        <f t="shared" si="135"/>
        <v>41533.562569444446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9">
        <f t="shared" si="134"/>
        <v>42694.689618055556</v>
      </c>
      <c r="T2159" s="9">
        <f t="shared" si="135"/>
        <v>42727.040972222225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9">
        <f t="shared" si="134"/>
        <v>41264.562199074076</v>
      </c>
      <c r="T2160" s="9">
        <f t="shared" si="135"/>
        <v>41309.562199074076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9">
        <f t="shared" si="134"/>
        <v>40710.439513888887</v>
      </c>
      <c r="T2161" s="9">
        <f t="shared" si="135"/>
        <v>40740.439513888887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9">
        <f t="shared" si="134"/>
        <v>41018.42019675926</v>
      </c>
      <c r="T2162" s="9">
        <f t="shared" si="135"/>
        <v>41048.42019675926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9">
        <f t="shared" si="134"/>
        <v>42240.560868055552</v>
      </c>
      <c r="T2163" s="9">
        <f t="shared" si="135"/>
        <v>42270.560868055552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9">
        <f t="shared" si="134"/>
        <v>41813.474432870375</v>
      </c>
      <c r="T2164" s="9">
        <f t="shared" si="135"/>
        <v>41844.474432870375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9">
        <f t="shared" si="134"/>
        <v>42111.607870370375</v>
      </c>
      <c r="T2165" s="9">
        <f t="shared" si="135"/>
        <v>42162.868055555555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9">
        <f t="shared" si="134"/>
        <v>42515.426087962966</v>
      </c>
      <c r="T2166" s="9">
        <f t="shared" si="135"/>
        <v>42545.874305555561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9">
        <f t="shared" si="134"/>
        <v>42438.3754050926</v>
      </c>
      <c r="T2167" s="9">
        <f t="shared" si="135"/>
        <v>42468.333738425928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9">
        <f t="shared" si="134"/>
        <v>41933.54650462963</v>
      </c>
      <c r="T2168" s="9">
        <f t="shared" si="135"/>
        <v>41978.588171296295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9">
        <f t="shared" si="134"/>
        <v>41152.774733796301</v>
      </c>
      <c r="T2169" s="9">
        <f t="shared" si="135"/>
        <v>41166.774733796301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9">
        <f t="shared" si="134"/>
        <v>42745.308576388888</v>
      </c>
      <c r="T2170" s="9">
        <f t="shared" si="135"/>
        <v>42775.916666666664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9">
        <f t="shared" si="134"/>
        <v>42793.409155092595</v>
      </c>
      <c r="T2171" s="9">
        <f t="shared" si="135"/>
        <v>42796.409155092595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9">
        <f t="shared" si="134"/>
        <v>42198.458587962967</v>
      </c>
      <c r="T2172" s="9">
        <f t="shared" si="135"/>
        <v>42238.458587962967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9">
        <f t="shared" si="134"/>
        <v>42141.665451388886</v>
      </c>
      <c r="T2173" s="9">
        <f t="shared" si="135"/>
        <v>42176.916666666664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9">
        <f t="shared" si="134"/>
        <v>42082.288425925923</v>
      </c>
      <c r="T2174" s="9">
        <f t="shared" si="135"/>
        <v>42112.288425925923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9">
        <f t="shared" si="134"/>
        <v>41495.400960648149</v>
      </c>
      <c r="T2175" s="9">
        <f t="shared" si="135"/>
        <v>41526.874305555561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9">
        <f t="shared" si="134"/>
        <v>42465.251238425924</v>
      </c>
      <c r="T2176" s="9">
        <f t="shared" si="135"/>
        <v>42495.251238425924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9">
        <f t="shared" si="134"/>
        <v>42564.71743055556</v>
      </c>
      <c r="T2177" s="9">
        <f t="shared" si="135"/>
        <v>42571.71743055556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9">
        <f t="shared" si="134"/>
        <v>42096.341539351859</v>
      </c>
      <c r="T2178" s="9">
        <f t="shared" si="135"/>
        <v>42126.341539351859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9">
        <f t="shared" ref="S2179:S2242" si="138">(((J2179/60)/60)/24)+DATE(1970,1,1)+(-7/24)</f>
        <v>42501.959108796298</v>
      </c>
      <c r="T2179" s="9">
        <f t="shared" ref="T2179:T2242" si="139">(((I2179/60)/60)/24)+DATE(1970,1,1)+(-7/24)</f>
        <v>42526.959108796298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9">
        <f t="shared" si="138"/>
        <v>42723.344872685186</v>
      </c>
      <c r="T2180" s="9">
        <f t="shared" si="139"/>
        <v>42753.344872685186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9">
        <f t="shared" si="138"/>
        <v>42074.879537037043</v>
      </c>
      <c r="T2181" s="9">
        <f t="shared" si="139"/>
        <v>42104.879537037043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9">
        <f t="shared" si="138"/>
        <v>42279.378101851857</v>
      </c>
      <c r="T2182" s="9">
        <f t="shared" si="139"/>
        <v>42321.419768518521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9">
        <f t="shared" si="138"/>
        <v>42772.713576388887</v>
      </c>
      <c r="T2183" s="9">
        <f t="shared" si="139"/>
        <v>42786.713576388887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9">
        <f t="shared" si="138"/>
        <v>41879.609085648153</v>
      </c>
      <c r="T2184" s="9">
        <f t="shared" si="139"/>
        <v>41914.609085648153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9">
        <f t="shared" si="138"/>
        <v>42745.07380787038</v>
      </c>
      <c r="T2185" s="9">
        <f t="shared" si="139"/>
        <v>42774.916666666664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9">
        <f t="shared" si="138"/>
        <v>42380.398622685192</v>
      </c>
      <c r="T2186" s="9">
        <f t="shared" si="139"/>
        <v>42394.375000000007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9">
        <f t="shared" si="138"/>
        <v>41319.058321759265</v>
      </c>
      <c r="T2187" s="9">
        <f t="shared" si="139"/>
        <v>41359.058321759265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9">
        <f t="shared" si="138"/>
        <v>42583.323414351857</v>
      </c>
      <c r="T2188" s="9">
        <f t="shared" si="139"/>
        <v>42619.791666666664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9">
        <f t="shared" si="138"/>
        <v>42067.917430555557</v>
      </c>
      <c r="T2189" s="9">
        <f t="shared" si="139"/>
        <v>42096.874305555561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9">
        <f t="shared" si="138"/>
        <v>42633.294456018521</v>
      </c>
      <c r="T2190" s="9">
        <f t="shared" si="139"/>
        <v>42668.416666666664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9">
        <f t="shared" si="138"/>
        <v>42467.496527777781</v>
      </c>
      <c r="T2191" s="9">
        <f t="shared" si="139"/>
        <v>42481.625000000007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9">
        <f t="shared" si="138"/>
        <v>42417.333379629628</v>
      </c>
      <c r="T2192" s="9">
        <f t="shared" si="139"/>
        <v>42451.999305555561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9">
        <f t="shared" si="138"/>
        <v>42768.541979166672</v>
      </c>
      <c r="T2193" s="9">
        <f t="shared" si="139"/>
        <v>42780.541979166672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9">
        <f t="shared" si="138"/>
        <v>42691.559537037036</v>
      </c>
      <c r="T2194" s="9">
        <f t="shared" si="139"/>
        <v>42719.666666666664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9">
        <f t="shared" si="138"/>
        <v>42664.114259259259</v>
      </c>
      <c r="T2195" s="9">
        <f t="shared" si="139"/>
        <v>42694.915972222225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9">
        <f t="shared" si="138"/>
        <v>42425.466319444451</v>
      </c>
      <c r="T2196" s="9">
        <f t="shared" si="139"/>
        <v>42455.42465277778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9">
        <f t="shared" si="138"/>
        <v>42197.48032407408</v>
      </c>
      <c r="T2197" s="9">
        <f t="shared" si="139"/>
        <v>42227.48032407408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9">
        <f t="shared" si="138"/>
        <v>42675.195625</v>
      </c>
      <c r="T2198" s="9">
        <f t="shared" si="139"/>
        <v>42706.000000000007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9">
        <f t="shared" si="138"/>
        <v>42033.292349537041</v>
      </c>
      <c r="T2199" s="9">
        <f t="shared" si="139"/>
        <v>42063.292349537041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9">
        <f t="shared" si="138"/>
        <v>42292.222222222226</v>
      </c>
      <c r="T2200" s="9">
        <f t="shared" si="139"/>
        <v>42322.263888888891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9">
        <f t="shared" si="138"/>
        <v>42262.124976851854</v>
      </c>
      <c r="T2201" s="9">
        <f t="shared" si="139"/>
        <v>42292.124976851854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9">
        <f t="shared" si="138"/>
        <v>42163.334120370368</v>
      </c>
      <c r="T2202" s="9">
        <f t="shared" si="139"/>
        <v>42190.833333333336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9">
        <f t="shared" si="138"/>
        <v>41276.555150462969</v>
      </c>
      <c r="T2203" s="9">
        <f t="shared" si="139"/>
        <v>41290.555150462969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9">
        <f t="shared" si="138"/>
        <v>41184.557500000003</v>
      </c>
      <c r="T2204" s="9">
        <f t="shared" si="139"/>
        <v>41214.557500000003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9">
        <f t="shared" si="138"/>
        <v>42241.568078703705</v>
      </c>
      <c r="T2205" s="9">
        <f t="shared" si="139"/>
        <v>42271.568078703705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9">
        <f t="shared" si="138"/>
        <v>41312.019895833335</v>
      </c>
      <c r="T2206" s="9">
        <f t="shared" si="139"/>
        <v>41342.019895833335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9">
        <f t="shared" si="138"/>
        <v>41031.529965277776</v>
      </c>
      <c r="T2207" s="9">
        <f t="shared" si="139"/>
        <v>41061.529965277776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9">
        <f t="shared" si="138"/>
        <v>40996.965555555558</v>
      </c>
      <c r="T2208" s="9">
        <f t="shared" si="139"/>
        <v>41014.965555555558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9">
        <f t="shared" si="138"/>
        <v>41563.902465277781</v>
      </c>
      <c r="T2209" s="9">
        <f t="shared" si="139"/>
        <v>41593.944131944445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9">
        <f t="shared" si="138"/>
        <v>40946.590578703705</v>
      </c>
      <c r="T2210" s="9">
        <f t="shared" si="139"/>
        <v>41005.875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9">
        <f t="shared" si="138"/>
        <v>41732.188009259262</v>
      </c>
      <c r="T2211" s="9">
        <f t="shared" si="139"/>
        <v>41743.666666666672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9">
        <f t="shared" si="138"/>
        <v>40955.774421296301</v>
      </c>
      <c r="T2212" s="9">
        <f t="shared" si="139"/>
        <v>41013.441666666666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9">
        <f t="shared" si="138"/>
        <v>41716.493344907409</v>
      </c>
      <c r="T2213" s="9">
        <f t="shared" si="139"/>
        <v>41738.999305555561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9">
        <f t="shared" si="138"/>
        <v>41548.455752314818</v>
      </c>
      <c r="T2214" s="9">
        <f t="shared" si="139"/>
        <v>41581.75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9">
        <f t="shared" si="138"/>
        <v>42109.534479166665</v>
      </c>
      <c r="T2215" s="9">
        <f t="shared" si="139"/>
        <v>42139.534479166665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9">
        <f t="shared" si="138"/>
        <v>41646.500555555562</v>
      </c>
      <c r="T2216" s="9">
        <f t="shared" si="139"/>
        <v>41676.500555555562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9">
        <f t="shared" si="138"/>
        <v>40958.425601851857</v>
      </c>
      <c r="T2217" s="9">
        <f t="shared" si="139"/>
        <v>40980.999305555561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9">
        <f t="shared" si="138"/>
        <v>42194.460011574083</v>
      </c>
      <c r="T2218" s="9">
        <f t="shared" si="139"/>
        <v>42208.460011574083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9">
        <f t="shared" si="138"/>
        <v>42299.48510416667</v>
      </c>
      <c r="T2219" s="9">
        <f t="shared" si="139"/>
        <v>42310.041666666664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9">
        <f t="shared" si="138"/>
        <v>41127.520636574074</v>
      </c>
      <c r="T2220" s="9">
        <f t="shared" si="139"/>
        <v>41149.708333333336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9">
        <f t="shared" si="138"/>
        <v>42205.427222222228</v>
      </c>
      <c r="T2221" s="9">
        <f t="shared" si="139"/>
        <v>42235.427222222228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9">
        <f t="shared" si="138"/>
        <v>41451.768935185188</v>
      </c>
      <c r="T2222" s="9">
        <f t="shared" si="139"/>
        <v>41481.768935185188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9">
        <f t="shared" si="138"/>
        <v>42452.375104166669</v>
      </c>
      <c r="T2223" s="9">
        <f t="shared" si="139"/>
        <v>42482.708333333336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9">
        <f t="shared" si="138"/>
        <v>40906.495914351857</v>
      </c>
      <c r="T2224" s="9">
        <f t="shared" si="139"/>
        <v>40936.495914351857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9">
        <f t="shared" si="138"/>
        <v>42152.349166666674</v>
      </c>
      <c r="T2225" s="9">
        <f t="shared" si="139"/>
        <v>42182.349166666674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9">
        <f t="shared" si="138"/>
        <v>42644.375868055555</v>
      </c>
      <c r="T2226" s="9">
        <f t="shared" si="139"/>
        <v>42672.500000000007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9">
        <f t="shared" si="138"/>
        <v>41873.500173611115</v>
      </c>
      <c r="T2227" s="9">
        <f t="shared" si="139"/>
        <v>41903.500173611115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9">
        <f t="shared" si="138"/>
        <v>42381.507199074076</v>
      </c>
      <c r="T2228" s="9">
        <f t="shared" si="139"/>
        <v>42411.915972222225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9">
        <f t="shared" si="138"/>
        <v>41561.515682870369</v>
      </c>
      <c r="T2229" s="9">
        <f t="shared" si="139"/>
        <v>41591.557349537041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9">
        <f t="shared" si="138"/>
        <v>42201.986527777779</v>
      </c>
      <c r="T2230" s="9">
        <f t="shared" si="139"/>
        <v>42231.986527777779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9">
        <f t="shared" si="138"/>
        <v>41484.372581018521</v>
      </c>
      <c r="T2231" s="9">
        <f t="shared" si="139"/>
        <v>41519.875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9">
        <f t="shared" si="138"/>
        <v>41724.589432870373</v>
      </c>
      <c r="T2232" s="9">
        <f t="shared" si="139"/>
        <v>41754.589432870373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9">
        <f t="shared" si="138"/>
        <v>41423.61922453704</v>
      </c>
      <c r="T2233" s="9">
        <f t="shared" si="139"/>
        <v>41449.916666666672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9">
        <f t="shared" si="138"/>
        <v>41806.50240740741</v>
      </c>
      <c r="T2234" s="9">
        <f t="shared" si="139"/>
        <v>41838.833333333336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9">
        <f t="shared" si="138"/>
        <v>42331.08725694444</v>
      </c>
      <c r="T2235" s="9">
        <f t="shared" si="139"/>
        <v>42351.708333333336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9">
        <f t="shared" si="138"/>
        <v>42710.532951388894</v>
      </c>
      <c r="T2236" s="9">
        <f t="shared" si="139"/>
        <v>42740.532951388894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9">
        <f t="shared" si="138"/>
        <v>42061.730451388888</v>
      </c>
      <c r="T2237" s="9">
        <f t="shared" si="139"/>
        <v>42091.688784722232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9">
        <f t="shared" si="138"/>
        <v>42371.325497685182</v>
      </c>
      <c r="T2238" s="9">
        <f t="shared" si="139"/>
        <v>42401.325497685182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9">
        <f t="shared" si="138"/>
        <v>41914.7116087963</v>
      </c>
      <c r="T2239" s="9">
        <f t="shared" si="139"/>
        <v>41955.040972222225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9">
        <f t="shared" si="138"/>
        <v>42774.330046296302</v>
      </c>
      <c r="T2240" s="9">
        <f t="shared" si="139"/>
        <v>42804.330046296302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9">
        <f t="shared" si="138"/>
        <v>41572.66682870371</v>
      </c>
      <c r="T2241" s="9">
        <f t="shared" si="139"/>
        <v>41608.876388888893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9">
        <f t="shared" si="138"/>
        <v>42452.534074074072</v>
      </c>
      <c r="T2242" s="9">
        <f t="shared" si="139"/>
        <v>42482.534074074072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9">
        <f t="shared" ref="S2243:S2306" si="142">(((J2243/60)/60)/24)+DATE(1970,1,1)+(-7/24)</f>
        <v>42766.535879629628</v>
      </c>
      <c r="T2243" s="9">
        <f t="shared" ref="T2243:T2306" si="143">(((I2243/60)/60)/24)+DATE(1970,1,1)+(-7/24)</f>
        <v>42796.535879629628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9">
        <f t="shared" si="142"/>
        <v>41569.283946759264</v>
      </c>
      <c r="T2244" s="9">
        <f t="shared" si="143"/>
        <v>41604.834722222222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9">
        <f t="shared" si="142"/>
        <v>42800.459374999999</v>
      </c>
      <c r="T2245" s="9">
        <f t="shared" si="143"/>
        <v>42806.833333333336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9">
        <f t="shared" si="142"/>
        <v>42647.52715277778</v>
      </c>
      <c r="T2246" s="9">
        <f t="shared" si="143"/>
        <v>42659.562500000007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9">
        <f t="shared" si="142"/>
        <v>41660.416863425933</v>
      </c>
      <c r="T2247" s="9">
        <f t="shared" si="143"/>
        <v>41691.458333333336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9">
        <f t="shared" si="142"/>
        <v>42221.500115740746</v>
      </c>
      <c r="T2248" s="9">
        <f t="shared" si="143"/>
        <v>42251.500115740746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9">
        <f t="shared" si="142"/>
        <v>42200.374594907415</v>
      </c>
      <c r="T2249" s="9">
        <f t="shared" si="143"/>
        <v>42214.374594907415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9">
        <f t="shared" si="142"/>
        <v>42688.584236111114</v>
      </c>
      <c r="T2250" s="9">
        <f t="shared" si="143"/>
        <v>42718.584236111114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9">
        <f t="shared" si="142"/>
        <v>41336.411631944444</v>
      </c>
      <c r="T2251" s="9">
        <f t="shared" si="143"/>
        <v>41366.36996527778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9">
        <f t="shared" si="142"/>
        <v>42676.713807870372</v>
      </c>
      <c r="T2252" s="9">
        <f t="shared" si="143"/>
        <v>42706.755474537036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9">
        <f t="shared" si="142"/>
        <v>41846.054131944446</v>
      </c>
      <c r="T2253" s="9">
        <f t="shared" si="143"/>
        <v>41867.054131944446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9">
        <f t="shared" si="142"/>
        <v>42573.036319444444</v>
      </c>
      <c r="T2254" s="9">
        <f t="shared" si="143"/>
        <v>42588.036319444444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9">
        <f t="shared" si="142"/>
        <v>42296.339664351857</v>
      </c>
      <c r="T2255" s="9">
        <f t="shared" si="143"/>
        <v>42326.381331018521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9">
        <f t="shared" si="142"/>
        <v>42752.356111111112</v>
      </c>
      <c r="T2256" s="9">
        <f t="shared" si="143"/>
        <v>42759.356111111112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9">
        <f t="shared" si="142"/>
        <v>42467.660312500004</v>
      </c>
      <c r="T2257" s="9">
        <f t="shared" si="143"/>
        <v>42497.660312500004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9">
        <f t="shared" si="142"/>
        <v>42682.160254629627</v>
      </c>
      <c r="T2258" s="9">
        <f t="shared" si="143"/>
        <v>42696.160254629627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9">
        <f t="shared" si="142"/>
        <v>42505.645011574081</v>
      </c>
      <c r="T2259" s="9">
        <f t="shared" si="143"/>
        <v>42540.666666666664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9">
        <f t="shared" si="142"/>
        <v>42136.459340277775</v>
      </c>
      <c r="T2260" s="9">
        <f t="shared" si="143"/>
        <v>42166.459340277775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9">
        <f t="shared" si="142"/>
        <v>42702.513148148151</v>
      </c>
      <c r="T2261" s="9">
        <f t="shared" si="143"/>
        <v>42712.513148148151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9">
        <f t="shared" si="142"/>
        <v>41694.725115740745</v>
      </c>
      <c r="T2262" s="9">
        <f t="shared" si="143"/>
        <v>41724.68344907408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9">
        <f t="shared" si="142"/>
        <v>42759.43310185185</v>
      </c>
      <c r="T2263" s="9">
        <f t="shared" si="143"/>
        <v>42780.43310185185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9">
        <f t="shared" si="142"/>
        <v>41926.293495370373</v>
      </c>
      <c r="T2264" s="9">
        <f t="shared" si="143"/>
        <v>41960.708333333336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9">
        <f t="shared" si="142"/>
        <v>42014.540659722225</v>
      </c>
      <c r="T2265" s="9">
        <f t="shared" si="143"/>
        <v>42035.540659722225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9">
        <f t="shared" si="142"/>
        <v>42496.290671296294</v>
      </c>
      <c r="T2266" s="9">
        <f t="shared" si="143"/>
        <v>42512.833333333336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9">
        <f t="shared" si="142"/>
        <v>42689.561423611114</v>
      </c>
      <c r="T2267" s="9">
        <f t="shared" si="143"/>
        <v>42696.561423611114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9">
        <f t="shared" si="142"/>
        <v>42469.583240740743</v>
      </c>
      <c r="T2268" s="9">
        <f t="shared" si="143"/>
        <v>42486.791666666664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9">
        <f t="shared" si="142"/>
        <v>41968.538159722222</v>
      </c>
      <c r="T2269" s="9">
        <f t="shared" si="143"/>
        <v>41993.750000000007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9">
        <f t="shared" si="142"/>
        <v>42775.790682870371</v>
      </c>
      <c r="T2270" s="9">
        <f t="shared" si="143"/>
        <v>42805.790682870371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9">
        <f t="shared" si="142"/>
        <v>42776.412766203706</v>
      </c>
      <c r="T2271" s="9">
        <f t="shared" si="143"/>
        <v>42800.916666666664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9">
        <f t="shared" si="142"/>
        <v>42725.577696759261</v>
      </c>
      <c r="T2272" s="9">
        <f t="shared" si="143"/>
        <v>42745.624305555561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9">
        <f t="shared" si="142"/>
        <v>42683.708379629628</v>
      </c>
      <c r="T2273" s="9">
        <f t="shared" si="143"/>
        <v>42713.708379629628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9">
        <f t="shared" si="142"/>
        <v>42315.407824074071</v>
      </c>
      <c r="T2274" s="9">
        <f t="shared" si="143"/>
        <v>42345.407824074071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9">
        <f t="shared" si="142"/>
        <v>42781.257430555554</v>
      </c>
      <c r="T2275" s="9">
        <f t="shared" si="143"/>
        <v>42806.215763888897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9">
        <f t="shared" si="142"/>
        <v>41663.208993055559</v>
      </c>
      <c r="T2276" s="9">
        <f t="shared" si="143"/>
        <v>41693.208993055559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9">
        <f t="shared" si="142"/>
        <v>41965.324988425935</v>
      </c>
      <c r="T2277" s="9">
        <f t="shared" si="143"/>
        <v>41995.324988425935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9">
        <f t="shared" si="142"/>
        <v>41614.359826388893</v>
      </c>
      <c r="T2278" s="9">
        <f t="shared" si="143"/>
        <v>41644.359826388893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9">
        <f t="shared" si="142"/>
        <v>40936.386840277781</v>
      </c>
      <c r="T2279" s="9">
        <f t="shared" si="143"/>
        <v>40966.386840277781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9">
        <f t="shared" si="142"/>
        <v>42338.417442129627</v>
      </c>
      <c r="T2280" s="9">
        <f t="shared" si="143"/>
        <v>42372.665972222225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9">
        <f t="shared" si="142"/>
        <v>42020.515034722222</v>
      </c>
      <c r="T2281" s="9">
        <f t="shared" si="143"/>
        <v>42038.875000000007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9">
        <f t="shared" si="142"/>
        <v>42234.333229166667</v>
      </c>
      <c r="T2282" s="9">
        <f t="shared" si="143"/>
        <v>42264.333229166667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9">
        <f t="shared" si="142"/>
        <v>40686.99417824074</v>
      </c>
      <c r="T2283" s="9">
        <f t="shared" si="143"/>
        <v>40748.993055555555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9">
        <f t="shared" si="142"/>
        <v>42322.882939814815</v>
      </c>
      <c r="T2284" s="9">
        <f t="shared" si="143"/>
        <v>42382.882939814815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9">
        <f t="shared" si="142"/>
        <v>40977.833379629628</v>
      </c>
      <c r="T2285" s="9">
        <f t="shared" si="143"/>
        <v>41037.791712962964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9">
        <f t="shared" si="142"/>
        <v>40585.505150462966</v>
      </c>
      <c r="T2286" s="9">
        <f t="shared" si="143"/>
        <v>40613.875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9">
        <f t="shared" si="142"/>
        <v>41058.894016203703</v>
      </c>
      <c r="T2287" s="9">
        <f t="shared" si="143"/>
        <v>41088.894016203703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9">
        <f t="shared" si="142"/>
        <v>41494.6719212963</v>
      </c>
      <c r="T2288" s="9">
        <f t="shared" si="143"/>
        <v>41522.874305555561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9">
        <f t="shared" si="142"/>
        <v>41792.375694444447</v>
      </c>
      <c r="T2289" s="9">
        <f t="shared" si="143"/>
        <v>41813.375694444447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9">
        <f t="shared" si="142"/>
        <v>41067.53575231482</v>
      </c>
      <c r="T2290" s="9">
        <f t="shared" si="143"/>
        <v>41086.458333333336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9">
        <f t="shared" si="142"/>
        <v>41571.706712962965</v>
      </c>
      <c r="T2291" s="9">
        <f t="shared" si="143"/>
        <v>41614.681944444448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9">
        <f t="shared" si="142"/>
        <v>40069.962152777778</v>
      </c>
      <c r="T2292" s="9">
        <f t="shared" si="143"/>
        <v>40148.416666666672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9">
        <f t="shared" si="142"/>
        <v>40987.685393518521</v>
      </c>
      <c r="T2293" s="9">
        <f t="shared" si="143"/>
        <v>41021.875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9">
        <f t="shared" si="142"/>
        <v>40987.405972222223</v>
      </c>
      <c r="T2294" s="9">
        <f t="shared" si="143"/>
        <v>41017.405972222223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9">
        <f t="shared" si="142"/>
        <v>41151.416655092595</v>
      </c>
      <c r="T2295" s="9">
        <f t="shared" si="143"/>
        <v>41176.874305555561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9">
        <f t="shared" si="142"/>
        <v>41264.431481481486</v>
      </c>
      <c r="T2296" s="9">
        <f t="shared" si="143"/>
        <v>41294.431481481486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9">
        <f t="shared" si="142"/>
        <v>41270.662685185183</v>
      </c>
      <c r="T2297" s="9">
        <f t="shared" si="143"/>
        <v>41300.662685185183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9">
        <f t="shared" si="142"/>
        <v>40927.440115740741</v>
      </c>
      <c r="T2298" s="9">
        <f t="shared" si="143"/>
        <v>40962.440115740741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9">
        <f t="shared" si="142"/>
        <v>40947.750567129631</v>
      </c>
      <c r="T2299" s="9">
        <f t="shared" si="143"/>
        <v>40981.874305555561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9">
        <f t="shared" si="142"/>
        <v>41694.548993055556</v>
      </c>
      <c r="T2300" s="9">
        <f t="shared" si="143"/>
        <v>41724.507326388892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9">
        <f t="shared" si="142"/>
        <v>40564.740844907406</v>
      </c>
      <c r="T2301" s="9">
        <f t="shared" si="143"/>
        <v>40579.740844907406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9">
        <f t="shared" si="142"/>
        <v>41074.435370370375</v>
      </c>
      <c r="T2302" s="9">
        <f t="shared" si="143"/>
        <v>41088.435370370375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9">
        <f t="shared" si="142"/>
        <v>41415.85527777778</v>
      </c>
      <c r="T2303" s="9">
        <f t="shared" si="143"/>
        <v>41445.85527777778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9">
        <f t="shared" si="142"/>
        <v>41605.576782407406</v>
      </c>
      <c r="T2304" s="9">
        <f t="shared" si="143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9">
        <f t="shared" si="142"/>
        <v>40849.819398148153</v>
      </c>
      <c r="T2305" s="9">
        <f t="shared" si="143"/>
        <v>40889.861064814817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9">
        <f t="shared" si="142"/>
        <v>40502.524201388893</v>
      </c>
      <c r="T2306" s="9">
        <f t="shared" si="143"/>
        <v>40543.915972222225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9">
        <f t="shared" ref="S2307:S2370" si="146">(((J2307/60)/60)/24)+DATE(1970,1,1)+(-7/24)</f>
        <v>41834.403611111113</v>
      </c>
      <c r="T2307" s="9">
        <f t="shared" ref="T2307:T2370" si="147">(((I2307/60)/60)/24)+DATE(1970,1,1)+(-7/24)</f>
        <v>41859.458333333336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9">
        <f t="shared" si="146"/>
        <v>40947.876493055555</v>
      </c>
      <c r="T2308" s="9">
        <f t="shared" si="147"/>
        <v>40977.876493055555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9">
        <f t="shared" si="146"/>
        <v>41004.510798611111</v>
      </c>
      <c r="T2309" s="9">
        <f t="shared" si="147"/>
        <v>41034.510740740741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9">
        <f t="shared" si="146"/>
        <v>41851.671250000007</v>
      </c>
      <c r="T2310" s="9">
        <f t="shared" si="147"/>
        <v>41879.75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9">
        <f t="shared" si="146"/>
        <v>41307.696030092593</v>
      </c>
      <c r="T2311" s="9">
        <f t="shared" si="147"/>
        <v>41342.696030092593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9">
        <f t="shared" si="146"/>
        <v>41324.502488425926</v>
      </c>
      <c r="T2312" s="9">
        <f t="shared" si="147"/>
        <v>41354.460821759261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9">
        <f t="shared" si="146"/>
        <v>41735.712835648148</v>
      </c>
      <c r="T2313" s="9">
        <f t="shared" si="147"/>
        <v>41765.712835648148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9">
        <f t="shared" si="146"/>
        <v>41716.341180555559</v>
      </c>
      <c r="T2314" s="9">
        <f t="shared" si="147"/>
        <v>41747.666666666672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9">
        <f t="shared" si="146"/>
        <v>41002.666967592595</v>
      </c>
      <c r="T2315" s="9">
        <f t="shared" si="147"/>
        <v>41032.666967592595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9">
        <f t="shared" si="146"/>
        <v>41037.259918981486</v>
      </c>
      <c r="T2316" s="9">
        <f t="shared" si="147"/>
        <v>41067.259918981486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9">
        <f t="shared" si="146"/>
        <v>41004.434525462966</v>
      </c>
      <c r="T2317" s="9">
        <f t="shared" si="147"/>
        <v>41034.434525462966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9">
        <f t="shared" si="146"/>
        <v>40079.43344907408</v>
      </c>
      <c r="T2318" s="9">
        <f t="shared" si="147"/>
        <v>40156.475000000006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9">
        <f t="shared" si="146"/>
        <v>40192.250567129631</v>
      </c>
      <c r="T2319" s="9">
        <f t="shared" si="147"/>
        <v>40223.916666666672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9">
        <f t="shared" si="146"/>
        <v>40050.352013888893</v>
      </c>
      <c r="T2320" s="9">
        <f t="shared" si="147"/>
        <v>40081.874305555561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9">
        <f t="shared" si="146"/>
        <v>41592.790335648147</v>
      </c>
      <c r="T2321" s="9">
        <f t="shared" si="147"/>
        <v>41622.790335648147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9">
        <f t="shared" si="146"/>
        <v>41696.525462962964</v>
      </c>
      <c r="T2322" s="9">
        <f t="shared" si="147"/>
        <v>41731.483796296299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9">
        <f t="shared" si="146"/>
        <v>42798.968761574077</v>
      </c>
      <c r="T2323" s="9">
        <f t="shared" si="147"/>
        <v>42828.927094907405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9">
        <f t="shared" si="146"/>
        <v>42804.603807870379</v>
      </c>
      <c r="T2324" s="9">
        <f t="shared" si="147"/>
        <v>42834.562141203707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9">
        <f t="shared" si="146"/>
        <v>42807.463506944441</v>
      </c>
      <c r="T2325" s="9">
        <f t="shared" si="147"/>
        <v>42814.463506944441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9">
        <f t="shared" si="146"/>
        <v>42790.593576388892</v>
      </c>
      <c r="T2326" s="9">
        <f t="shared" si="147"/>
        <v>42820.55190972222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9">
        <f t="shared" si="146"/>
        <v>42793.730682870373</v>
      </c>
      <c r="T2327" s="9">
        <f t="shared" si="147"/>
        <v>42823.689016203709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9">
        <f t="shared" si="146"/>
        <v>42803.742453703708</v>
      </c>
      <c r="T2328" s="9">
        <f t="shared" si="147"/>
        <v>42855.416666666664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9">
        <f t="shared" si="146"/>
        <v>41842.625462962969</v>
      </c>
      <c r="T2329" s="9">
        <f t="shared" si="147"/>
        <v>41877.625462962969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9">
        <f t="shared" si="146"/>
        <v>42139.490011574082</v>
      </c>
      <c r="T2330" s="9">
        <f t="shared" si="147"/>
        <v>42169.490011574082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9">
        <f t="shared" si="146"/>
        <v>41807.332708333335</v>
      </c>
      <c r="T2331" s="9">
        <f t="shared" si="147"/>
        <v>41837.332708333335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9">
        <f t="shared" si="146"/>
        <v>42332.608136574076</v>
      </c>
      <c r="T2332" s="9">
        <f t="shared" si="147"/>
        <v>42362.708333333336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9">
        <f t="shared" si="146"/>
        <v>41838.714004629634</v>
      </c>
      <c r="T2333" s="9">
        <f t="shared" si="147"/>
        <v>41868.714004629634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9">
        <f t="shared" si="146"/>
        <v>42011.336469907408</v>
      </c>
      <c r="T2334" s="9">
        <f t="shared" si="147"/>
        <v>42041.336469907408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9">
        <f t="shared" si="146"/>
        <v>41767.358680555561</v>
      </c>
      <c r="T2335" s="9">
        <f t="shared" si="147"/>
        <v>41788.451388888891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9">
        <f t="shared" si="146"/>
        <v>41918.378449074073</v>
      </c>
      <c r="T2336" s="9">
        <f t="shared" si="147"/>
        <v>41948.44027777778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9">
        <f t="shared" si="146"/>
        <v>41771.280590277784</v>
      </c>
      <c r="T2337" s="9">
        <f t="shared" si="147"/>
        <v>41801.280590277784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9">
        <f t="shared" si="146"/>
        <v>41666.633043981485</v>
      </c>
      <c r="T2338" s="9">
        <f t="shared" si="147"/>
        <v>41706.633043981485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9">
        <f t="shared" si="146"/>
        <v>41786.34887731482</v>
      </c>
      <c r="T2339" s="9">
        <f t="shared" si="147"/>
        <v>41816.34887731482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9">
        <f t="shared" si="146"/>
        <v>41789.605138888888</v>
      </c>
      <c r="T2340" s="9">
        <f t="shared" si="147"/>
        <v>41819.605138888888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9">
        <f t="shared" si="146"/>
        <v>42692.508206018516</v>
      </c>
      <c r="T2341" s="9">
        <f t="shared" si="147"/>
        <v>42723.040972222225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9">
        <f t="shared" si="146"/>
        <v>42643.351134259261</v>
      </c>
      <c r="T2342" s="9">
        <f t="shared" si="147"/>
        <v>42673.351134259261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9">
        <f t="shared" si="146"/>
        <v>42167.522037037044</v>
      </c>
      <c r="T2343" s="9">
        <f t="shared" si="147"/>
        <v>42197.522037037044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9">
        <f t="shared" si="146"/>
        <v>41897.410532407412</v>
      </c>
      <c r="T2344" s="9">
        <f t="shared" si="147"/>
        <v>41917.916666666672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9">
        <f t="shared" si="146"/>
        <v>42327.533622685187</v>
      </c>
      <c r="T2345" s="9">
        <f t="shared" si="147"/>
        <v>42377.532638888886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9">
        <f t="shared" si="146"/>
        <v>42515.435983796298</v>
      </c>
      <c r="T2346" s="9">
        <f t="shared" si="147"/>
        <v>42545.435983796298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9">
        <f t="shared" si="146"/>
        <v>42059.710138888891</v>
      </c>
      <c r="T2347" s="9">
        <f t="shared" si="147"/>
        <v>42094.693749999999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9">
        <f t="shared" si="146"/>
        <v>42615.507303240745</v>
      </c>
      <c r="T2348" s="9">
        <f t="shared" si="147"/>
        <v>42660.507303240745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9">
        <f t="shared" si="146"/>
        <v>42577.315694444449</v>
      </c>
      <c r="T2349" s="9">
        <f t="shared" si="147"/>
        <v>42607.315694444449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9">
        <f t="shared" si="146"/>
        <v>42360.640486111115</v>
      </c>
      <c r="T2350" s="9">
        <f t="shared" si="147"/>
        <v>42420.640486111115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9">
        <f t="shared" si="146"/>
        <v>42198.484120370376</v>
      </c>
      <c r="T2351" s="9">
        <f t="shared" si="147"/>
        <v>42227.484120370376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9">
        <f t="shared" si="146"/>
        <v>42708.550578703704</v>
      </c>
      <c r="T2352" s="9">
        <f t="shared" si="147"/>
        <v>42738.550578703704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9">
        <f t="shared" si="146"/>
        <v>42093.809479166674</v>
      </c>
      <c r="T2353" s="9">
        <f t="shared" si="147"/>
        <v>42123.809479166674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9">
        <f t="shared" si="146"/>
        <v>42101.342037037037</v>
      </c>
      <c r="T2354" s="9">
        <f t="shared" si="147"/>
        <v>42161.342037037037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9">
        <f t="shared" si="146"/>
        <v>42103.384513888894</v>
      </c>
      <c r="T2355" s="9">
        <f t="shared" si="147"/>
        <v>42115.384513888894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9">
        <f t="shared" si="146"/>
        <v>41954.431250000001</v>
      </c>
      <c r="T2356" s="9">
        <f t="shared" si="147"/>
        <v>42014.431250000001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9">
        <f t="shared" si="146"/>
        <v>42096.626574074071</v>
      </c>
      <c r="T2357" s="9">
        <f t="shared" si="147"/>
        <v>42126.626574074071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9">
        <f t="shared" si="146"/>
        <v>42130.491944444446</v>
      </c>
      <c r="T2358" s="9">
        <f t="shared" si="147"/>
        <v>42160.491944444446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9">
        <f t="shared" si="146"/>
        <v>42264.32844907407</v>
      </c>
      <c r="T2359" s="9">
        <f t="shared" si="147"/>
        <v>42294.32844907407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9">
        <f t="shared" si="146"/>
        <v>41978.63930555556</v>
      </c>
      <c r="T2360" s="9">
        <f t="shared" si="147"/>
        <v>42034.73541666667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9">
        <f t="shared" si="146"/>
        <v>42159.357916666668</v>
      </c>
      <c r="T2361" s="9">
        <f t="shared" si="147"/>
        <v>42219.357916666668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9">
        <f t="shared" si="146"/>
        <v>42377.415277777785</v>
      </c>
      <c r="T2362" s="9">
        <f t="shared" si="147"/>
        <v>42407.415277777785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9">
        <f t="shared" si="146"/>
        <v>42466.567222222227</v>
      </c>
      <c r="T2363" s="9">
        <f t="shared" si="147"/>
        <v>42490.625000000007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9">
        <f t="shared" si="146"/>
        <v>41954.396643518521</v>
      </c>
      <c r="T2364" s="9">
        <f t="shared" si="147"/>
        <v>41984.396643518521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9">
        <f t="shared" si="146"/>
        <v>42321.719907407409</v>
      </c>
      <c r="T2365" s="9">
        <f t="shared" si="147"/>
        <v>42366.719907407409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9">
        <f t="shared" si="146"/>
        <v>42248.643009259256</v>
      </c>
      <c r="T2366" s="9">
        <f t="shared" si="147"/>
        <v>42303.643009259256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9">
        <f t="shared" si="146"/>
        <v>42346.444733796299</v>
      </c>
      <c r="T2367" s="9">
        <f t="shared" si="147"/>
        <v>42386.666666666664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9">
        <f t="shared" si="146"/>
        <v>42268.239965277775</v>
      </c>
      <c r="T2368" s="9">
        <f t="shared" si="147"/>
        <v>42298.239965277775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9">
        <f t="shared" si="146"/>
        <v>42425.678425925929</v>
      </c>
      <c r="T2369" s="9">
        <f t="shared" si="147"/>
        <v>42485.636759259265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9">
        <f t="shared" si="146"/>
        <v>42063.430150462962</v>
      </c>
      <c r="T2370" s="9">
        <f t="shared" si="147"/>
        <v>42108.388483796305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9">
        <f t="shared" ref="S2371:S2434" si="150">(((J2371/60)/60)/24)+DATE(1970,1,1)+(-7/24)</f>
        <v>42380.520960648151</v>
      </c>
      <c r="T2371" s="9">
        <f t="shared" ref="T2371:T2434" si="151">(((I2371/60)/60)/24)+DATE(1970,1,1)+(-7/24)</f>
        <v>42410.520960648151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9">
        <f t="shared" si="150"/>
        <v>41960.897465277776</v>
      </c>
      <c r="T2372" s="9">
        <f t="shared" si="151"/>
        <v>41990.897465277776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9">
        <f t="shared" si="150"/>
        <v>42150.486064814817</v>
      </c>
      <c r="T2373" s="9">
        <f t="shared" si="151"/>
        <v>42180.486064814817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9">
        <f t="shared" si="150"/>
        <v>42087.777442129627</v>
      </c>
      <c r="T2374" s="9">
        <f t="shared" si="151"/>
        <v>42117.777442129627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9">
        <f t="shared" si="150"/>
        <v>42215.370648148157</v>
      </c>
      <c r="T2375" s="9">
        <f t="shared" si="151"/>
        <v>42245.370648148157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9">
        <f t="shared" si="150"/>
        <v>42017.551620370366</v>
      </c>
      <c r="T2376" s="9">
        <f t="shared" si="151"/>
        <v>42047.551620370366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9">
        <f t="shared" si="150"/>
        <v>42592.544409722228</v>
      </c>
      <c r="T2377" s="9">
        <f t="shared" si="151"/>
        <v>42622.544409722228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9">
        <f t="shared" si="150"/>
        <v>42318.63386574074</v>
      </c>
      <c r="T2378" s="9">
        <f t="shared" si="151"/>
        <v>42348.63386574074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9">
        <f t="shared" si="150"/>
        <v>42669.578506944446</v>
      </c>
      <c r="T2379" s="9">
        <f t="shared" si="151"/>
        <v>42699.620173611118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9">
        <f t="shared" si="150"/>
        <v>42212.721412037041</v>
      </c>
      <c r="T2380" s="9">
        <f t="shared" si="151"/>
        <v>42241.721412037041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9">
        <f t="shared" si="150"/>
        <v>42236.724722222229</v>
      </c>
      <c r="T2381" s="9">
        <f t="shared" si="151"/>
        <v>42281.724722222229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9">
        <f t="shared" si="150"/>
        <v>42248.501643518517</v>
      </c>
      <c r="T2382" s="9">
        <f t="shared" si="151"/>
        <v>42278.501643518517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9">
        <f t="shared" si="150"/>
        <v>42074.644074074073</v>
      </c>
      <c r="T2383" s="9">
        <f t="shared" si="151"/>
        <v>42104.644074074073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9">
        <f t="shared" si="150"/>
        <v>42194.895868055559</v>
      </c>
      <c r="T2384" s="9">
        <f t="shared" si="151"/>
        <v>42219.895868055559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9">
        <f t="shared" si="150"/>
        <v>42026.765127314815</v>
      </c>
      <c r="T2385" s="9">
        <f t="shared" si="151"/>
        <v>42056.765127314815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9">
        <f t="shared" si="150"/>
        <v>41926.775960648149</v>
      </c>
      <c r="T2386" s="9">
        <f t="shared" si="151"/>
        <v>41956.81762731482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9">
        <f t="shared" si="150"/>
        <v>42191.410092592596</v>
      </c>
      <c r="T2387" s="9">
        <f t="shared" si="151"/>
        <v>42221.410092592596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9">
        <f t="shared" si="150"/>
        <v>41954.546574074076</v>
      </c>
      <c r="T2388" s="9">
        <f t="shared" si="151"/>
        <v>42014.546574074076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9">
        <f t="shared" si="150"/>
        <v>42528.334953703707</v>
      </c>
      <c r="T2389" s="9">
        <f t="shared" si="151"/>
        <v>42573.334953703707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9">
        <f t="shared" si="150"/>
        <v>41989.562025462968</v>
      </c>
      <c r="T2390" s="9">
        <f t="shared" si="151"/>
        <v>42019.520138888889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9">
        <f t="shared" si="150"/>
        <v>42179.361712962964</v>
      </c>
      <c r="T2391" s="9">
        <f t="shared" si="151"/>
        <v>42210.624305555561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9">
        <f t="shared" si="150"/>
        <v>41967.970648148148</v>
      </c>
      <c r="T2392" s="9">
        <f t="shared" si="151"/>
        <v>42007.970648148148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9">
        <f t="shared" si="150"/>
        <v>42064.502824074072</v>
      </c>
      <c r="T2393" s="9">
        <f t="shared" si="151"/>
        <v>42094.461157407415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9">
        <f t="shared" si="150"/>
        <v>42275.828969907408</v>
      </c>
      <c r="T2394" s="9">
        <f t="shared" si="151"/>
        <v>42305.828969907408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9">
        <f t="shared" si="150"/>
        <v>42194.356678240743</v>
      </c>
      <c r="T2395" s="9">
        <f t="shared" si="151"/>
        <v>42224.356678240743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9">
        <f t="shared" si="150"/>
        <v>42031.070520833331</v>
      </c>
      <c r="T2396" s="9">
        <f t="shared" si="151"/>
        <v>42061.070520833331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9">
        <f t="shared" si="150"/>
        <v>42716.829710648155</v>
      </c>
      <c r="T2397" s="9">
        <f t="shared" si="151"/>
        <v>42745.081250000003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9">
        <f t="shared" si="150"/>
        <v>42262.557384259264</v>
      </c>
      <c r="T2398" s="9">
        <f t="shared" si="151"/>
        <v>42292.557384259264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9">
        <f t="shared" si="150"/>
        <v>41976.593240740745</v>
      </c>
      <c r="T2399" s="9">
        <f t="shared" si="151"/>
        <v>42006.593240740745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9">
        <f t="shared" si="150"/>
        <v>42157.624814814822</v>
      </c>
      <c r="T2400" s="9">
        <f t="shared" si="151"/>
        <v>42187.624814814822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9">
        <f t="shared" si="150"/>
        <v>41956.561412037037</v>
      </c>
      <c r="T2401" s="9">
        <f t="shared" si="151"/>
        <v>41991.561412037037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9">
        <f t="shared" si="150"/>
        <v>42443.976435185185</v>
      </c>
      <c r="T2402" s="9">
        <f t="shared" si="151"/>
        <v>42473.976435185185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9">
        <f t="shared" si="150"/>
        <v>42374.531203703707</v>
      </c>
      <c r="T2403" s="9">
        <f t="shared" si="151"/>
        <v>42434.531203703707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9">
        <f t="shared" si="150"/>
        <v>42107.388090277782</v>
      </c>
      <c r="T2404" s="9">
        <f t="shared" si="151"/>
        <v>42137.388090277782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9">
        <f t="shared" si="150"/>
        <v>42399.590949074074</v>
      </c>
      <c r="T2405" s="9">
        <f t="shared" si="151"/>
        <v>42459.54928240741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9">
        <f t="shared" si="150"/>
        <v>42341.747766203705</v>
      </c>
      <c r="T2406" s="9">
        <f t="shared" si="151"/>
        <v>42371.747766203705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9">
        <f t="shared" si="150"/>
        <v>42595.293692129628</v>
      </c>
      <c r="T2407" s="9">
        <f t="shared" si="151"/>
        <v>42616.293692129628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9">
        <f t="shared" si="150"/>
        <v>41982.819328703707</v>
      </c>
      <c r="T2408" s="9">
        <f t="shared" si="151"/>
        <v>42022.819328703707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9">
        <f t="shared" si="150"/>
        <v>42082.283888888887</v>
      </c>
      <c r="T2409" s="9">
        <f t="shared" si="151"/>
        <v>42104.958333333336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9">
        <f t="shared" si="150"/>
        <v>41918.849039351851</v>
      </c>
      <c r="T2410" s="9">
        <f t="shared" si="151"/>
        <v>41948.890706018523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9">
        <f t="shared" si="150"/>
        <v>42204.584201388891</v>
      </c>
      <c r="T2411" s="9">
        <f t="shared" si="151"/>
        <v>42234.584201388891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9">
        <f t="shared" si="150"/>
        <v>42224.116608796299</v>
      </c>
      <c r="T2412" s="9">
        <f t="shared" si="151"/>
        <v>42254.116608796299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9">
        <f t="shared" si="150"/>
        <v>42211.440763888888</v>
      </c>
      <c r="T2413" s="9">
        <f t="shared" si="151"/>
        <v>42241.440763888888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9">
        <f t="shared" si="150"/>
        <v>42655.445289351854</v>
      </c>
      <c r="T2414" s="9">
        <f t="shared" si="151"/>
        <v>42700.486956018525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9">
        <f t="shared" si="150"/>
        <v>41759.818078703705</v>
      </c>
      <c r="T2415" s="9">
        <f t="shared" si="151"/>
        <v>41790.6875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9">
        <f t="shared" si="150"/>
        <v>42198.40347222222</v>
      </c>
      <c r="T2416" s="9">
        <f t="shared" si="151"/>
        <v>42237.874305555561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9">
        <f t="shared" si="150"/>
        <v>42536.571134259262</v>
      </c>
      <c r="T2417" s="9">
        <f t="shared" si="151"/>
        <v>42566.571134259262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9">
        <f t="shared" si="150"/>
        <v>42019.446099537039</v>
      </c>
      <c r="T2418" s="9">
        <f t="shared" si="151"/>
        <v>42077.333333333336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9">
        <f t="shared" si="150"/>
        <v>41831.592442129629</v>
      </c>
      <c r="T2419" s="9">
        <f t="shared" si="151"/>
        <v>41861.592442129629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9">
        <f t="shared" si="150"/>
        <v>42027.565324074072</v>
      </c>
      <c r="T2420" s="9">
        <f t="shared" si="151"/>
        <v>42087.523657407415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9">
        <f t="shared" si="150"/>
        <v>41993.44663194444</v>
      </c>
      <c r="T2421" s="9">
        <f t="shared" si="151"/>
        <v>42053.44663194444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9">
        <f t="shared" si="150"/>
        <v>41892.737210648149</v>
      </c>
      <c r="T2422" s="9">
        <f t="shared" si="151"/>
        <v>41952.778877314813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9">
        <f t="shared" si="150"/>
        <v>42026.395787037043</v>
      </c>
      <c r="T2423" s="9">
        <f t="shared" si="151"/>
        <v>42056.395787037043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9">
        <f t="shared" si="150"/>
        <v>42044.433287037034</v>
      </c>
      <c r="T2424" s="9">
        <f t="shared" si="151"/>
        <v>42074.391620370377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9">
        <f t="shared" si="150"/>
        <v>41974.413078703707</v>
      </c>
      <c r="T2425" s="9">
        <f t="shared" si="151"/>
        <v>42004.413078703707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9">
        <f t="shared" si="150"/>
        <v>41909.600787037038</v>
      </c>
      <c r="T2426" s="9">
        <f t="shared" si="151"/>
        <v>41939.600787037038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9">
        <f t="shared" si="150"/>
        <v>42502.622094907412</v>
      </c>
      <c r="T2427" s="9">
        <f t="shared" si="151"/>
        <v>42517.62777777778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9">
        <f t="shared" si="150"/>
        <v>42163.878379629627</v>
      </c>
      <c r="T2428" s="9">
        <f t="shared" si="151"/>
        <v>42223.878379629627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9">
        <f t="shared" si="150"/>
        <v>42412.027002314811</v>
      </c>
      <c r="T2429" s="9">
        <f t="shared" si="151"/>
        <v>42451.985335648154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9">
        <f t="shared" si="150"/>
        <v>42045.492488425931</v>
      </c>
      <c r="T2430" s="9">
        <f t="shared" si="151"/>
        <v>42075.450821759259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9">
        <f t="shared" si="150"/>
        <v>42734.587569444448</v>
      </c>
      <c r="T2431" s="9">
        <f t="shared" si="151"/>
        <v>42771.405555555561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9">
        <f t="shared" si="150"/>
        <v>42381.839166666665</v>
      </c>
      <c r="T2432" s="9">
        <f t="shared" si="151"/>
        <v>42411.839166666665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9">
        <f t="shared" si="150"/>
        <v>42488.808020833334</v>
      </c>
      <c r="T2433" s="9">
        <f t="shared" si="151"/>
        <v>42548.808020833334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9">
        <f t="shared" si="150"/>
        <v>42040.927048611113</v>
      </c>
      <c r="T2434" s="9">
        <f t="shared" si="151"/>
        <v>42070.927048611113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9">
        <f t="shared" ref="S2435:S2498" si="154">(((J2435/60)/60)/24)+DATE(1970,1,1)+(-7/24)</f>
        <v>42397.608136574076</v>
      </c>
      <c r="T2435" s="9">
        <f t="shared" ref="T2435:T2498" si="155">(((I2435/60)/60)/24)+DATE(1970,1,1)+(-7/24)</f>
        <v>42427.608136574076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9">
        <f t="shared" si="154"/>
        <v>42179.894374999996</v>
      </c>
      <c r="T2436" s="9">
        <f t="shared" si="155"/>
        <v>42219.894374999996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9">
        <f t="shared" si="154"/>
        <v>42251.985949074071</v>
      </c>
      <c r="T2437" s="9">
        <f t="shared" si="155"/>
        <v>42281.985949074071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9">
        <f t="shared" si="154"/>
        <v>42338.32372685185</v>
      </c>
      <c r="T2438" s="9">
        <f t="shared" si="155"/>
        <v>42398.32372685185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9">
        <f t="shared" si="154"/>
        <v>42031.673472222225</v>
      </c>
      <c r="T2439" s="9">
        <f t="shared" si="155"/>
        <v>42080.458333333336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9">
        <f t="shared" si="154"/>
        <v>42285.623402777775</v>
      </c>
      <c r="T2440" s="9">
        <f t="shared" si="155"/>
        <v>42345.665069444447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9">
        <f t="shared" si="154"/>
        <v>42265.526956018519</v>
      </c>
      <c r="T2441" s="9">
        <f t="shared" si="155"/>
        <v>42295.526956018519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9">
        <f t="shared" si="154"/>
        <v>42383.607789351852</v>
      </c>
      <c r="T2442" s="9">
        <f t="shared" si="155"/>
        <v>42413.607789351852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9">
        <f t="shared" si="154"/>
        <v>42186.833958333336</v>
      </c>
      <c r="T2443" s="9">
        <f t="shared" si="155"/>
        <v>42207.915972222225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9">
        <f t="shared" si="154"/>
        <v>42052.37532407407</v>
      </c>
      <c r="T2444" s="9">
        <f t="shared" si="155"/>
        <v>42082.333657407413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9">
        <f t="shared" si="154"/>
        <v>41836.333587962967</v>
      </c>
      <c r="T2445" s="9">
        <f t="shared" si="155"/>
        <v>41866.333587962967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9">
        <f t="shared" si="154"/>
        <v>42485.462858796302</v>
      </c>
      <c r="T2446" s="9">
        <f t="shared" si="155"/>
        <v>42515.462858796302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9">
        <f t="shared" si="154"/>
        <v>42242.898391203707</v>
      </c>
      <c r="T2447" s="9">
        <f t="shared" si="155"/>
        <v>42272.898391203707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9">
        <f t="shared" si="154"/>
        <v>42670.311006944445</v>
      </c>
      <c r="T2448" s="9">
        <f t="shared" si="155"/>
        <v>42700.352673611116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9">
        <f t="shared" si="154"/>
        <v>42654.178159722222</v>
      </c>
      <c r="T2449" s="9">
        <f t="shared" si="155"/>
        <v>42685.875000000007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9">
        <f t="shared" si="154"/>
        <v>42607.024456018517</v>
      </c>
      <c r="T2450" s="9">
        <f t="shared" si="155"/>
        <v>42612.941666666673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9">
        <f t="shared" si="154"/>
        <v>41942.850868055561</v>
      </c>
      <c r="T2451" s="9">
        <f t="shared" si="155"/>
        <v>41972.892534722225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9">
        <f t="shared" si="154"/>
        <v>41901.780740740745</v>
      </c>
      <c r="T2452" s="9">
        <f t="shared" si="155"/>
        <v>41939.840972222228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9">
        <f t="shared" si="154"/>
        <v>42779.616782407415</v>
      </c>
      <c r="T2453" s="9">
        <f t="shared" si="155"/>
        <v>42799.616782407415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9">
        <f t="shared" si="154"/>
        <v>42338.552083333336</v>
      </c>
      <c r="T2454" s="9">
        <f t="shared" si="155"/>
        <v>42367.666666666664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9">
        <f t="shared" si="154"/>
        <v>42738.400567129633</v>
      </c>
      <c r="T2455" s="9">
        <f t="shared" si="155"/>
        <v>42768.400567129633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9">
        <f t="shared" si="154"/>
        <v>42769.909814814811</v>
      </c>
      <c r="T2456" s="9">
        <f t="shared" si="155"/>
        <v>42804.909814814811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9">
        <f t="shared" si="154"/>
        <v>42452.490162037044</v>
      </c>
      <c r="T2457" s="9">
        <f t="shared" si="155"/>
        <v>42480.490162037044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9">
        <f t="shared" si="154"/>
        <v>42761.669432870374</v>
      </c>
      <c r="T2458" s="9">
        <f t="shared" si="155"/>
        <v>42791.669432870374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9">
        <f t="shared" si="154"/>
        <v>42423.310833333337</v>
      </c>
      <c r="T2459" s="9">
        <f t="shared" si="155"/>
        <v>42453.269166666672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9">
        <f t="shared" si="154"/>
        <v>42495.580069444448</v>
      </c>
      <c r="T2460" s="9">
        <f t="shared" si="155"/>
        <v>42530.500000000007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9">
        <f t="shared" si="154"/>
        <v>42407.345891203709</v>
      </c>
      <c r="T2461" s="9">
        <f t="shared" si="155"/>
        <v>42452.304224537038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9">
        <f t="shared" si="154"/>
        <v>42703.895451388897</v>
      </c>
      <c r="T2462" s="9">
        <f t="shared" si="155"/>
        <v>42737.886805555558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9">
        <f t="shared" si="154"/>
        <v>40783.721030092594</v>
      </c>
      <c r="T2463" s="9">
        <f t="shared" si="155"/>
        <v>40816.833333333336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9">
        <f t="shared" si="154"/>
        <v>41088.894629629634</v>
      </c>
      <c r="T2464" s="9">
        <f t="shared" si="155"/>
        <v>41108.894629629634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9">
        <f t="shared" si="154"/>
        <v>41340.819733796299</v>
      </c>
      <c r="T2465" s="9">
        <f t="shared" si="155"/>
        <v>41380.5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9">
        <f t="shared" si="154"/>
        <v>42248.608761574076</v>
      </c>
      <c r="T2466" s="9">
        <f t="shared" si="155"/>
        <v>42277.520138888889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9">
        <f t="shared" si="154"/>
        <v>41145.42763888889</v>
      </c>
      <c r="T2467" s="9">
        <f t="shared" si="155"/>
        <v>41175.42763888889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9">
        <f t="shared" si="154"/>
        <v>41372.810798611114</v>
      </c>
      <c r="T2468" s="9">
        <f t="shared" si="155"/>
        <v>41402.810798611114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9">
        <f t="shared" si="154"/>
        <v>41025.582534722227</v>
      </c>
      <c r="T2469" s="9">
        <f t="shared" si="155"/>
        <v>41039.416666666672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9">
        <f t="shared" si="154"/>
        <v>41173.862511574072</v>
      </c>
      <c r="T2470" s="9">
        <f t="shared" si="155"/>
        <v>41209.916666666672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9">
        <f t="shared" si="154"/>
        <v>40557.138067129628</v>
      </c>
      <c r="T2471" s="9">
        <f t="shared" si="155"/>
        <v>40582.138067129628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9">
        <f t="shared" si="154"/>
        <v>41022.783043981486</v>
      </c>
      <c r="T2472" s="9">
        <f t="shared" si="155"/>
        <v>41052.783043981486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9">
        <f t="shared" si="154"/>
        <v>40893.701296296298</v>
      </c>
      <c r="T2473" s="9">
        <f t="shared" si="155"/>
        <v>40933.701296296298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9">
        <f t="shared" si="154"/>
        <v>40353.823842592596</v>
      </c>
      <c r="T2474" s="9">
        <f t="shared" si="155"/>
        <v>40424.752083333333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9">
        <f t="shared" si="154"/>
        <v>41193.456817129634</v>
      </c>
      <c r="T2475" s="9">
        <f t="shared" si="155"/>
        <v>41223.498483796298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9">
        <f t="shared" si="154"/>
        <v>40416.719629629632</v>
      </c>
      <c r="T2476" s="9">
        <f t="shared" si="155"/>
        <v>40461.719629629632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9">
        <f t="shared" si="154"/>
        <v>40309.99600694445</v>
      </c>
      <c r="T2477" s="9">
        <f t="shared" si="155"/>
        <v>40369.625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9">
        <f t="shared" si="154"/>
        <v>41913.036689814813</v>
      </c>
      <c r="T2478" s="9">
        <f t="shared" si="155"/>
        <v>41946.078356481485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9">
        <f t="shared" si="154"/>
        <v>41088.399826388893</v>
      </c>
      <c r="T2479" s="9">
        <f t="shared" si="155"/>
        <v>41133.399826388893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9">
        <f t="shared" si="154"/>
        <v>41257.658715277779</v>
      </c>
      <c r="T2480" s="9">
        <f t="shared" si="155"/>
        <v>41287.658715277779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9">
        <f t="shared" si="154"/>
        <v>41107.435115740744</v>
      </c>
      <c r="T2481" s="9">
        <f t="shared" si="155"/>
        <v>41117.791666666672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9">
        <f t="shared" si="154"/>
        <v>42227.644490740742</v>
      </c>
      <c r="T2482" s="9">
        <f t="shared" si="155"/>
        <v>42287.644490740742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9">
        <f t="shared" si="154"/>
        <v>40999.354259259264</v>
      </c>
      <c r="T2483" s="9">
        <f t="shared" si="155"/>
        <v>41029.354259259264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9">
        <f t="shared" si="154"/>
        <v>40711.490543981483</v>
      </c>
      <c r="T2484" s="9">
        <f t="shared" si="155"/>
        <v>40756.490543981483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9">
        <f t="shared" si="154"/>
        <v>40970.458368055559</v>
      </c>
      <c r="T2485" s="9">
        <f t="shared" si="155"/>
        <v>41030.416701388895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9">
        <f t="shared" si="154"/>
        <v>40771.625034722223</v>
      </c>
      <c r="T2486" s="9">
        <f t="shared" si="155"/>
        <v>40801.625034722223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9">
        <f t="shared" si="154"/>
        <v>40793.706932870373</v>
      </c>
      <c r="T2487" s="9">
        <f t="shared" si="155"/>
        <v>40828.706932870373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9">
        <f t="shared" si="154"/>
        <v>40991.416388888894</v>
      </c>
      <c r="T2488" s="9">
        <f t="shared" si="155"/>
        <v>41021.416388888894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9">
        <f t="shared" si="154"/>
        <v>41025.791631944448</v>
      </c>
      <c r="T2489" s="9">
        <f t="shared" si="155"/>
        <v>41055.791631944448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9">
        <f t="shared" si="154"/>
        <v>40833.341527777782</v>
      </c>
      <c r="T2490" s="9">
        <f t="shared" si="155"/>
        <v>40863.383194444446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9">
        <f t="shared" si="154"/>
        <v>41373.398599537039</v>
      </c>
      <c r="T2491" s="9">
        <f t="shared" si="155"/>
        <v>41403.398599537039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9">
        <f t="shared" si="154"/>
        <v>41022.936064814814</v>
      </c>
      <c r="T2492" s="9">
        <f t="shared" si="155"/>
        <v>41082.936064814814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9">
        <f t="shared" si="154"/>
        <v>40542.547615740747</v>
      </c>
      <c r="T2493" s="9">
        <f t="shared" si="155"/>
        <v>40558.785416666666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9">
        <f t="shared" si="154"/>
        <v>41024.69430555556</v>
      </c>
      <c r="T2494" s="9">
        <f t="shared" si="155"/>
        <v>41076.124305555561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9">
        <f t="shared" si="154"/>
        <v>41347.876620370371</v>
      </c>
      <c r="T2495" s="9">
        <f t="shared" si="155"/>
        <v>41392.876620370371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9">
        <f t="shared" si="154"/>
        <v>41022.353518518517</v>
      </c>
      <c r="T2496" s="9">
        <f t="shared" si="155"/>
        <v>41052.353518518517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9">
        <f t="shared" si="154"/>
        <v>41036.654803240745</v>
      </c>
      <c r="T2497" s="9">
        <f t="shared" si="155"/>
        <v>41066.654803240745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9">
        <f t="shared" si="154"/>
        <v>41327.704768518524</v>
      </c>
      <c r="T2498" s="9">
        <f t="shared" si="155"/>
        <v>41362.663101851853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9">
        <f t="shared" ref="S2499:S2562" si="158">(((J2499/60)/60)/24)+DATE(1970,1,1)+(-7/24)</f>
        <v>40730.587245370371</v>
      </c>
      <c r="T2499" s="9">
        <f t="shared" ref="T2499:T2562" si="159">(((I2499/60)/60)/24)+DATE(1970,1,1)+(-7/24)</f>
        <v>40760.587245370371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9">
        <f t="shared" si="158"/>
        <v>42017.675775462965</v>
      </c>
      <c r="T2500" s="9">
        <f t="shared" si="159"/>
        <v>42031.675775462965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9">
        <f t="shared" si="158"/>
        <v>41226.356909722221</v>
      </c>
      <c r="T2501" s="9">
        <f t="shared" si="159"/>
        <v>41274.458333333336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9">
        <f t="shared" si="158"/>
        <v>41053.481192129635</v>
      </c>
      <c r="T2502" s="9">
        <f t="shared" si="159"/>
        <v>41083.481192129635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9">
        <f t="shared" si="158"/>
        <v>42244.485000000001</v>
      </c>
      <c r="T2503" s="9">
        <f t="shared" si="159"/>
        <v>42274.485000000001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9">
        <f t="shared" si="158"/>
        <v>41858.533773148149</v>
      </c>
      <c r="T2504" s="9">
        <f t="shared" si="159"/>
        <v>41903.533773148149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9">
        <f t="shared" si="158"/>
        <v>42498.607731481483</v>
      </c>
      <c r="T2505" s="9">
        <f t="shared" si="159"/>
        <v>42528.587500000001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9">
        <f t="shared" si="158"/>
        <v>41927.723773148151</v>
      </c>
      <c r="T2506" s="9">
        <f t="shared" si="159"/>
        <v>41957.765439814822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9">
        <f t="shared" si="158"/>
        <v>42046.764074074075</v>
      </c>
      <c r="T2507" s="9">
        <f t="shared" si="159"/>
        <v>42076.722407407411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9">
        <f t="shared" si="158"/>
        <v>42258.005428240744</v>
      </c>
      <c r="T2508" s="9">
        <f t="shared" si="159"/>
        <v>42280.583333333336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9">
        <f t="shared" si="158"/>
        <v>42104.7812962963</v>
      </c>
      <c r="T2509" s="9">
        <f t="shared" si="159"/>
        <v>42134.7812962963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9">
        <f t="shared" si="158"/>
        <v>41835.660115740742</v>
      </c>
      <c r="T2510" s="9">
        <f t="shared" si="159"/>
        <v>41865.660115740742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9">
        <f t="shared" si="158"/>
        <v>42058.517928240741</v>
      </c>
      <c r="T2511" s="9">
        <f t="shared" si="159"/>
        <v>42114.476261574076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9">
        <f t="shared" si="158"/>
        <v>42078.705694444441</v>
      </c>
      <c r="T2512" s="9">
        <f t="shared" si="159"/>
        <v>42138.705694444441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9">
        <f t="shared" si="158"/>
        <v>42371.155243055553</v>
      </c>
      <c r="T2513" s="9">
        <f t="shared" si="159"/>
        <v>42401.155243055553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9">
        <f t="shared" si="158"/>
        <v>41971.585196759261</v>
      </c>
      <c r="T2514" s="9">
        <f t="shared" si="159"/>
        <v>41986.585196759261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9">
        <f t="shared" si="158"/>
        <v>42731.715150462966</v>
      </c>
      <c r="T2515" s="9">
        <f t="shared" si="159"/>
        <v>42791.715150462966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9">
        <f t="shared" si="158"/>
        <v>41854.098113425927</v>
      </c>
      <c r="T2516" s="9">
        <f t="shared" si="159"/>
        <v>41871.098113425927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9">
        <f t="shared" si="158"/>
        <v>42027.548067129632</v>
      </c>
      <c r="T2517" s="9">
        <f t="shared" si="159"/>
        <v>42057.548067129632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9">
        <f t="shared" si="158"/>
        <v>41942.361712962964</v>
      </c>
      <c r="T2518" s="9">
        <f t="shared" si="159"/>
        <v>41972.403379629635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9">
        <f t="shared" si="158"/>
        <v>42052.510763888895</v>
      </c>
      <c r="T2519" s="9">
        <f t="shared" si="159"/>
        <v>42082.469097222223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9">
        <f t="shared" si="158"/>
        <v>41926.389212962968</v>
      </c>
      <c r="T2520" s="9">
        <f t="shared" si="159"/>
        <v>41956.430879629632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9">
        <f t="shared" si="158"/>
        <v>41808.863472222227</v>
      </c>
      <c r="T2521" s="9">
        <f t="shared" si="159"/>
        <v>41838.863472222227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9">
        <f t="shared" si="158"/>
        <v>42612.308854166673</v>
      </c>
      <c r="T2522" s="9">
        <f t="shared" si="159"/>
        <v>42658.51458333333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9">
        <f t="shared" si="158"/>
        <v>42269.676168981481</v>
      </c>
      <c r="T2523" s="9">
        <f t="shared" si="159"/>
        <v>42290.676168981481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9">
        <f t="shared" si="158"/>
        <v>42460.281944444447</v>
      </c>
      <c r="T2524" s="9">
        <f t="shared" si="159"/>
        <v>42482.327777777777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9">
        <f t="shared" si="158"/>
        <v>41930.683935185189</v>
      </c>
      <c r="T2525" s="9">
        <f t="shared" si="159"/>
        <v>41960.72560185186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9">
        <f t="shared" si="158"/>
        <v>41961.515706018523</v>
      </c>
      <c r="T2526" s="9">
        <f t="shared" si="159"/>
        <v>41993.895833333336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9">
        <f t="shared" si="158"/>
        <v>41058.552905092598</v>
      </c>
      <c r="T2527" s="9">
        <f t="shared" si="159"/>
        <v>41088.552905092598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9">
        <f t="shared" si="158"/>
        <v>41952.799467592595</v>
      </c>
      <c r="T2528" s="9">
        <f t="shared" si="159"/>
        <v>41980.915972222225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9">
        <f t="shared" si="158"/>
        <v>41546.459386574075</v>
      </c>
      <c r="T2529" s="9">
        <f t="shared" si="159"/>
        <v>41564.874305555561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9">
        <f t="shared" si="158"/>
        <v>42217.542858796303</v>
      </c>
      <c r="T2530" s="9">
        <f t="shared" si="159"/>
        <v>42236.166666666664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9">
        <f t="shared" si="158"/>
        <v>40947.7890625</v>
      </c>
      <c r="T2531" s="9">
        <f t="shared" si="159"/>
        <v>40992.747395833336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9">
        <f t="shared" si="158"/>
        <v>42081.572974537041</v>
      </c>
      <c r="T2532" s="9">
        <f t="shared" si="159"/>
        <v>42113.909722222226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9">
        <f t="shared" si="158"/>
        <v>42208.388356481482</v>
      </c>
      <c r="T2533" s="9">
        <f t="shared" si="159"/>
        <v>42230.874305555561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9">
        <f t="shared" si="158"/>
        <v>41107.557476851856</v>
      </c>
      <c r="T2534" s="9">
        <f t="shared" si="159"/>
        <v>41137.557476851856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9">
        <f t="shared" si="158"/>
        <v>41304.45961805556</v>
      </c>
      <c r="T2535" s="9">
        <f t="shared" si="159"/>
        <v>41334.459120370375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9">
        <f t="shared" si="158"/>
        <v>40127.40870370371</v>
      </c>
      <c r="T2536" s="9">
        <f t="shared" si="159"/>
        <v>40178.958333333336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9">
        <f t="shared" si="158"/>
        <v>41943.49936342593</v>
      </c>
      <c r="T2537" s="9">
        <f t="shared" si="159"/>
        <v>41974.541030092594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9">
        <f t="shared" si="158"/>
        <v>41463.814421296302</v>
      </c>
      <c r="T2538" s="9">
        <f t="shared" si="159"/>
        <v>41484.814421296302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9">
        <f t="shared" si="158"/>
        <v>40696.357118055559</v>
      </c>
      <c r="T2539" s="9">
        <f t="shared" si="159"/>
        <v>40756.357118055559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9">
        <f t="shared" si="158"/>
        <v>41298.218298611115</v>
      </c>
      <c r="T2540" s="9">
        <f t="shared" si="159"/>
        <v>41328.915972222225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9">
        <f t="shared" si="158"/>
        <v>41977.610555555562</v>
      </c>
      <c r="T2541" s="9">
        <f t="shared" si="159"/>
        <v>42037.610555555562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9">
        <f t="shared" si="158"/>
        <v>40785.383344907408</v>
      </c>
      <c r="T2542" s="9">
        <f t="shared" si="159"/>
        <v>40845.383344907408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9">
        <f t="shared" si="158"/>
        <v>41483.15761574074</v>
      </c>
      <c r="T2543" s="9">
        <f t="shared" si="159"/>
        <v>41543.15761574074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9">
        <f t="shared" si="158"/>
        <v>41509.134918981486</v>
      </c>
      <c r="T2544" s="9">
        <f t="shared" si="159"/>
        <v>41547.874305555561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9">
        <f t="shared" si="158"/>
        <v>40513.815949074073</v>
      </c>
      <c r="T2545" s="9">
        <f t="shared" si="159"/>
        <v>40544.833333333336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9">
        <f t="shared" si="158"/>
        <v>41068.228807870371</v>
      </c>
      <c r="T2546" s="9">
        <f t="shared" si="159"/>
        <v>41098.228807870371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9">
        <f t="shared" si="158"/>
        <v>42026.846504629626</v>
      </c>
      <c r="T2547" s="9">
        <f t="shared" si="159"/>
        <v>42061.729166666664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9">
        <f t="shared" si="158"/>
        <v>41524.566886574074</v>
      </c>
      <c r="T2548" s="9">
        <f t="shared" si="159"/>
        <v>41551.916666666672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9">
        <f t="shared" si="158"/>
        <v>40973.481516203705</v>
      </c>
      <c r="T2549" s="9">
        <f t="shared" si="159"/>
        <v>41003.439849537041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9">
        <f t="shared" si="158"/>
        <v>42618.333761574082</v>
      </c>
      <c r="T2550" s="9">
        <f t="shared" si="159"/>
        <v>42642.893750000003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9">
        <f t="shared" si="158"/>
        <v>41390.466087962966</v>
      </c>
      <c r="T2551" s="9">
        <f t="shared" si="159"/>
        <v>41425.416666666672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9">
        <f t="shared" si="158"/>
        <v>42228.342662037037</v>
      </c>
      <c r="T2552" s="9">
        <f t="shared" si="159"/>
        <v>42284.874305555561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9">
        <f t="shared" si="158"/>
        <v>40960.960474537038</v>
      </c>
      <c r="T2553" s="9">
        <f t="shared" si="159"/>
        <v>40989.575000000004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9">
        <f t="shared" si="158"/>
        <v>42769.51829861111</v>
      </c>
      <c r="T2554" s="9">
        <f t="shared" si="159"/>
        <v>42799.51829861111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9">
        <f t="shared" si="158"/>
        <v>41112.907488425932</v>
      </c>
      <c r="T2555" s="9">
        <f t="shared" si="159"/>
        <v>41172.907488425932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9">
        <f t="shared" si="158"/>
        <v>42124.786608796298</v>
      </c>
      <c r="T2556" s="9">
        <f t="shared" si="159"/>
        <v>42155.874305555561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9">
        <f t="shared" si="158"/>
        <v>41026.363344907411</v>
      </c>
      <c r="T2557" s="9">
        <f t="shared" si="159"/>
        <v>41057.363344907411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9">
        <f t="shared" si="158"/>
        <v>41222.699733796297</v>
      </c>
      <c r="T2558" s="9">
        <f t="shared" si="159"/>
        <v>41267.699733796297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9">
        <f t="shared" si="158"/>
        <v>41744.453541666669</v>
      </c>
      <c r="T2559" s="9">
        <f t="shared" si="159"/>
        <v>41774.453541666669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9">
        <f t="shared" si="158"/>
        <v>42093.56835648149</v>
      </c>
      <c r="T2560" s="9">
        <f t="shared" si="159"/>
        <v>42125.290972222225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9">
        <f t="shared" si="158"/>
        <v>40829.581990740742</v>
      </c>
      <c r="T2561" s="9">
        <f t="shared" si="159"/>
        <v>40862.525694444448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9">
        <f t="shared" si="158"/>
        <v>42039.659421296303</v>
      </c>
      <c r="T2562" s="9">
        <f t="shared" si="159"/>
        <v>42069.659421296303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9">
        <f t="shared" ref="S2563:S2626" si="162">(((J2563/60)/60)/24)+DATE(1970,1,1)+(-7/24)</f>
        <v>42260.23714120371</v>
      </c>
      <c r="T2563" s="9">
        <f t="shared" ref="T2563:T2626" si="163">(((I2563/60)/60)/24)+DATE(1970,1,1)+(-7/24)</f>
        <v>42290.23714120371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9">
        <f t="shared" si="162"/>
        <v>42594.233090277783</v>
      </c>
      <c r="T2564" s="9">
        <f t="shared" si="163"/>
        <v>42654.233090277783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9">
        <f t="shared" si="162"/>
        <v>42154.847812500004</v>
      </c>
      <c r="T2565" s="9">
        <f t="shared" si="163"/>
        <v>42214.847812500004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9">
        <f t="shared" si="162"/>
        <v>41821.748831018522</v>
      </c>
      <c r="T2566" s="9">
        <f t="shared" si="163"/>
        <v>41851.748831018522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9">
        <f t="shared" si="162"/>
        <v>42440.358668981484</v>
      </c>
      <c r="T2567" s="9">
        <f t="shared" si="163"/>
        <v>42499.576388888891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9">
        <f t="shared" si="162"/>
        <v>41842.689212962963</v>
      </c>
      <c r="T2568" s="9">
        <f t="shared" si="163"/>
        <v>41872.689212962963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9">
        <f t="shared" si="162"/>
        <v>42087.587245370371</v>
      </c>
      <c r="T2569" s="9">
        <f t="shared" si="163"/>
        <v>42117.587245370371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9">
        <f t="shared" si="162"/>
        <v>42584.374930555561</v>
      </c>
      <c r="T2570" s="9">
        <f t="shared" si="163"/>
        <v>42614.374930555561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9">
        <f t="shared" si="162"/>
        <v>42233.813796296301</v>
      </c>
      <c r="T2571" s="9">
        <f t="shared" si="163"/>
        <v>42263.813796296301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9">
        <f t="shared" si="162"/>
        <v>42744.611516203709</v>
      </c>
      <c r="T2572" s="9">
        <f t="shared" si="163"/>
        <v>42774.611516203709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9">
        <f t="shared" si="162"/>
        <v>42449.05001157408</v>
      </c>
      <c r="T2573" s="9">
        <f t="shared" si="163"/>
        <v>42509.05001157408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9">
        <f t="shared" si="162"/>
        <v>42076.827743055554</v>
      </c>
      <c r="T2574" s="9">
        <f t="shared" si="163"/>
        <v>42106.827743055554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9">
        <f t="shared" si="162"/>
        <v>41829.300335648149</v>
      </c>
      <c r="T2575" s="9">
        <f t="shared" si="163"/>
        <v>41874.300335648149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9">
        <f t="shared" si="162"/>
        <v>42487.534085648149</v>
      </c>
      <c r="T2576" s="9">
        <f t="shared" si="163"/>
        <v>42508.534085648149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9">
        <f t="shared" si="162"/>
        <v>41985.817060185182</v>
      </c>
      <c r="T2577" s="9">
        <f t="shared" si="163"/>
        <v>42015.817060185182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9">
        <f t="shared" si="162"/>
        <v>42059.718136574076</v>
      </c>
      <c r="T2578" s="9">
        <f t="shared" si="163"/>
        <v>42104.676469907405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9">
        <f t="shared" si="162"/>
        <v>41830.528900462967</v>
      </c>
      <c r="T2579" s="9">
        <f t="shared" si="163"/>
        <v>41855.528900462967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9">
        <f t="shared" si="162"/>
        <v>42237.731238425935</v>
      </c>
      <c r="T2580" s="9">
        <f t="shared" si="163"/>
        <v>42286.416666666664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9">
        <f t="shared" si="162"/>
        <v>41837.538229166668</v>
      </c>
      <c r="T2581" s="9">
        <f t="shared" si="163"/>
        <v>41897.538229166668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9">
        <f t="shared" si="162"/>
        <v>42110.034756944449</v>
      </c>
      <c r="T2582" s="9">
        <f t="shared" si="163"/>
        <v>42139.833333333336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9">
        <f t="shared" si="162"/>
        <v>42294.336782407408</v>
      </c>
      <c r="T2583" s="9">
        <f t="shared" si="163"/>
        <v>42324.378449074073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9">
        <f t="shared" si="162"/>
        <v>42642.697152777779</v>
      </c>
      <c r="T2584" s="9">
        <f t="shared" si="163"/>
        <v>42672.697152777779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9">
        <f t="shared" si="162"/>
        <v>42019.477777777785</v>
      </c>
      <c r="T2585" s="9">
        <f t="shared" si="163"/>
        <v>42079.436111111114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9">
        <f t="shared" si="162"/>
        <v>42139.881585648152</v>
      </c>
      <c r="T2586" s="9">
        <f t="shared" si="163"/>
        <v>42169.881585648152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9">
        <f t="shared" si="162"/>
        <v>41795.671666666669</v>
      </c>
      <c r="T2587" s="9">
        <f t="shared" si="163"/>
        <v>41825.671666666669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9">
        <f t="shared" si="162"/>
        <v>42333.038611111115</v>
      </c>
      <c r="T2588" s="9">
        <f t="shared" si="163"/>
        <v>42363.038611111115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9">
        <f t="shared" si="162"/>
        <v>42338.383715277778</v>
      </c>
      <c r="T2589" s="9">
        <f t="shared" si="163"/>
        <v>42368.383715277778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9">
        <f t="shared" si="162"/>
        <v>42042.384560185186</v>
      </c>
      <c r="T2590" s="9">
        <f t="shared" si="163"/>
        <v>42094.259722222225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9">
        <f t="shared" si="162"/>
        <v>42422.244525462964</v>
      </c>
      <c r="T2591" s="9">
        <f t="shared" si="163"/>
        <v>42452.2028587963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9">
        <f t="shared" si="162"/>
        <v>42388.297418981485</v>
      </c>
      <c r="T2592" s="9">
        <f t="shared" si="163"/>
        <v>42395.297418981485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9">
        <f t="shared" si="162"/>
        <v>42382.614861111113</v>
      </c>
      <c r="T2593" s="9">
        <f t="shared" si="163"/>
        <v>42442.573194444449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9">
        <f t="shared" si="162"/>
        <v>41887.509502314817</v>
      </c>
      <c r="T2594" s="9">
        <f t="shared" si="163"/>
        <v>41917.509502314817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9">
        <f t="shared" si="162"/>
        <v>42089.553541666675</v>
      </c>
      <c r="T2595" s="9">
        <f t="shared" si="163"/>
        <v>42119.553541666675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9">
        <f t="shared" si="162"/>
        <v>41828.676250000004</v>
      </c>
      <c r="T2596" s="9">
        <f t="shared" si="163"/>
        <v>41858.676250000004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9">
        <f t="shared" si="162"/>
        <v>42759.952546296299</v>
      </c>
      <c r="T2597" s="9">
        <f t="shared" si="163"/>
        <v>42789.952546296299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9">
        <f t="shared" si="162"/>
        <v>41828.372789351852</v>
      </c>
      <c r="T2598" s="9">
        <f t="shared" si="163"/>
        <v>41858.372789351852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9">
        <f t="shared" si="162"/>
        <v>42510.04996527778</v>
      </c>
      <c r="T2599" s="9">
        <f t="shared" si="163"/>
        <v>42540.04996527778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9">
        <f t="shared" si="162"/>
        <v>42240.548622685186</v>
      </c>
      <c r="T2600" s="9">
        <f t="shared" si="163"/>
        <v>42270.548622685186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9">
        <f t="shared" si="162"/>
        <v>41809.46234953704</v>
      </c>
      <c r="T2601" s="9">
        <f t="shared" si="163"/>
        <v>41854.46234953704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9">
        <f t="shared" si="162"/>
        <v>42394.608796296299</v>
      </c>
      <c r="T2602" s="9">
        <f t="shared" si="163"/>
        <v>42454.567129629628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9">
        <f t="shared" si="162"/>
        <v>41150.610520833332</v>
      </c>
      <c r="T2603" s="9">
        <f t="shared" si="163"/>
        <v>41164.874305555561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9">
        <f t="shared" si="162"/>
        <v>41915.455648148149</v>
      </c>
      <c r="T2604" s="9">
        <f t="shared" si="163"/>
        <v>41955.597222222226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9">
        <f t="shared" si="162"/>
        <v>41617.620995370373</v>
      </c>
      <c r="T2605" s="9">
        <f t="shared" si="163"/>
        <v>41631.620995370373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9">
        <f t="shared" si="162"/>
        <v>40997.759525462963</v>
      </c>
      <c r="T2606" s="9">
        <f t="shared" si="163"/>
        <v>41027.759525462963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9">
        <f t="shared" si="162"/>
        <v>42508.249884259261</v>
      </c>
      <c r="T2607" s="9">
        <f t="shared" si="163"/>
        <v>42538.249884259261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9">
        <f t="shared" si="162"/>
        <v>41726.421087962968</v>
      </c>
      <c r="T2608" s="9">
        <f t="shared" si="163"/>
        <v>41758.421087962968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9">
        <f t="shared" si="162"/>
        <v>42184.583009259259</v>
      </c>
      <c r="T2609" s="9">
        <f t="shared" si="163"/>
        <v>42227.791666666664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9">
        <f t="shared" si="162"/>
        <v>42767.510046296295</v>
      </c>
      <c r="T2610" s="9">
        <f t="shared" si="163"/>
        <v>42808.708333333336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9">
        <f t="shared" si="162"/>
        <v>41074.946192129632</v>
      </c>
      <c r="T2611" s="9">
        <f t="shared" si="163"/>
        <v>41104.946192129632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9">
        <f t="shared" si="162"/>
        <v>42564.589409722226</v>
      </c>
      <c r="T2612" s="9">
        <f t="shared" si="163"/>
        <v>42603.999305555561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9">
        <f t="shared" si="162"/>
        <v>42704.04414351852</v>
      </c>
      <c r="T2613" s="9">
        <f t="shared" si="163"/>
        <v>42737.665972222225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9">
        <f t="shared" si="162"/>
        <v>41981.851504629631</v>
      </c>
      <c r="T2614" s="9">
        <f t="shared" si="163"/>
        <v>42012.851504629631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9">
        <f t="shared" si="162"/>
        <v>41143.526550925926</v>
      </c>
      <c r="T2615" s="9">
        <f t="shared" si="163"/>
        <v>41173.526550925926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9">
        <f t="shared" si="162"/>
        <v>41730.416805555556</v>
      </c>
      <c r="T2616" s="9">
        <f t="shared" si="163"/>
        <v>41758.916666666672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9">
        <f t="shared" si="162"/>
        <v>42453.205601851856</v>
      </c>
      <c r="T2617" s="9">
        <f t="shared" si="163"/>
        <v>42490.208333333336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9">
        <f t="shared" si="162"/>
        <v>42211.702881944446</v>
      </c>
      <c r="T2618" s="9">
        <f t="shared" si="163"/>
        <v>42241.702881944446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9">
        <f t="shared" si="162"/>
        <v>41902.582766203705</v>
      </c>
      <c r="T2619" s="9">
        <f t="shared" si="163"/>
        <v>41932.582766203705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9">
        <f t="shared" si="162"/>
        <v>42279.500706018523</v>
      </c>
      <c r="T2620" s="9">
        <f t="shared" si="163"/>
        <v>42339.542372685188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9">
        <f t="shared" si="162"/>
        <v>42273.592638888891</v>
      </c>
      <c r="T2621" s="9">
        <f t="shared" si="163"/>
        <v>42300.166666666664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9">
        <f t="shared" si="162"/>
        <v>42250.875486111116</v>
      </c>
      <c r="T2622" s="9">
        <f t="shared" si="163"/>
        <v>42287.750000000007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9">
        <f t="shared" si="162"/>
        <v>42115.455879629626</v>
      </c>
      <c r="T2623" s="9">
        <f t="shared" si="163"/>
        <v>42145.455879629626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9">
        <f t="shared" si="162"/>
        <v>42689.451574074075</v>
      </c>
      <c r="T2624" s="9">
        <f t="shared" si="163"/>
        <v>42734.451574074075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9">
        <f t="shared" si="162"/>
        <v>42691.964884259265</v>
      </c>
      <c r="T2625" s="9">
        <f t="shared" si="163"/>
        <v>42705.964884259265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9">
        <f t="shared" si="162"/>
        <v>41144.129884259266</v>
      </c>
      <c r="T2626" s="9">
        <f t="shared" si="163"/>
        <v>41165.129884259266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9">
        <f t="shared" ref="S2627:S2690" si="166">(((J2627/60)/60)/24)+DATE(1970,1,1)+(-7/24)</f>
        <v>42658.518611111118</v>
      </c>
      <c r="T2627" s="9">
        <f t="shared" ref="T2627:T2690" si="167">(((I2627/60)/60)/24)+DATE(1970,1,1)+(-7/24)</f>
        <v>42683.560277777775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9">
        <f t="shared" si="166"/>
        <v>42128.336446759262</v>
      </c>
      <c r="T2628" s="9">
        <f t="shared" si="167"/>
        <v>42158.336446759262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9">
        <f t="shared" si="166"/>
        <v>42304.53774305556</v>
      </c>
      <c r="T2629" s="9">
        <f t="shared" si="167"/>
        <v>42334.579409722232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9">
        <f t="shared" si="166"/>
        <v>41953.674386574079</v>
      </c>
      <c r="T2630" s="9">
        <f t="shared" si="167"/>
        <v>41973.674386574079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9">
        <f t="shared" si="166"/>
        <v>42108.246782407405</v>
      </c>
      <c r="T2631" s="9">
        <f t="shared" si="167"/>
        <v>42138.246782407405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9">
        <f t="shared" si="166"/>
        <v>42523.813796296301</v>
      </c>
      <c r="T2632" s="9">
        <f t="shared" si="167"/>
        <v>42551.125000000007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9">
        <f t="shared" si="166"/>
        <v>42217.877627314818</v>
      </c>
      <c r="T2633" s="9">
        <f t="shared" si="167"/>
        <v>42245.877627314818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9">
        <f t="shared" si="166"/>
        <v>42493.77012731482</v>
      </c>
      <c r="T2634" s="9">
        <f t="shared" si="167"/>
        <v>42518.77012731482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9">
        <f t="shared" si="166"/>
        <v>41667.531620370377</v>
      </c>
      <c r="T2635" s="9">
        <f t="shared" si="167"/>
        <v>41697.666666666672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9">
        <f t="shared" si="166"/>
        <v>42612.364826388897</v>
      </c>
      <c r="T2636" s="9">
        <f t="shared" si="167"/>
        <v>42642.364826388897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9">
        <f t="shared" si="166"/>
        <v>42037.659270833341</v>
      </c>
      <c r="T2637" s="9">
        <f t="shared" si="167"/>
        <v>42072.617604166669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9">
        <f t="shared" si="166"/>
        <v>42636.32307870371</v>
      </c>
      <c r="T2638" s="9">
        <f t="shared" si="167"/>
        <v>42658.750000000007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9">
        <f t="shared" si="166"/>
        <v>42639.257812500007</v>
      </c>
      <c r="T2639" s="9">
        <f t="shared" si="167"/>
        <v>42655.257812500007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9">
        <f t="shared" si="166"/>
        <v>41989.621469907412</v>
      </c>
      <c r="T2640" s="9">
        <f t="shared" si="167"/>
        <v>42019.621469907412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9">
        <f t="shared" si="166"/>
        <v>42024.573472222226</v>
      </c>
      <c r="T2641" s="9">
        <f t="shared" si="167"/>
        <v>42054.573472222226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9">
        <f t="shared" si="166"/>
        <v>42102.86891203704</v>
      </c>
      <c r="T2642" s="9">
        <f t="shared" si="167"/>
        <v>42162.86891203704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9">
        <f t="shared" si="166"/>
        <v>41880.535451388889</v>
      </c>
      <c r="T2643" s="9">
        <f t="shared" si="167"/>
        <v>41897.54791666667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9">
        <f t="shared" si="166"/>
        <v>42535.954953703702</v>
      </c>
      <c r="T2644" s="9">
        <f t="shared" si="167"/>
        <v>42565.997916666667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9">
        <f t="shared" si="166"/>
        <v>42689.290682870371</v>
      </c>
      <c r="T2645" s="9">
        <f t="shared" si="167"/>
        <v>42725.040972222225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9">
        <f t="shared" si="166"/>
        <v>42774.5004050926</v>
      </c>
      <c r="T2646" s="9">
        <f t="shared" si="167"/>
        <v>42804.5004050926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9">
        <f t="shared" si="166"/>
        <v>41921.55096064815</v>
      </c>
      <c r="T2647" s="9">
        <f t="shared" si="167"/>
        <v>41951.592627314814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9">
        <f t="shared" si="166"/>
        <v>42226.021631944452</v>
      </c>
      <c r="T2648" s="9">
        <f t="shared" si="167"/>
        <v>42256.021631944452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9">
        <f t="shared" si="166"/>
        <v>42199.970127314817</v>
      </c>
      <c r="T2649" s="9">
        <f t="shared" si="167"/>
        <v>42229.970127314817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9">
        <f t="shared" si="166"/>
        <v>42408.423148148147</v>
      </c>
      <c r="T2650" s="9">
        <f t="shared" si="167"/>
        <v>42438.423148148147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9">
        <f t="shared" si="166"/>
        <v>42341.705335648156</v>
      </c>
      <c r="T2651" s="9">
        <f t="shared" si="167"/>
        <v>42401.705335648156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9">
        <f t="shared" si="166"/>
        <v>42695.332673611112</v>
      </c>
      <c r="T2652" s="9">
        <f t="shared" si="167"/>
        <v>42725.332673611112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9">
        <f t="shared" si="166"/>
        <v>42327.513993055552</v>
      </c>
      <c r="T2653" s="9">
        <f t="shared" si="167"/>
        <v>42355.513993055552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9">
        <f t="shared" si="166"/>
        <v>41952.867187500007</v>
      </c>
      <c r="T2654" s="9">
        <f t="shared" si="167"/>
        <v>41982.867187500007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9">
        <f t="shared" si="166"/>
        <v>41771.360266203708</v>
      </c>
      <c r="T2655" s="9">
        <f t="shared" si="167"/>
        <v>41802.875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9">
        <f t="shared" si="166"/>
        <v>42055.309328703712</v>
      </c>
      <c r="T2656" s="9">
        <f t="shared" si="167"/>
        <v>42115.26766203704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9">
        <f t="shared" si="166"/>
        <v>42381.574618055558</v>
      </c>
      <c r="T2657" s="9">
        <f t="shared" si="167"/>
        <v>42409.541666666664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9">
        <f t="shared" si="166"/>
        <v>42767.396851851852</v>
      </c>
      <c r="T2658" s="9">
        <f t="shared" si="167"/>
        <v>42806.500000000007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9">
        <f t="shared" si="166"/>
        <v>42551.637187500004</v>
      </c>
      <c r="T2659" s="9">
        <f t="shared" si="167"/>
        <v>42584.770833333336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9">
        <f t="shared" si="166"/>
        <v>42551.592523148152</v>
      </c>
      <c r="T2660" s="9">
        <f t="shared" si="167"/>
        <v>42581.592523148152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9">
        <f t="shared" si="166"/>
        <v>42081.777893518527</v>
      </c>
      <c r="T2661" s="9">
        <f t="shared" si="167"/>
        <v>42111.777893518527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9">
        <f t="shared" si="166"/>
        <v>42272.42150462963</v>
      </c>
      <c r="T2662" s="9">
        <f t="shared" si="167"/>
        <v>42332.463171296295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9">
        <f t="shared" si="166"/>
        <v>41542.66678240741</v>
      </c>
      <c r="T2663" s="9">
        <f t="shared" si="167"/>
        <v>41572.66678240741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9">
        <f t="shared" si="166"/>
        <v>42207.455011574079</v>
      </c>
      <c r="T2664" s="9">
        <f t="shared" si="167"/>
        <v>42237.455011574079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9">
        <f t="shared" si="166"/>
        <v>42222.331099537041</v>
      </c>
      <c r="T2665" s="9">
        <f t="shared" si="167"/>
        <v>42251.333333333336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9">
        <f t="shared" si="166"/>
        <v>42312.733761574076</v>
      </c>
      <c r="T2666" s="9">
        <f t="shared" si="167"/>
        <v>42346.999305555561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9">
        <f t="shared" si="166"/>
        <v>42083.603865740741</v>
      </c>
      <c r="T2667" s="9">
        <f t="shared" si="167"/>
        <v>42128.603865740741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9">
        <f t="shared" si="166"/>
        <v>42235.472673611112</v>
      </c>
      <c r="T2668" s="9">
        <f t="shared" si="167"/>
        <v>42272.583333333336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9">
        <f t="shared" si="166"/>
        <v>42380.634444444448</v>
      </c>
      <c r="T2669" s="9">
        <f t="shared" si="167"/>
        <v>42410.634444444448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9">
        <f t="shared" si="166"/>
        <v>42275.297048611108</v>
      </c>
      <c r="T2670" s="9">
        <f t="shared" si="167"/>
        <v>42317.313888888886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9">
        <f t="shared" si="166"/>
        <v>42318.744166666671</v>
      </c>
      <c r="T2671" s="9">
        <f t="shared" si="167"/>
        <v>42378.744166666671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9">
        <f t="shared" si="166"/>
        <v>41820.728935185187</v>
      </c>
      <c r="T2672" s="9">
        <f t="shared" si="167"/>
        <v>41848.728935185187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9">
        <f t="shared" si="166"/>
        <v>41962.457361111119</v>
      </c>
      <c r="T2673" s="9">
        <f t="shared" si="167"/>
        <v>41992.526388888895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9">
        <f t="shared" si="166"/>
        <v>42344.592476851853</v>
      </c>
      <c r="T2674" s="9">
        <f t="shared" si="167"/>
        <v>42365.958333333336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9">
        <f t="shared" si="166"/>
        <v>41912.24998842593</v>
      </c>
      <c r="T2675" s="9">
        <f t="shared" si="167"/>
        <v>41941.65625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9">
        <f t="shared" si="166"/>
        <v>42529.341087962966</v>
      </c>
      <c r="T2676" s="9">
        <f t="shared" si="167"/>
        <v>42555.915972222225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9">
        <f t="shared" si="166"/>
        <v>41923.565844907411</v>
      </c>
      <c r="T2677" s="9">
        <f t="shared" si="167"/>
        <v>41953.607511574075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9">
        <f t="shared" si="166"/>
        <v>42482.333032407412</v>
      </c>
      <c r="T2678" s="9">
        <f t="shared" si="167"/>
        <v>42512.333032407412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9">
        <f t="shared" si="166"/>
        <v>41792.737766203703</v>
      </c>
      <c r="T2679" s="9">
        <f t="shared" si="167"/>
        <v>41822.737766203703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9">
        <f t="shared" si="166"/>
        <v>42241.506539351853</v>
      </c>
      <c r="T2680" s="9">
        <f t="shared" si="167"/>
        <v>42271.506539351853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9">
        <f t="shared" si="166"/>
        <v>42032.709421296298</v>
      </c>
      <c r="T2681" s="9">
        <f t="shared" si="167"/>
        <v>42062.709421296298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9">
        <f t="shared" si="166"/>
        <v>42435.920034722229</v>
      </c>
      <c r="T2682" s="9">
        <f t="shared" si="167"/>
        <v>42465.878368055557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9">
        <f t="shared" si="166"/>
        <v>41805.603587962964</v>
      </c>
      <c r="T2683" s="9">
        <f t="shared" si="167"/>
        <v>41830.603587962964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9">
        <f t="shared" si="166"/>
        <v>41932.580324074079</v>
      </c>
      <c r="T2684" s="9">
        <f t="shared" si="167"/>
        <v>41964.957638888889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9">
        <f t="shared" si="166"/>
        <v>42034.463425925926</v>
      </c>
      <c r="T2685" s="9">
        <f t="shared" si="167"/>
        <v>42064.463425925926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9">
        <f t="shared" si="166"/>
        <v>41820.622974537036</v>
      </c>
      <c r="T2686" s="9">
        <f t="shared" si="167"/>
        <v>41860.622974537036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9">
        <f t="shared" si="166"/>
        <v>42061.404282407406</v>
      </c>
      <c r="T2687" s="9">
        <f t="shared" si="167"/>
        <v>42121.362615740749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9">
        <f t="shared" si="166"/>
        <v>41892.683136574073</v>
      </c>
      <c r="T2688" s="9">
        <f t="shared" si="167"/>
        <v>41912.683136574073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9">
        <f t="shared" si="166"/>
        <v>42154.348587962966</v>
      </c>
      <c r="T2689" s="9">
        <f t="shared" si="167"/>
        <v>42184.348587962966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9">
        <f t="shared" si="166"/>
        <v>42027.827199074083</v>
      </c>
      <c r="T2690" s="9">
        <f t="shared" si="167"/>
        <v>42058.833333333336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9">
        <f t="shared" ref="S2691:S2754" si="170">(((J2691/60)/60)/24)+DATE(1970,1,1)+(-7/24)</f>
        <v>42551.670023148145</v>
      </c>
      <c r="T2691" s="9">
        <f t="shared" ref="T2691:T2754" si="171">(((I2691/60)/60)/24)+DATE(1970,1,1)+(-7/24)</f>
        <v>42581.670023148145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9">
        <f t="shared" si="170"/>
        <v>42112.813379629632</v>
      </c>
      <c r="T2692" s="9">
        <f t="shared" si="171"/>
        <v>42157.813379629632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9">
        <f t="shared" si="170"/>
        <v>42089.432372685187</v>
      </c>
      <c r="T2693" s="9">
        <f t="shared" si="171"/>
        <v>42134.432372685187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9">
        <f t="shared" si="170"/>
        <v>42058.042361111111</v>
      </c>
      <c r="T2694" s="9">
        <f t="shared" si="171"/>
        <v>42088.000694444447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9">
        <f t="shared" si="170"/>
        <v>41833.846828703703</v>
      </c>
      <c r="T2695" s="9">
        <f t="shared" si="171"/>
        <v>41863.846828703703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9">
        <f t="shared" si="170"/>
        <v>41877.84883101852</v>
      </c>
      <c r="T2696" s="9">
        <f t="shared" si="171"/>
        <v>41907.84883101852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9">
        <f t="shared" si="170"/>
        <v>42047.89025462963</v>
      </c>
      <c r="T2697" s="9">
        <f t="shared" si="171"/>
        <v>42107.848587962966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9">
        <f t="shared" si="170"/>
        <v>41964.552777777782</v>
      </c>
      <c r="T2698" s="9">
        <f t="shared" si="171"/>
        <v>41998.552777777782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9">
        <f t="shared" si="170"/>
        <v>42187.648414351854</v>
      </c>
      <c r="T2699" s="9">
        <f t="shared" si="171"/>
        <v>42218.625000000007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9">
        <f t="shared" si="170"/>
        <v>41787.606574074074</v>
      </c>
      <c r="T2700" s="9">
        <f t="shared" si="171"/>
        <v>41817.606574074074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9">
        <f t="shared" si="170"/>
        <v>41829.604895833334</v>
      </c>
      <c r="T2701" s="9">
        <f t="shared" si="171"/>
        <v>41859.604895833334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9">
        <f t="shared" si="170"/>
        <v>41870.583009259266</v>
      </c>
      <c r="T2702" s="9">
        <f t="shared" si="171"/>
        <v>41900.583009259266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9">
        <f t="shared" si="170"/>
        <v>42801.483032407406</v>
      </c>
      <c r="T2703" s="9">
        <f t="shared" si="171"/>
        <v>42832.441365740742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9">
        <f t="shared" si="170"/>
        <v>42800.510150462964</v>
      </c>
      <c r="T2704" s="9">
        <f t="shared" si="171"/>
        <v>42830.4684837963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9">
        <f t="shared" si="170"/>
        <v>42756.398495370369</v>
      </c>
      <c r="T2705" s="9">
        <f t="shared" si="171"/>
        <v>42816.356828703705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9">
        <f t="shared" si="170"/>
        <v>42787.570763888893</v>
      </c>
      <c r="T2706" s="9">
        <f t="shared" si="171"/>
        <v>42830.529097222221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9">
        <f t="shared" si="170"/>
        <v>42773.624513888892</v>
      </c>
      <c r="T2707" s="9">
        <f t="shared" si="171"/>
        <v>42818.582847222227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9">
        <f t="shared" si="170"/>
        <v>41899.003275462965</v>
      </c>
      <c r="T2708" s="9">
        <f t="shared" si="171"/>
        <v>41927.999305555561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9">
        <f t="shared" si="170"/>
        <v>41391.49123842593</v>
      </c>
      <c r="T2709" s="9">
        <f t="shared" si="171"/>
        <v>41420.999305555561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9">
        <f t="shared" si="170"/>
        <v>42512.406550925931</v>
      </c>
      <c r="T2710" s="9">
        <f t="shared" si="171"/>
        <v>42572.406550925931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9">
        <f t="shared" si="170"/>
        <v>42611.858113425929</v>
      </c>
      <c r="T2711" s="9">
        <f t="shared" si="171"/>
        <v>42646.874305555561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9">
        <f t="shared" si="170"/>
        <v>41827.937824074077</v>
      </c>
      <c r="T2712" s="9">
        <f t="shared" si="171"/>
        <v>41859.791666666672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9">
        <f t="shared" si="170"/>
        <v>41780.453587962969</v>
      </c>
      <c r="T2713" s="9">
        <f t="shared" si="171"/>
        <v>41810.625694444447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9">
        <f t="shared" si="170"/>
        <v>41431.770370370374</v>
      </c>
      <c r="T2714" s="9">
        <f t="shared" si="171"/>
        <v>41468.458333333336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9">
        <f t="shared" si="170"/>
        <v>42322.362083333333</v>
      </c>
      <c r="T2715" s="9">
        <f t="shared" si="171"/>
        <v>42362.362083333333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9">
        <f t="shared" si="170"/>
        <v>42629.363379629627</v>
      </c>
      <c r="T2716" s="9">
        <f t="shared" si="171"/>
        <v>42657.666666666664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9">
        <f t="shared" si="170"/>
        <v>42387.106805555559</v>
      </c>
      <c r="T2717" s="9">
        <f t="shared" si="171"/>
        <v>42421.106805555559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9">
        <f t="shared" si="170"/>
        <v>42255.041585648149</v>
      </c>
      <c r="T2718" s="9">
        <f t="shared" si="171"/>
        <v>42285.041585648149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9">
        <f t="shared" si="170"/>
        <v>41934.623252314821</v>
      </c>
      <c r="T2719" s="9">
        <f t="shared" si="171"/>
        <v>41979.664918981485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9">
        <f t="shared" si="170"/>
        <v>42465.304918981485</v>
      </c>
      <c r="T2720" s="9">
        <f t="shared" si="171"/>
        <v>42493.666666666664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9">
        <f t="shared" si="170"/>
        <v>42417.73951388889</v>
      </c>
      <c r="T2721" s="9">
        <f t="shared" si="171"/>
        <v>42477.697847222218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9">
        <f t="shared" si="170"/>
        <v>42655.174224537033</v>
      </c>
      <c r="T2722" s="9">
        <f t="shared" si="171"/>
        <v>42685.215891203705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9">
        <f t="shared" si="170"/>
        <v>41493.252291666671</v>
      </c>
      <c r="T2723" s="9">
        <f t="shared" si="171"/>
        <v>41523.5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9">
        <f t="shared" si="170"/>
        <v>42704.565428240741</v>
      </c>
      <c r="T2724" s="9">
        <f t="shared" si="171"/>
        <v>42764.565428240741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9">
        <f t="shared" si="170"/>
        <v>41944.547314814816</v>
      </c>
      <c r="T2725" s="9">
        <f t="shared" si="171"/>
        <v>42004.58898148148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9">
        <f t="shared" si="170"/>
        <v>42199.035405092596</v>
      </c>
      <c r="T2726" s="9">
        <f t="shared" si="171"/>
        <v>42231.035405092596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9">
        <f t="shared" si="170"/>
        <v>42745.452951388892</v>
      </c>
      <c r="T2727" s="9">
        <f t="shared" si="171"/>
        <v>42795.452951388892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9">
        <f t="shared" si="170"/>
        <v>42452.288321759261</v>
      </c>
      <c r="T2728" s="9">
        <f t="shared" si="171"/>
        <v>42482.288321759261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9">
        <f t="shared" si="170"/>
        <v>42198.384988425933</v>
      </c>
      <c r="T2729" s="9">
        <f t="shared" si="171"/>
        <v>42223.384988425933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9">
        <f t="shared" si="170"/>
        <v>42333.308263888895</v>
      </c>
      <c r="T2730" s="9">
        <f t="shared" si="171"/>
        <v>42368.308263888895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9">
        <f t="shared" si="170"/>
        <v>42094.949039351857</v>
      </c>
      <c r="T2731" s="9">
        <f t="shared" si="171"/>
        <v>42124.949039351857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9">
        <f t="shared" si="170"/>
        <v>41351.249710648153</v>
      </c>
      <c r="T2732" s="9">
        <f t="shared" si="171"/>
        <v>41386.249710648153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9">
        <f t="shared" si="170"/>
        <v>41872.23405092593</v>
      </c>
      <c r="T2733" s="9">
        <f t="shared" si="171"/>
        <v>41929.875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9">
        <f t="shared" si="170"/>
        <v>41389.516527777778</v>
      </c>
      <c r="T2734" s="9">
        <f t="shared" si="171"/>
        <v>41421.708333333336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9">
        <f t="shared" si="170"/>
        <v>42043.981180555558</v>
      </c>
      <c r="T2735" s="9">
        <f t="shared" si="171"/>
        <v>42103.939513888887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9">
        <f t="shared" si="170"/>
        <v>42626.377222222225</v>
      </c>
      <c r="T2736" s="9">
        <f t="shared" si="171"/>
        <v>42656.624305555561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9">
        <f t="shared" si="170"/>
        <v>41315.829282407409</v>
      </c>
      <c r="T2737" s="9">
        <f t="shared" si="171"/>
        <v>41346.541666666672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9">
        <f t="shared" si="170"/>
        <v>41722.3746875</v>
      </c>
      <c r="T2738" s="9">
        <f t="shared" si="171"/>
        <v>41752.3746875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9">
        <f t="shared" si="170"/>
        <v>41611.626006944447</v>
      </c>
      <c r="T2739" s="9">
        <f t="shared" si="171"/>
        <v>41654.5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9">
        <f t="shared" si="170"/>
        <v>42619.851898148154</v>
      </c>
      <c r="T2740" s="9">
        <f t="shared" si="171"/>
        <v>42679.851898148154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9">
        <f t="shared" si="170"/>
        <v>41719.596261574079</v>
      </c>
      <c r="T2741" s="9">
        <f t="shared" si="171"/>
        <v>41764.596261574079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9">
        <f t="shared" si="170"/>
        <v>42044.740185185183</v>
      </c>
      <c r="T2742" s="9">
        <f t="shared" si="171"/>
        <v>42074.698518518526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9">
        <f t="shared" si="170"/>
        <v>41911.365763888891</v>
      </c>
      <c r="T2743" s="9">
        <f t="shared" si="171"/>
        <v>41931.796527777777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9">
        <f t="shared" si="170"/>
        <v>41030.428090277783</v>
      </c>
      <c r="T2744" s="9">
        <f t="shared" si="171"/>
        <v>41044.428090277783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9">
        <f t="shared" si="170"/>
        <v>42632.037118055559</v>
      </c>
      <c r="T2745" s="9">
        <f t="shared" si="171"/>
        <v>42662.037118055559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9">
        <f t="shared" si="170"/>
        <v>40937.770810185189</v>
      </c>
      <c r="T2746" s="9">
        <f t="shared" si="171"/>
        <v>40967.770810185189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9">
        <f t="shared" si="170"/>
        <v>41044.696388888893</v>
      </c>
      <c r="T2747" s="9">
        <f t="shared" si="171"/>
        <v>41104.696388888893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9">
        <f t="shared" si="170"/>
        <v>41850.489710648151</v>
      </c>
      <c r="T2748" s="9">
        <f t="shared" si="171"/>
        <v>41880.489710648151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9">
        <f t="shared" si="170"/>
        <v>41044.356446759266</v>
      </c>
      <c r="T2749" s="9">
        <f t="shared" si="171"/>
        <v>41075.840277777781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9">
        <f t="shared" si="170"/>
        <v>42585.419004629635</v>
      </c>
      <c r="T2750" s="9">
        <f t="shared" si="171"/>
        <v>42615.419004629635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9">
        <f t="shared" si="170"/>
        <v>42068.507372685192</v>
      </c>
      <c r="T2751" s="9">
        <f t="shared" si="171"/>
        <v>42098.46570601852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9">
        <f t="shared" si="170"/>
        <v>41078.608159722222</v>
      </c>
      <c r="T2752" s="9">
        <f t="shared" si="171"/>
        <v>41090.541666666672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9">
        <f t="shared" si="170"/>
        <v>41747.595393518524</v>
      </c>
      <c r="T2753" s="9">
        <f t="shared" si="171"/>
        <v>41807.595393518524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9">
        <f t="shared" si="170"/>
        <v>40855.473425925928</v>
      </c>
      <c r="T2754" s="9">
        <f t="shared" si="171"/>
        <v>40895.473425925928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9">
        <f t="shared" ref="S2755:S2818" si="174">(((J2755/60)/60)/24)+DATE(1970,1,1)+(-7/24)</f>
        <v>41117.6090625</v>
      </c>
      <c r="T2755" s="9">
        <f t="shared" ref="T2755:T2818" si="175">(((I2755/60)/60)/24)+DATE(1970,1,1)+(-7/24)</f>
        <v>41147.6090625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9">
        <f t="shared" si="174"/>
        <v>41863.344340277785</v>
      </c>
      <c r="T2756" s="9">
        <f t="shared" si="175"/>
        <v>41893.344340277785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9">
        <f t="shared" si="174"/>
        <v>42072.499155092599</v>
      </c>
      <c r="T2757" s="9">
        <f t="shared" si="175"/>
        <v>42102.499155092599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9">
        <f t="shared" si="174"/>
        <v>41620.608807870376</v>
      </c>
      <c r="T2758" s="9">
        <f t="shared" si="175"/>
        <v>41650.608807870376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9">
        <f t="shared" si="174"/>
        <v>42573.364953703705</v>
      </c>
      <c r="T2759" s="9">
        <f t="shared" si="175"/>
        <v>42588.364953703705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9">
        <f t="shared" si="174"/>
        <v>42639.150266203702</v>
      </c>
      <c r="T2760" s="9">
        <f t="shared" si="175"/>
        <v>42653.150266203702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9">
        <f t="shared" si="174"/>
        <v>42524.074837962966</v>
      </c>
      <c r="T2761" s="9">
        <f t="shared" si="175"/>
        <v>42567.074837962966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9">
        <f t="shared" si="174"/>
        <v>41415.169652777782</v>
      </c>
      <c r="T2762" s="9">
        <f t="shared" si="175"/>
        <v>41445.169652777782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9">
        <f t="shared" si="174"/>
        <v>41246.771909722222</v>
      </c>
      <c r="T2763" s="9">
        <f t="shared" si="175"/>
        <v>41276.771909722222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9">
        <f t="shared" si="174"/>
        <v>40926.745312500003</v>
      </c>
      <c r="T2764" s="9">
        <f t="shared" si="175"/>
        <v>40986.703645833339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9">
        <f t="shared" si="174"/>
        <v>41373.28800925926</v>
      </c>
      <c r="T2765" s="9">
        <f t="shared" si="175"/>
        <v>41418.28800925926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9">
        <f t="shared" si="174"/>
        <v>41030.0003587963</v>
      </c>
      <c r="T2766" s="9">
        <f t="shared" si="175"/>
        <v>41059.5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9">
        <f t="shared" si="174"/>
        <v>41194.287361111114</v>
      </c>
      <c r="T2767" s="9">
        <f t="shared" si="175"/>
        <v>41210.287361111114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9">
        <f t="shared" si="174"/>
        <v>40736.37636574074</v>
      </c>
      <c r="T2768" s="9">
        <f t="shared" si="175"/>
        <v>40766.37636574074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9">
        <f t="shared" si="174"/>
        <v>42172.667245370372</v>
      </c>
      <c r="T2769" s="9">
        <f t="shared" si="175"/>
        <v>42232.667245370372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9">
        <f t="shared" si="174"/>
        <v>40967.323182870372</v>
      </c>
      <c r="T2770" s="9">
        <f t="shared" si="175"/>
        <v>40997.281516203708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9">
        <f t="shared" si="174"/>
        <v>41745.53460648148</v>
      </c>
      <c r="T2771" s="9">
        <f t="shared" si="175"/>
        <v>41795.53460648148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9">
        <f t="shared" si="174"/>
        <v>41686.413541666669</v>
      </c>
      <c r="T2772" s="9">
        <f t="shared" si="175"/>
        <v>41716.371875000004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9">
        <f t="shared" si="174"/>
        <v>41257.240046296298</v>
      </c>
      <c r="T2773" s="9">
        <f t="shared" si="175"/>
        <v>41306.416666666672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9">
        <f t="shared" si="174"/>
        <v>41537.577476851853</v>
      </c>
      <c r="T2774" s="9">
        <f t="shared" si="175"/>
        <v>41552.577476851853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9">
        <f t="shared" si="174"/>
        <v>42474.573159722226</v>
      </c>
      <c r="T2775" s="9">
        <f t="shared" si="175"/>
        <v>42484.573159722226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9">
        <f t="shared" si="174"/>
        <v>41310.834814814814</v>
      </c>
      <c r="T2776" s="9">
        <f t="shared" si="175"/>
        <v>41340.834814814814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9">
        <f t="shared" si="174"/>
        <v>40862.721689814818</v>
      </c>
      <c r="T2777" s="9">
        <f t="shared" si="175"/>
        <v>40892.721689814818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9">
        <f t="shared" si="174"/>
        <v>42136.005509259259</v>
      </c>
      <c r="T2778" s="9">
        <f t="shared" si="175"/>
        <v>42167.005509259259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9">
        <f t="shared" si="174"/>
        <v>42172.377361111117</v>
      </c>
      <c r="T2779" s="9">
        <f t="shared" si="175"/>
        <v>42202.377361111117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9">
        <f t="shared" si="174"/>
        <v>41846.686412037037</v>
      </c>
      <c r="T2780" s="9">
        <f t="shared" si="175"/>
        <v>41876.686412037037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9">
        <f t="shared" si="174"/>
        <v>42300.294224537043</v>
      </c>
      <c r="T2781" s="9">
        <f t="shared" si="175"/>
        <v>42330.335891203707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9">
        <f t="shared" si="174"/>
        <v>42774.156111111115</v>
      </c>
      <c r="T2782" s="9">
        <f t="shared" si="175"/>
        <v>42804.156111111115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9">
        <f t="shared" si="174"/>
        <v>42018.649930555555</v>
      </c>
      <c r="T2783" s="9">
        <f t="shared" si="175"/>
        <v>42047.000000000007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9">
        <f t="shared" si="174"/>
        <v>42026.633310185185</v>
      </c>
      <c r="T2784" s="9">
        <f t="shared" si="175"/>
        <v>42051.915972222225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9">
        <f t="shared" si="174"/>
        <v>42103.24358796297</v>
      </c>
      <c r="T2785" s="9">
        <f t="shared" si="175"/>
        <v>42117.24358796297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9">
        <f t="shared" si="174"/>
        <v>41920.495868055557</v>
      </c>
      <c r="T2786" s="9">
        <f t="shared" si="175"/>
        <v>41941.495868055557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9">
        <f t="shared" si="174"/>
        <v>42557.897766203707</v>
      </c>
      <c r="T2787" s="9">
        <f t="shared" si="175"/>
        <v>42587.583333333336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9">
        <f t="shared" si="174"/>
        <v>41815.277546296296</v>
      </c>
      <c r="T2788" s="9">
        <f t="shared" si="175"/>
        <v>41829.277546296296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9">
        <f t="shared" si="174"/>
        <v>41807.906851851854</v>
      </c>
      <c r="T2789" s="9">
        <f t="shared" si="175"/>
        <v>41837.906851851854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9">
        <f t="shared" si="174"/>
        <v>42550.410219907404</v>
      </c>
      <c r="T2790" s="9">
        <f t="shared" si="175"/>
        <v>42580.410219907404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9">
        <f t="shared" si="174"/>
        <v>42055.721458333333</v>
      </c>
      <c r="T2791" s="9">
        <f t="shared" si="175"/>
        <v>42074.875000000007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9">
        <f t="shared" si="174"/>
        <v>42016.64702546296</v>
      </c>
      <c r="T2792" s="9">
        <f t="shared" si="175"/>
        <v>42046.64702546296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9">
        <f t="shared" si="174"/>
        <v>42591.60832175926</v>
      </c>
      <c r="T2793" s="9">
        <f t="shared" si="175"/>
        <v>42621.875000000007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9">
        <f t="shared" si="174"/>
        <v>42182.939340277779</v>
      </c>
      <c r="T2794" s="9">
        <f t="shared" si="175"/>
        <v>42227.939340277779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9">
        <f t="shared" si="174"/>
        <v>42176.127372685187</v>
      </c>
      <c r="T2795" s="9">
        <f t="shared" si="175"/>
        <v>42206.127372685187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9">
        <f t="shared" si="174"/>
        <v>42416.399988425932</v>
      </c>
      <c r="T2796" s="9">
        <f t="shared" si="175"/>
        <v>42432.500000000007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9">
        <f t="shared" si="174"/>
        <v>41780.234270833338</v>
      </c>
      <c r="T2797" s="9">
        <f t="shared" si="175"/>
        <v>41796.666666666672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9">
        <f t="shared" si="174"/>
        <v>41795.236435185187</v>
      </c>
      <c r="T2798" s="9">
        <f t="shared" si="175"/>
        <v>41825.236435185187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9">
        <f t="shared" si="174"/>
        <v>41798.648611111115</v>
      </c>
      <c r="T2799" s="9">
        <f t="shared" si="175"/>
        <v>41828.648611111115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9">
        <f t="shared" si="174"/>
        <v>42201.383344907408</v>
      </c>
      <c r="T2800" s="9">
        <f t="shared" si="175"/>
        <v>42216.375000000007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9">
        <f t="shared" si="174"/>
        <v>42506.973032407412</v>
      </c>
      <c r="T2801" s="9">
        <f t="shared" si="175"/>
        <v>42538.375000000007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9">
        <f t="shared" si="174"/>
        <v>41948.261180555557</v>
      </c>
      <c r="T2802" s="9">
        <f t="shared" si="175"/>
        <v>42008.261180555557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9">
        <f t="shared" si="174"/>
        <v>41899.95149305556</v>
      </c>
      <c r="T2803" s="9">
        <f t="shared" si="175"/>
        <v>41922.166666666672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9">
        <f t="shared" si="174"/>
        <v>42192.355405092596</v>
      </c>
      <c r="T2804" s="9">
        <f t="shared" si="175"/>
        <v>42222.355405092596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9">
        <f t="shared" si="174"/>
        <v>42157.774027777785</v>
      </c>
      <c r="T2805" s="9">
        <f t="shared" si="175"/>
        <v>42200.708333333336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9">
        <f t="shared" si="174"/>
        <v>41881.161921296298</v>
      </c>
      <c r="T2806" s="9">
        <f t="shared" si="175"/>
        <v>41911.161921296298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9">
        <f t="shared" si="174"/>
        <v>42213.213807870372</v>
      </c>
      <c r="T2807" s="9">
        <f t="shared" si="175"/>
        <v>42238.213807870372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9">
        <f t="shared" si="174"/>
        <v>42184.975578703707</v>
      </c>
      <c r="T2808" s="9">
        <f t="shared" si="175"/>
        <v>42221.166666666664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9">
        <f t="shared" si="174"/>
        <v>42154.581458333334</v>
      </c>
      <c r="T2809" s="9">
        <f t="shared" si="175"/>
        <v>42184.581458333334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9">
        <f t="shared" si="174"/>
        <v>42208.554803240746</v>
      </c>
      <c r="T2810" s="9">
        <f t="shared" si="175"/>
        <v>42238.554803240746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9">
        <f t="shared" si="174"/>
        <v>42451.205150462971</v>
      </c>
      <c r="T2811" s="9">
        <f t="shared" si="175"/>
        <v>42459.318749999999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9">
        <f t="shared" si="174"/>
        <v>41758.847962962966</v>
      </c>
      <c r="T2812" s="9">
        <f t="shared" si="175"/>
        <v>41790.874305555561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9">
        <f t="shared" si="174"/>
        <v>42028.20489583334</v>
      </c>
      <c r="T2813" s="9">
        <f t="shared" si="175"/>
        <v>42058.20489583334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9">
        <f t="shared" si="174"/>
        <v>42054.452523148146</v>
      </c>
      <c r="T2814" s="9">
        <f t="shared" si="175"/>
        <v>42099.875000000007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9">
        <f t="shared" si="174"/>
        <v>42693.450937499998</v>
      </c>
      <c r="T2815" s="9">
        <f t="shared" si="175"/>
        <v>42718.450937499998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9">
        <f t="shared" si="174"/>
        <v>42103.107812499999</v>
      </c>
      <c r="T2816" s="9">
        <f t="shared" si="175"/>
        <v>42133.107812499999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9">
        <f t="shared" si="174"/>
        <v>42559.48505787037</v>
      </c>
      <c r="T2817" s="9">
        <f t="shared" si="175"/>
        <v>42589.48505787037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9">
        <f t="shared" si="174"/>
        <v>42188.175833333335</v>
      </c>
      <c r="T2818" s="9">
        <f t="shared" si="175"/>
        <v>42218.375000000007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9">
        <f t="shared" ref="S2819:S2882" si="178">(((J2819/60)/60)/24)+DATE(1970,1,1)+(-7/24)</f>
        <v>42023.343310185192</v>
      </c>
      <c r="T2819" s="9">
        <f t="shared" ref="T2819:T2882" si="179">(((I2819/60)/60)/24)+DATE(1970,1,1)+(-7/24)</f>
        <v>42063.343310185192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9">
        <f t="shared" si="178"/>
        <v>42250.306550925925</v>
      </c>
      <c r="T2820" s="9">
        <f t="shared" si="179"/>
        <v>42270.306550925925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9">
        <f t="shared" si="178"/>
        <v>42139.233900462968</v>
      </c>
      <c r="T2821" s="9">
        <f t="shared" si="179"/>
        <v>42169.233900462968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9">
        <f t="shared" si="178"/>
        <v>42401.319317129637</v>
      </c>
      <c r="T2822" s="9">
        <f t="shared" si="179"/>
        <v>42425.708333333336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9">
        <f t="shared" si="178"/>
        <v>41875.631192129636</v>
      </c>
      <c r="T2823" s="9">
        <f t="shared" si="179"/>
        <v>41905.631192129636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9">
        <f t="shared" si="178"/>
        <v>42060.392268518517</v>
      </c>
      <c r="T2824" s="9">
        <f t="shared" si="179"/>
        <v>42090.35060185186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9">
        <f t="shared" si="178"/>
        <v>42066.719976851855</v>
      </c>
      <c r="T2825" s="9">
        <f t="shared" si="179"/>
        <v>42094.665972222225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9">
        <f t="shared" si="178"/>
        <v>42135.979120370372</v>
      </c>
      <c r="T2826" s="9">
        <f t="shared" si="179"/>
        <v>42167.779861111114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9">
        <f t="shared" si="178"/>
        <v>42312.500995370377</v>
      </c>
      <c r="T2827" s="9">
        <f t="shared" si="179"/>
        <v>42342.500995370377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9">
        <f t="shared" si="178"/>
        <v>42170.743194444447</v>
      </c>
      <c r="T2828" s="9">
        <f t="shared" si="179"/>
        <v>42195.000000000007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9">
        <f t="shared" si="178"/>
        <v>42494.391967592594</v>
      </c>
      <c r="T2829" s="9">
        <f t="shared" si="179"/>
        <v>42524.395833333336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9">
        <f t="shared" si="178"/>
        <v>42253.973020833335</v>
      </c>
      <c r="T2830" s="9">
        <f t="shared" si="179"/>
        <v>42279.666666666664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9">
        <f t="shared" si="178"/>
        <v>42495.142569444448</v>
      </c>
      <c r="T2831" s="9">
        <f t="shared" si="179"/>
        <v>42523.142569444448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9">
        <f t="shared" si="178"/>
        <v>41758.548009259262</v>
      </c>
      <c r="T2832" s="9">
        <f t="shared" si="179"/>
        <v>41770.874305555561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9">
        <f t="shared" si="178"/>
        <v>42171.533217592594</v>
      </c>
      <c r="T2833" s="9">
        <f t="shared" si="179"/>
        <v>42201.533217592594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9">
        <f t="shared" si="178"/>
        <v>41938.417754629634</v>
      </c>
      <c r="T2834" s="9">
        <f t="shared" si="179"/>
        <v>41966.625000000007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9">
        <f t="shared" si="178"/>
        <v>42267.836030092592</v>
      </c>
      <c r="T2835" s="9">
        <f t="shared" si="179"/>
        <v>42287.791666666664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9">
        <f t="shared" si="178"/>
        <v>42019.668171296296</v>
      </c>
      <c r="T2836" s="9">
        <f t="shared" si="179"/>
        <v>42034.668171296296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9">
        <f t="shared" si="178"/>
        <v>42313.412233796298</v>
      </c>
      <c r="T2837" s="9">
        <f t="shared" si="179"/>
        <v>42342.708333333336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9">
        <f t="shared" si="178"/>
        <v>42745.970115740747</v>
      </c>
      <c r="T2838" s="9">
        <f t="shared" si="179"/>
        <v>42783.915972222225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9">
        <f t="shared" si="178"/>
        <v>42307.616712962968</v>
      </c>
      <c r="T2839" s="9">
        <f t="shared" si="179"/>
        <v>42347.658379629633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9">
        <f t="shared" si="178"/>
        <v>41842.315925925926</v>
      </c>
      <c r="T2840" s="9">
        <f t="shared" si="179"/>
        <v>41864.625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9">
        <f t="shared" si="178"/>
        <v>41852.948541666665</v>
      </c>
      <c r="T2841" s="9">
        <f t="shared" si="179"/>
        <v>41875.915972222225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9">
        <f t="shared" si="178"/>
        <v>42059.743969907409</v>
      </c>
      <c r="T2842" s="9">
        <f t="shared" si="179"/>
        <v>42081.416666666664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9">
        <f t="shared" si="178"/>
        <v>42291.447881944441</v>
      </c>
      <c r="T2843" s="9">
        <f t="shared" si="179"/>
        <v>42351.489548611113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9">
        <f t="shared" si="178"/>
        <v>41784.660821759258</v>
      </c>
      <c r="T2844" s="9">
        <f t="shared" si="179"/>
        <v>41811.166666666672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9">
        <f t="shared" si="178"/>
        <v>42492.446180555555</v>
      </c>
      <c r="T2845" s="9">
        <f t="shared" si="179"/>
        <v>42533.875000000007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9">
        <f t="shared" si="178"/>
        <v>42709.25439814815</v>
      </c>
      <c r="T2846" s="9">
        <f t="shared" si="179"/>
        <v>42739.25439814815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9">
        <f t="shared" si="178"/>
        <v>42102.724918981483</v>
      </c>
      <c r="T2847" s="9">
        <f t="shared" si="179"/>
        <v>42162.724918981483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9">
        <f t="shared" si="178"/>
        <v>42108.400393518525</v>
      </c>
      <c r="T2848" s="9">
        <f t="shared" si="179"/>
        <v>42153.400393518525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9">
        <f t="shared" si="178"/>
        <v>42453.514641203707</v>
      </c>
      <c r="T2849" s="9">
        <f t="shared" si="179"/>
        <v>42513.514641203707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9">
        <f t="shared" si="178"/>
        <v>42123.357164351859</v>
      </c>
      <c r="T2850" s="9">
        <f t="shared" si="179"/>
        <v>42153.357164351859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9">
        <f t="shared" si="178"/>
        <v>42453.13657407408</v>
      </c>
      <c r="T2851" s="9">
        <f t="shared" si="179"/>
        <v>42483.13657407408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9">
        <f t="shared" si="178"/>
        <v>41857.715405092596</v>
      </c>
      <c r="T2852" s="9">
        <f t="shared" si="179"/>
        <v>41887.715405092596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9">
        <f t="shared" si="178"/>
        <v>42389.7109837963</v>
      </c>
      <c r="T2853" s="9">
        <f t="shared" si="179"/>
        <v>42398.678472222229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9">
        <f t="shared" si="178"/>
        <v>41780.753506944449</v>
      </c>
      <c r="T2854" s="9">
        <f t="shared" si="179"/>
        <v>41810.753506944449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9">
        <f t="shared" si="178"/>
        <v>41835.899270833332</v>
      </c>
      <c r="T2855" s="9">
        <f t="shared" si="179"/>
        <v>41895.899270833332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9">
        <f t="shared" si="178"/>
        <v>42111.424988425926</v>
      </c>
      <c r="T2856" s="9">
        <f t="shared" si="179"/>
        <v>42131.424988425926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9">
        <f t="shared" si="178"/>
        <v>42369.716099537043</v>
      </c>
      <c r="T2857" s="9">
        <f t="shared" si="179"/>
        <v>42398.69027777778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9">
        <f t="shared" si="178"/>
        <v>42164.745914351857</v>
      </c>
      <c r="T2858" s="9">
        <f t="shared" si="179"/>
        <v>42224.606944444451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9">
        <f t="shared" si="178"/>
        <v>42726.62841435185</v>
      </c>
      <c r="T2859" s="9">
        <f t="shared" si="179"/>
        <v>42786.458333333336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9">
        <f t="shared" si="178"/>
        <v>41954.25341435185</v>
      </c>
      <c r="T2860" s="9">
        <f t="shared" si="179"/>
        <v>41978.186111111114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9">
        <f t="shared" si="178"/>
        <v>42233.070648148154</v>
      </c>
      <c r="T2861" s="9">
        <f t="shared" si="179"/>
        <v>42293.070648148154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9">
        <f t="shared" si="178"/>
        <v>42480.508981481478</v>
      </c>
      <c r="T2862" s="9">
        <f t="shared" si="179"/>
        <v>42540.508981481478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9">
        <f t="shared" si="178"/>
        <v>42257.299166666671</v>
      </c>
      <c r="T2863" s="9">
        <f t="shared" si="179"/>
        <v>42271.299166666671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9">
        <f t="shared" si="178"/>
        <v>41784.498020833336</v>
      </c>
      <c r="T2864" s="9">
        <f t="shared" si="179"/>
        <v>41814.498020833336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9">
        <f t="shared" si="178"/>
        <v>41831.383368055562</v>
      </c>
      <c r="T2865" s="9">
        <f t="shared" si="179"/>
        <v>41891.383368055562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9">
        <f t="shared" si="178"/>
        <v>42172.321840277778</v>
      </c>
      <c r="T2866" s="9">
        <f t="shared" si="179"/>
        <v>42202.262500000004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9">
        <f t="shared" si="178"/>
        <v>41949.822442129633</v>
      </c>
      <c r="T2867" s="9">
        <f t="shared" si="179"/>
        <v>42009.822442129633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9">
        <f t="shared" si="178"/>
        <v>42627.663437500007</v>
      </c>
      <c r="T2868" s="9">
        <f t="shared" si="179"/>
        <v>42657.625000000007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9">
        <f t="shared" si="178"/>
        <v>42530.903611111113</v>
      </c>
      <c r="T2869" s="9">
        <f t="shared" si="179"/>
        <v>42554.875000000007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9">
        <f t="shared" si="178"/>
        <v>42618.535347222227</v>
      </c>
      <c r="T2870" s="9">
        <f t="shared" si="179"/>
        <v>42648.535347222227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9">
        <f t="shared" si="178"/>
        <v>42540.301863425928</v>
      </c>
      <c r="T2871" s="9">
        <f t="shared" si="179"/>
        <v>42570.301863425928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9">
        <f t="shared" si="178"/>
        <v>41745.897743055561</v>
      </c>
      <c r="T2872" s="9">
        <f t="shared" si="179"/>
        <v>41775.897743055561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9">
        <f t="shared" si="178"/>
        <v>41974.446909722225</v>
      </c>
      <c r="T2873" s="9">
        <f t="shared" si="179"/>
        <v>41994.446909722225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9">
        <f t="shared" si="178"/>
        <v>42114.824513888896</v>
      </c>
      <c r="T2874" s="9">
        <f t="shared" si="179"/>
        <v>42174.824513888896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9">
        <f t="shared" si="178"/>
        <v>42002.525821759256</v>
      </c>
      <c r="T2875" s="9">
        <f t="shared" si="179"/>
        <v>42032.525821759256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9">
        <f t="shared" si="178"/>
        <v>42722.553078703706</v>
      </c>
      <c r="T2876" s="9">
        <f t="shared" si="179"/>
        <v>42752.553078703706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9">
        <f t="shared" si="178"/>
        <v>42464.836724537039</v>
      </c>
      <c r="T2877" s="9">
        <f t="shared" si="179"/>
        <v>42494.836724537039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9">
        <f t="shared" si="178"/>
        <v>42171.452303240738</v>
      </c>
      <c r="T2878" s="9">
        <f t="shared" si="179"/>
        <v>42201.452303240738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9">
        <f t="shared" si="178"/>
        <v>42672.663472222222</v>
      </c>
      <c r="T2879" s="9">
        <f t="shared" si="179"/>
        <v>42704.416666666664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9">
        <f t="shared" si="178"/>
        <v>42128.324016203704</v>
      </c>
      <c r="T2880" s="9">
        <f t="shared" si="179"/>
        <v>42188.324016203704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9">
        <f t="shared" si="178"/>
        <v>42359.433576388888</v>
      </c>
      <c r="T2881" s="9">
        <f t="shared" si="179"/>
        <v>42389.433576388888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9">
        <f t="shared" si="178"/>
        <v>42192.614027777781</v>
      </c>
      <c r="T2882" s="9">
        <f t="shared" si="179"/>
        <v>42236.420138888891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9">
        <f t="shared" ref="S2883:S2946" si="182">(((J2883/60)/60)/24)+DATE(1970,1,1)+(-7/24)</f>
        <v>41916.305972222224</v>
      </c>
      <c r="T2883" s="9">
        <f t="shared" ref="T2883:T2946" si="183">(((I2883/60)/60)/24)+DATE(1970,1,1)+(-7/24)</f>
        <v>41976.347638888888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9">
        <f t="shared" si="182"/>
        <v>42461.304606481484</v>
      </c>
      <c r="T2884" s="9">
        <f t="shared" si="183"/>
        <v>42491.304606481484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9">
        <f t="shared" si="182"/>
        <v>42370.611539351856</v>
      </c>
      <c r="T2885" s="9">
        <f t="shared" si="183"/>
        <v>42405.915972222225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9">
        <f t="shared" si="182"/>
        <v>41948.435590277782</v>
      </c>
      <c r="T2886" s="9">
        <f t="shared" si="183"/>
        <v>41978.435590277782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9">
        <f t="shared" si="182"/>
        <v>42046.784733796296</v>
      </c>
      <c r="T2887" s="9">
        <f t="shared" si="183"/>
        <v>42076.743067129632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9">
        <f t="shared" si="182"/>
        <v>42261.341250000005</v>
      </c>
      <c r="T2888" s="9">
        <f t="shared" si="183"/>
        <v>42265.874305555561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9">
        <f t="shared" si="182"/>
        <v>41985.135694444449</v>
      </c>
      <c r="T2889" s="9">
        <f t="shared" si="183"/>
        <v>42015.135694444449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9">
        <f t="shared" si="182"/>
        <v>41922.243518518524</v>
      </c>
      <c r="T2890" s="9">
        <f t="shared" si="183"/>
        <v>41929.915972222225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9">
        <f t="shared" si="182"/>
        <v>41850.571585648147</v>
      </c>
      <c r="T2891" s="9">
        <f t="shared" si="183"/>
        <v>41880.571585648147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9">
        <f t="shared" si="182"/>
        <v>41831.451296296298</v>
      </c>
      <c r="T2892" s="9">
        <f t="shared" si="183"/>
        <v>41859.833333333336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9">
        <f t="shared" si="182"/>
        <v>42415.591759259267</v>
      </c>
      <c r="T2893" s="9">
        <f t="shared" si="183"/>
        <v>42475.550092592595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9">
        <f t="shared" si="182"/>
        <v>41869.422500000001</v>
      </c>
      <c r="T2894" s="9">
        <f t="shared" si="183"/>
        <v>41876.583333333336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9">
        <f t="shared" si="182"/>
        <v>41953.481423611112</v>
      </c>
      <c r="T2895" s="9">
        <f t="shared" si="183"/>
        <v>42012.791666666664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9">
        <f t="shared" si="182"/>
        <v>42037.694618055561</v>
      </c>
      <c r="T2896" s="9">
        <f t="shared" si="183"/>
        <v>42097.652951388889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9">
        <f t="shared" si="182"/>
        <v>41811.263796296298</v>
      </c>
      <c r="T2897" s="9">
        <f t="shared" si="183"/>
        <v>41812.583333333336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9">
        <f t="shared" si="182"/>
        <v>42701.617141203707</v>
      </c>
      <c r="T2898" s="9">
        <f t="shared" si="183"/>
        <v>42715.958333333336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9">
        <f t="shared" si="182"/>
        <v>42258.354837962965</v>
      </c>
      <c r="T2899" s="9">
        <f t="shared" si="183"/>
        <v>42288.353530092594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9">
        <f t="shared" si="182"/>
        <v>42278.373298611114</v>
      </c>
      <c r="T2900" s="9">
        <f t="shared" si="183"/>
        <v>42308.373298611114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9">
        <f t="shared" si="182"/>
        <v>42514.786550925928</v>
      </c>
      <c r="T2901" s="9">
        <f t="shared" si="183"/>
        <v>42574.786550925928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9">
        <f t="shared" si="182"/>
        <v>41829.942500000005</v>
      </c>
      <c r="T2902" s="9">
        <f t="shared" si="183"/>
        <v>41859.942500000005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9">
        <f t="shared" si="182"/>
        <v>41982.612719907411</v>
      </c>
      <c r="T2903" s="9">
        <f t="shared" si="183"/>
        <v>42042.612719907411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9">
        <f t="shared" si="182"/>
        <v>42210.148101851853</v>
      </c>
      <c r="T2904" s="9">
        <f t="shared" si="183"/>
        <v>42240.148101851853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9">
        <f t="shared" si="182"/>
        <v>42195.875208333331</v>
      </c>
      <c r="T2905" s="9">
        <f t="shared" si="183"/>
        <v>42255.875208333331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9">
        <f t="shared" si="182"/>
        <v>41940.676284722227</v>
      </c>
      <c r="T2906" s="9">
        <f t="shared" si="183"/>
        <v>41952.208333333336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9">
        <f t="shared" si="182"/>
        <v>42605.765196759261</v>
      </c>
      <c r="T2907" s="9">
        <f t="shared" si="183"/>
        <v>42619.765196759261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9">
        <f t="shared" si="182"/>
        <v>42199.357245370375</v>
      </c>
      <c r="T2908" s="9">
        <f t="shared" si="183"/>
        <v>42216.750000000007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9">
        <f t="shared" si="182"/>
        <v>42444.586076388885</v>
      </c>
      <c r="T2909" s="9">
        <f t="shared" si="183"/>
        <v>42504.586076388885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9">
        <f t="shared" si="182"/>
        <v>42499.440034722218</v>
      </c>
      <c r="T2910" s="9">
        <f t="shared" si="183"/>
        <v>42529.440034722218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9">
        <f t="shared" si="182"/>
        <v>41928.974548611113</v>
      </c>
      <c r="T2911" s="9">
        <f t="shared" si="183"/>
        <v>41968.531944444447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9">
        <f t="shared" si="182"/>
        <v>42107.549618055556</v>
      </c>
      <c r="T2912" s="9">
        <f t="shared" si="183"/>
        <v>42167.549618055556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9">
        <f t="shared" si="182"/>
        <v>42142.477152777785</v>
      </c>
      <c r="T2913" s="9">
        <f t="shared" si="183"/>
        <v>42182.477152777785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9">
        <f t="shared" si="182"/>
        <v>42353.83997685185</v>
      </c>
      <c r="T2914" s="9">
        <f t="shared" si="183"/>
        <v>42383.83997685185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9">
        <f t="shared" si="182"/>
        <v>41828.631238425929</v>
      </c>
      <c r="T2915" s="9">
        <f t="shared" si="183"/>
        <v>41888.631238425929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9">
        <f t="shared" si="182"/>
        <v>42017.615671296298</v>
      </c>
      <c r="T2916" s="9">
        <f t="shared" si="183"/>
        <v>42077.574004629634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9">
        <f t="shared" si="182"/>
        <v>42415.106365740743</v>
      </c>
      <c r="T2917" s="9">
        <f t="shared" si="183"/>
        <v>42445.064699074072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9">
        <f t="shared" si="182"/>
        <v>41755.185057870374</v>
      </c>
      <c r="T2918" s="9">
        <f t="shared" si="183"/>
        <v>41778.185057870374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9">
        <f t="shared" si="182"/>
        <v>42244.942673611113</v>
      </c>
      <c r="T2919" s="9">
        <f t="shared" si="183"/>
        <v>42262.942673611113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9">
        <f t="shared" si="182"/>
        <v>42278.338043981486</v>
      </c>
      <c r="T2920" s="9">
        <f t="shared" si="183"/>
        <v>42306.338043981486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9">
        <f t="shared" si="182"/>
        <v>41826.327881944446</v>
      </c>
      <c r="T2921" s="9">
        <f t="shared" si="183"/>
        <v>41856.327881944446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9">
        <f t="shared" si="182"/>
        <v>42058.500810185193</v>
      </c>
      <c r="T2922" s="9">
        <f t="shared" si="183"/>
        <v>42088.459143518521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9">
        <f t="shared" si="182"/>
        <v>41877.594953703709</v>
      </c>
      <c r="T2923" s="9">
        <f t="shared" si="183"/>
        <v>41907.594953703709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9">
        <f t="shared" si="182"/>
        <v>42097.582488425927</v>
      </c>
      <c r="T2924" s="9">
        <f t="shared" si="183"/>
        <v>42142.582488425927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9">
        <f t="shared" si="182"/>
        <v>42012.860868055555</v>
      </c>
      <c r="T2925" s="9">
        <f t="shared" si="183"/>
        <v>42027.833333333336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9">
        <f t="shared" si="182"/>
        <v>42103.265162037038</v>
      </c>
      <c r="T2926" s="9">
        <f t="shared" si="183"/>
        <v>42132.874305555561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9">
        <f t="shared" si="182"/>
        <v>41863.292453703703</v>
      </c>
      <c r="T2927" s="9">
        <f t="shared" si="183"/>
        <v>41893.292453703703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9">
        <f t="shared" si="182"/>
        <v>42044.474293981482</v>
      </c>
      <c r="T2928" s="9">
        <f t="shared" si="183"/>
        <v>42058.474293981482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9">
        <f t="shared" si="182"/>
        <v>41806.377650462964</v>
      </c>
      <c r="T2929" s="9">
        <f t="shared" si="183"/>
        <v>41834.916666666672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9">
        <f t="shared" si="182"/>
        <v>42403.706550925934</v>
      </c>
      <c r="T2930" s="9">
        <f t="shared" si="183"/>
        <v>42433.706550925934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9">
        <f t="shared" si="182"/>
        <v>41754.272662037038</v>
      </c>
      <c r="T2931" s="9">
        <f t="shared" si="183"/>
        <v>41784.272662037038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9">
        <f t="shared" si="182"/>
        <v>42101.292407407411</v>
      </c>
      <c r="T2932" s="9">
        <f t="shared" si="183"/>
        <v>42131.292407407411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9">
        <f t="shared" si="182"/>
        <v>41871.999571759261</v>
      </c>
      <c r="T2933" s="9">
        <f t="shared" si="183"/>
        <v>41896.963888888895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9">
        <f t="shared" si="182"/>
        <v>42024.873113425929</v>
      </c>
      <c r="T2934" s="9">
        <f t="shared" si="183"/>
        <v>42056.166666666664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9">
        <f t="shared" si="182"/>
        <v>42495.664965277778</v>
      </c>
      <c r="T2935" s="9">
        <f t="shared" si="183"/>
        <v>42525.664965277778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9">
        <f t="shared" si="182"/>
        <v>41775.344490740747</v>
      </c>
      <c r="T2936" s="9">
        <f t="shared" si="183"/>
        <v>41805.344490740747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9">
        <f t="shared" si="182"/>
        <v>42553.291759259264</v>
      </c>
      <c r="T2937" s="9">
        <f t="shared" si="183"/>
        <v>42611.416666666664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9">
        <f t="shared" si="182"/>
        <v>41912.3590625</v>
      </c>
      <c r="T2938" s="9">
        <f t="shared" si="183"/>
        <v>41924.915972222225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9">
        <f t="shared" si="182"/>
        <v>41803.165659722225</v>
      </c>
      <c r="T2939" s="9">
        <f t="shared" si="183"/>
        <v>41833.165659722225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9">
        <f t="shared" si="182"/>
        <v>42004.412199074075</v>
      </c>
      <c r="T2940" s="9">
        <f t="shared" si="183"/>
        <v>42034.412199074075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9">
        <f t="shared" si="182"/>
        <v>41845.517500000002</v>
      </c>
      <c r="T2941" s="9">
        <f t="shared" si="183"/>
        <v>41878.75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9">
        <f t="shared" si="182"/>
        <v>41982.48168981482</v>
      </c>
      <c r="T2942" s="9">
        <f t="shared" si="183"/>
        <v>42022.48168981482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9">
        <f t="shared" si="182"/>
        <v>42034.66846064815</v>
      </c>
      <c r="T2943" s="9">
        <f t="shared" si="183"/>
        <v>42064.66846064815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9">
        <f t="shared" si="182"/>
        <v>42334.512256944443</v>
      </c>
      <c r="T2944" s="9">
        <f t="shared" si="183"/>
        <v>42354.554166666669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9">
        <f t="shared" si="182"/>
        <v>42076.837731481479</v>
      </c>
      <c r="T2945" s="9">
        <f t="shared" si="183"/>
        <v>42106.837731481479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9">
        <f t="shared" si="182"/>
        <v>42132.622662037036</v>
      </c>
      <c r="T2946" s="9">
        <f t="shared" si="183"/>
        <v>42162.622662037036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9">
        <f t="shared" ref="S2947:S3010" si="186">(((J2947/60)/60)/24)+DATE(1970,1,1)+(-7/24)</f>
        <v>42117.847916666673</v>
      </c>
      <c r="T2947" s="9">
        <f t="shared" ref="T2947:T3010" si="187">(((I2947/60)/60)/24)+DATE(1970,1,1)+(-7/24)</f>
        <v>42147.847916666673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9">
        <f t="shared" si="186"/>
        <v>42567.239490740743</v>
      </c>
      <c r="T2948" s="9">
        <f t="shared" si="187"/>
        <v>42597.239490740743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9">
        <f t="shared" si="186"/>
        <v>42649.270451388897</v>
      </c>
      <c r="T2949" s="9">
        <f t="shared" si="187"/>
        <v>42698.424305555563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9">
        <f t="shared" si="186"/>
        <v>42097.357557870368</v>
      </c>
      <c r="T2950" s="9">
        <f t="shared" si="187"/>
        <v>42157.357557870368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9">
        <f t="shared" si="186"/>
        <v>42297.531446759262</v>
      </c>
      <c r="T2951" s="9">
        <f t="shared" si="187"/>
        <v>42327.573113425933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9">
        <f t="shared" si="186"/>
        <v>42362.073518518526</v>
      </c>
      <c r="T2952" s="9">
        <f t="shared" si="187"/>
        <v>42392.073518518526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9">
        <f t="shared" si="186"/>
        <v>41872.511261574073</v>
      </c>
      <c r="T2953" s="9">
        <f t="shared" si="187"/>
        <v>41917.511261574073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9">
        <f t="shared" si="186"/>
        <v>42628.398599537039</v>
      </c>
      <c r="T2954" s="9">
        <f t="shared" si="187"/>
        <v>42659.875000000007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9">
        <f t="shared" si="186"/>
        <v>42255.500243055554</v>
      </c>
      <c r="T2955" s="9">
        <f t="shared" si="187"/>
        <v>42285.500243055554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9">
        <f t="shared" si="186"/>
        <v>42790.291701388887</v>
      </c>
      <c r="T2956" s="9">
        <f t="shared" si="187"/>
        <v>42810.25003472223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9">
        <f t="shared" si="186"/>
        <v>42141.449641203704</v>
      </c>
      <c r="T2957" s="9">
        <f t="shared" si="187"/>
        <v>42171.449641203704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9">
        <f t="shared" si="186"/>
        <v>42464.667245370372</v>
      </c>
      <c r="T2958" s="9">
        <f t="shared" si="187"/>
        <v>42494.667245370372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9">
        <f t="shared" si="186"/>
        <v>42030.719583333332</v>
      </c>
      <c r="T2959" s="9">
        <f t="shared" si="187"/>
        <v>42090.677916666667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9">
        <f t="shared" si="186"/>
        <v>42438.48746527778</v>
      </c>
      <c r="T2960" s="9">
        <f t="shared" si="187"/>
        <v>42498.445798611116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9">
        <f t="shared" si="186"/>
        <v>42497.716724537044</v>
      </c>
      <c r="T2961" s="9">
        <f t="shared" si="187"/>
        <v>42527.716724537044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9">
        <f t="shared" si="186"/>
        <v>41863.465543981481</v>
      </c>
      <c r="T2962" s="9">
        <f t="shared" si="187"/>
        <v>41893.465543981481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9">
        <f t="shared" si="186"/>
        <v>42060.92082175926</v>
      </c>
      <c r="T2963" s="9">
        <f t="shared" si="187"/>
        <v>42088.875000000007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9">
        <f t="shared" si="186"/>
        <v>42035.952615740745</v>
      </c>
      <c r="T2964" s="9">
        <f t="shared" si="187"/>
        <v>42063.999305555561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9">
        <f t="shared" si="186"/>
        <v>42157.178518518522</v>
      </c>
      <c r="T2965" s="9">
        <f t="shared" si="187"/>
        <v>42187.178518518522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9">
        <f t="shared" si="186"/>
        <v>41827.618275462963</v>
      </c>
      <c r="T2966" s="9">
        <f t="shared" si="187"/>
        <v>41857.605555555558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9">
        <f t="shared" si="186"/>
        <v>42162.437881944446</v>
      </c>
      <c r="T2967" s="9">
        <f t="shared" si="187"/>
        <v>42192.437881944446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9">
        <f t="shared" si="186"/>
        <v>42233.446898148155</v>
      </c>
      <c r="T2968" s="9">
        <f t="shared" si="187"/>
        <v>42263.446898148155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9">
        <f t="shared" si="186"/>
        <v>42041.906157407408</v>
      </c>
      <c r="T2969" s="9">
        <f t="shared" si="187"/>
        <v>42071.864490740743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9">
        <f t="shared" si="186"/>
        <v>42585.232175925928</v>
      </c>
      <c r="T2970" s="9">
        <f t="shared" si="187"/>
        <v>42598.874305555561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9">
        <f t="shared" si="186"/>
        <v>42097.494826388887</v>
      </c>
      <c r="T2971" s="9">
        <f t="shared" si="187"/>
        <v>42127.660416666673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9">
        <f t="shared" si="186"/>
        <v>41808.377905092595</v>
      </c>
      <c r="T2972" s="9">
        <f t="shared" si="187"/>
        <v>41838.377905092595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9">
        <f t="shared" si="186"/>
        <v>41852.366643518522</v>
      </c>
      <c r="T2973" s="9">
        <f t="shared" si="187"/>
        <v>41882.366643518522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9">
        <f t="shared" si="186"/>
        <v>42693.818518518521</v>
      </c>
      <c r="T2974" s="9">
        <f t="shared" si="187"/>
        <v>42708.750000000007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9">
        <f t="shared" si="186"/>
        <v>42341.526712962965</v>
      </c>
      <c r="T2975" s="9">
        <f t="shared" si="187"/>
        <v>42369.875000000007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9">
        <f t="shared" si="186"/>
        <v>41879.76934027778</v>
      </c>
      <c r="T2976" s="9">
        <f t="shared" si="187"/>
        <v>41907.774305555555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9">
        <f t="shared" si="186"/>
        <v>41941.392199074078</v>
      </c>
      <c r="T2977" s="9">
        <f t="shared" si="187"/>
        <v>41969.833333333336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9">
        <f t="shared" si="186"/>
        <v>42425.439004629632</v>
      </c>
      <c r="T2978" s="9">
        <f t="shared" si="187"/>
        <v>42442.208333333336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9">
        <f t="shared" si="186"/>
        <v>42026.589513888895</v>
      </c>
      <c r="T2979" s="9">
        <f t="shared" si="187"/>
        <v>42085.801388888889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9">
        <f t="shared" si="186"/>
        <v>41922.348923611113</v>
      </c>
      <c r="T2980" s="9">
        <f t="shared" si="187"/>
        <v>41931.957638888889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9">
        <f t="shared" si="186"/>
        <v>41993.532673611109</v>
      </c>
      <c r="T2981" s="9">
        <f t="shared" si="187"/>
        <v>42009.958333333336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9">
        <f t="shared" si="186"/>
        <v>42219.624189814822</v>
      </c>
      <c r="T2982" s="9">
        <f t="shared" si="187"/>
        <v>42239.791666666664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9">
        <f t="shared" si="186"/>
        <v>42225.268009259256</v>
      </c>
      <c r="T2983" s="9">
        <f t="shared" si="187"/>
        <v>42270.268009259256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9">
        <f t="shared" si="186"/>
        <v>42381.395173611112</v>
      </c>
      <c r="T2984" s="9">
        <f t="shared" si="187"/>
        <v>42411.395173611112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9">
        <f t="shared" si="186"/>
        <v>41894.34069444445</v>
      </c>
      <c r="T2985" s="9">
        <f t="shared" si="187"/>
        <v>41954.382361111115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9">
        <f t="shared" si="186"/>
        <v>42575.98704861111</v>
      </c>
      <c r="T2986" s="9">
        <f t="shared" si="187"/>
        <v>42605.98704861111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9">
        <f t="shared" si="186"/>
        <v>42654.682037037033</v>
      </c>
      <c r="T2987" s="9">
        <f t="shared" si="187"/>
        <v>42673.875000000007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9">
        <f t="shared" si="186"/>
        <v>42431.208402777782</v>
      </c>
      <c r="T2988" s="9">
        <f t="shared" si="187"/>
        <v>42491.16673611111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9">
        <f t="shared" si="186"/>
        <v>42627.015636574077</v>
      </c>
      <c r="T2989" s="9">
        <f t="shared" si="187"/>
        <v>42655.708333333336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9">
        <f t="shared" si="186"/>
        <v>42511.070381944453</v>
      </c>
      <c r="T2990" s="9">
        <f t="shared" si="187"/>
        <v>42541.070381944453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9">
        <f t="shared" si="186"/>
        <v>42336.728726851856</v>
      </c>
      <c r="T2991" s="9">
        <f t="shared" si="187"/>
        <v>42358.915972222225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9">
        <f t="shared" si="186"/>
        <v>42341.282638888886</v>
      </c>
      <c r="T2992" s="9">
        <f t="shared" si="187"/>
        <v>42376.282638888886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9">
        <f t="shared" si="186"/>
        <v>42740.545486111114</v>
      </c>
      <c r="T2993" s="9">
        <f t="shared" si="187"/>
        <v>42762.545486111114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9">
        <f t="shared" si="186"/>
        <v>42622.475810185184</v>
      </c>
      <c r="T2994" s="9">
        <f t="shared" si="187"/>
        <v>42652.475810185184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9">
        <f t="shared" si="186"/>
        <v>42390.547071759262</v>
      </c>
      <c r="T2995" s="9">
        <f t="shared" si="187"/>
        <v>42420.547071759262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9">
        <f t="shared" si="186"/>
        <v>41885.18717592593</v>
      </c>
      <c r="T2996" s="9">
        <f t="shared" si="187"/>
        <v>41915.18717592593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9">
        <f t="shared" si="186"/>
        <v>42724.373506944445</v>
      </c>
      <c r="T2997" s="9">
        <f t="shared" si="187"/>
        <v>42754.373506944445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9">
        <f t="shared" si="186"/>
        <v>42090.620833333342</v>
      </c>
      <c r="T2998" s="9">
        <f t="shared" si="187"/>
        <v>42150.620833333342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9">
        <f t="shared" si="186"/>
        <v>42775.442048611112</v>
      </c>
      <c r="T2999" s="9">
        <f t="shared" si="187"/>
        <v>42792.915972222225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9">
        <f t="shared" si="186"/>
        <v>41777.901956018519</v>
      </c>
      <c r="T3000" s="9">
        <f t="shared" si="187"/>
        <v>41805.892361111117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9">
        <f t="shared" si="186"/>
        <v>42780.448611111111</v>
      </c>
      <c r="T3001" s="9">
        <f t="shared" si="187"/>
        <v>42794.791666666664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9">
        <f t="shared" si="186"/>
        <v>42752.535532407412</v>
      </c>
      <c r="T3002" s="9">
        <f t="shared" si="187"/>
        <v>42766.458333333336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9">
        <f t="shared" si="186"/>
        <v>42534.60395833334</v>
      </c>
      <c r="T3003" s="9">
        <f t="shared" si="187"/>
        <v>42564.60395833334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9">
        <f t="shared" si="186"/>
        <v>41239.544583333336</v>
      </c>
      <c r="T3004" s="9">
        <f t="shared" si="187"/>
        <v>41269.544583333336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9">
        <f t="shared" si="186"/>
        <v>42398.557592592595</v>
      </c>
      <c r="T3005" s="9">
        <f t="shared" si="187"/>
        <v>42429.957638888889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9">
        <f t="shared" si="186"/>
        <v>41928.589398148149</v>
      </c>
      <c r="T3006" s="9">
        <f t="shared" si="187"/>
        <v>41958.631064814814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9">
        <f t="shared" si="186"/>
        <v>41888.383159722223</v>
      </c>
      <c r="T3007" s="9">
        <f t="shared" si="187"/>
        <v>41918.383159722223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9">
        <f t="shared" si="186"/>
        <v>41957.465173611119</v>
      </c>
      <c r="T3008" s="9">
        <f t="shared" si="187"/>
        <v>41987.465173611119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9">
        <f t="shared" si="186"/>
        <v>42097.924571759264</v>
      </c>
      <c r="T3009" s="9">
        <f t="shared" si="187"/>
        <v>42118.924571759264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9">
        <f t="shared" si="186"/>
        <v>42359.920358796298</v>
      </c>
      <c r="T3010" s="9">
        <f t="shared" si="187"/>
        <v>42389.920358796298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9">
        <f t="shared" ref="S3011:S3074" si="190">(((J3011/60)/60)/24)+DATE(1970,1,1)+(-7/24)</f>
        <v>41939.278240740743</v>
      </c>
      <c r="T3011" s="9">
        <f t="shared" ref="T3011:T3074" si="191">(((I3011/60)/60)/24)+DATE(1970,1,1)+(-7/24)</f>
        <v>41969.319907407415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9">
        <f t="shared" si="190"/>
        <v>41996.540729166671</v>
      </c>
      <c r="T3012" s="9">
        <f t="shared" si="191"/>
        <v>42056.540729166671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9">
        <f t="shared" si="190"/>
        <v>42334.177268518521</v>
      </c>
      <c r="T3013" s="9">
        <f t="shared" si="191"/>
        <v>42361.665972222225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9">
        <f t="shared" si="190"/>
        <v>42024.411226851858</v>
      </c>
      <c r="T3014" s="9">
        <f t="shared" si="191"/>
        <v>42045.411226851858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9">
        <f t="shared" si="190"/>
        <v>42146.544548611113</v>
      </c>
      <c r="T3015" s="9">
        <f t="shared" si="191"/>
        <v>42176.544548611113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9">
        <f t="shared" si="190"/>
        <v>41919.83194444445</v>
      </c>
      <c r="T3016" s="9">
        <f t="shared" si="191"/>
        <v>41947.916666666672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9">
        <f t="shared" si="190"/>
        <v>41785.435625000006</v>
      </c>
      <c r="T3017" s="9">
        <f t="shared" si="191"/>
        <v>41800.875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9">
        <f t="shared" si="190"/>
        <v>41778.256388888891</v>
      </c>
      <c r="T3018" s="9">
        <f t="shared" si="191"/>
        <v>41838.256388888891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9">
        <f t="shared" si="190"/>
        <v>41841.558368055557</v>
      </c>
      <c r="T3019" s="9">
        <f t="shared" si="191"/>
        <v>41871.558368055557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9">
        <f t="shared" si="190"/>
        <v>42163.006666666675</v>
      </c>
      <c r="T3020" s="9">
        <f t="shared" si="191"/>
        <v>42205.625000000007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9">
        <f t="shared" si="190"/>
        <v>41758.541898148149</v>
      </c>
      <c r="T3021" s="9">
        <f t="shared" si="191"/>
        <v>41785.833333333336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9">
        <f t="shared" si="190"/>
        <v>42170.554780092592</v>
      </c>
      <c r="T3022" s="9">
        <f t="shared" si="191"/>
        <v>42230.554780092592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9">
        <f t="shared" si="190"/>
        <v>42660.327187499999</v>
      </c>
      <c r="T3023" s="9">
        <f t="shared" si="191"/>
        <v>42695.957638888889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9">
        <f t="shared" si="190"/>
        <v>42564.662141203706</v>
      </c>
      <c r="T3024" s="9">
        <f t="shared" si="191"/>
        <v>42609.662141203706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9">
        <f t="shared" si="190"/>
        <v>42121.384097222232</v>
      </c>
      <c r="T3025" s="9">
        <f t="shared" si="191"/>
        <v>42166.384097222232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9">
        <f t="shared" si="190"/>
        <v>41158.702256944445</v>
      </c>
      <c r="T3026" s="9">
        <f t="shared" si="191"/>
        <v>41188.702256944445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9">
        <f t="shared" si="190"/>
        <v>41761.21774305556</v>
      </c>
      <c r="T3027" s="9">
        <f t="shared" si="191"/>
        <v>41789.375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9">
        <f t="shared" si="190"/>
        <v>42783.167731481481</v>
      </c>
      <c r="T3028" s="9">
        <f t="shared" si="191"/>
        <v>42797.167731481481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9">
        <f t="shared" si="190"/>
        <v>42053.412627314821</v>
      </c>
      <c r="T3029" s="9">
        <f t="shared" si="191"/>
        <v>42083.37096064815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9">
        <f t="shared" si="190"/>
        <v>42566.97251157408</v>
      </c>
      <c r="T3030" s="9">
        <f t="shared" si="191"/>
        <v>42596.97251157408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9">
        <f t="shared" si="190"/>
        <v>41932.417210648149</v>
      </c>
      <c r="T3031" s="9">
        <f t="shared" si="191"/>
        <v>41960.899305555555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9">
        <f t="shared" si="190"/>
        <v>42233.455682870372</v>
      </c>
      <c r="T3032" s="9">
        <f t="shared" si="191"/>
        <v>42263.455682870372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9">
        <f t="shared" si="190"/>
        <v>42597.590821759259</v>
      </c>
      <c r="T3033" s="9">
        <f t="shared" si="191"/>
        <v>42657.590821759259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9">
        <f t="shared" si="190"/>
        <v>42227.752997685187</v>
      </c>
      <c r="T3034" s="9">
        <f t="shared" si="191"/>
        <v>42257.752997685187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9">
        <f t="shared" si="190"/>
        <v>42569.818576388891</v>
      </c>
      <c r="T3035" s="9">
        <f t="shared" si="191"/>
        <v>42599.818576388891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9">
        <f t="shared" si="190"/>
        <v>42644.243692129632</v>
      </c>
      <c r="T3036" s="9">
        <f t="shared" si="191"/>
        <v>42674.874305555561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9">
        <f t="shared" si="190"/>
        <v>41368.268622685187</v>
      </c>
      <c r="T3037" s="9">
        <f t="shared" si="191"/>
        <v>41398.268622685187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9">
        <f t="shared" si="190"/>
        <v>41466.493564814817</v>
      </c>
      <c r="T3038" s="9">
        <f t="shared" si="191"/>
        <v>41502.207638888889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9">
        <f t="shared" si="190"/>
        <v>40378.601539351854</v>
      </c>
      <c r="T3039" s="9">
        <f t="shared" si="191"/>
        <v>40452.915972222225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9">
        <f t="shared" si="190"/>
        <v>42372.96061342593</v>
      </c>
      <c r="T3040" s="9">
        <f t="shared" si="191"/>
        <v>42432.96061342593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9">
        <f t="shared" si="190"/>
        <v>41610.502754629633</v>
      </c>
      <c r="T3041" s="9">
        <f t="shared" si="191"/>
        <v>41637.040972222225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9">
        <f t="shared" si="190"/>
        <v>42177.500243055554</v>
      </c>
      <c r="T3042" s="9">
        <f t="shared" si="191"/>
        <v>42181.666666666664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9">
        <f t="shared" si="190"/>
        <v>42359.576944444452</v>
      </c>
      <c r="T3043" s="9">
        <f t="shared" si="191"/>
        <v>42389.576944444452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9">
        <f t="shared" si="190"/>
        <v>42253.396377314821</v>
      </c>
      <c r="T3044" s="9">
        <f t="shared" si="191"/>
        <v>42283.396377314821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9">
        <f t="shared" si="190"/>
        <v>42082.778923611113</v>
      </c>
      <c r="T3045" s="9">
        <f t="shared" si="191"/>
        <v>42109.826388888891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9">
        <f t="shared" si="190"/>
        <v>42387.435162037036</v>
      </c>
      <c r="T3046" s="9">
        <f t="shared" si="191"/>
        <v>42402.435162037036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9">
        <f t="shared" si="190"/>
        <v>41842.864062500004</v>
      </c>
      <c r="T3047" s="9">
        <f t="shared" si="191"/>
        <v>41872.864062500004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9">
        <f t="shared" si="190"/>
        <v>41862.511412037042</v>
      </c>
      <c r="T3048" s="9">
        <f t="shared" si="191"/>
        <v>41891.911111111112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9">
        <f t="shared" si="190"/>
        <v>42443.697384259263</v>
      </c>
      <c r="T3049" s="9">
        <f t="shared" si="191"/>
        <v>42487.261111111111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9">
        <f t="shared" si="190"/>
        <v>41975.609513888885</v>
      </c>
      <c r="T3050" s="9">
        <f t="shared" si="191"/>
        <v>42004.598611111112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9">
        <f t="shared" si="190"/>
        <v>42138.722858796296</v>
      </c>
      <c r="T3051" s="9">
        <f t="shared" si="191"/>
        <v>42168.722858796296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9">
        <f t="shared" si="190"/>
        <v>42464.876851851855</v>
      </c>
      <c r="T3052" s="9">
        <f t="shared" si="191"/>
        <v>42494.876851851855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9">
        <f t="shared" si="190"/>
        <v>42744.124363425923</v>
      </c>
      <c r="T3053" s="9">
        <f t="shared" si="191"/>
        <v>42774.124363425923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9">
        <f t="shared" si="190"/>
        <v>42122.37840277778</v>
      </c>
      <c r="T3054" s="9">
        <f t="shared" si="191"/>
        <v>42152.374305555561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9">
        <f t="shared" si="190"/>
        <v>41862.470057870371</v>
      </c>
      <c r="T3055" s="9">
        <f t="shared" si="191"/>
        <v>41913.874305555561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9">
        <f t="shared" si="190"/>
        <v>42027.541134259263</v>
      </c>
      <c r="T3056" s="9">
        <f t="shared" si="191"/>
        <v>42064.75277777778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9">
        <f t="shared" si="190"/>
        <v>41953.666550925926</v>
      </c>
      <c r="T3057" s="9">
        <f t="shared" si="191"/>
        <v>42013.666550925926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9">
        <f t="shared" si="190"/>
        <v>41851.344722222224</v>
      </c>
      <c r="T3058" s="9">
        <f t="shared" si="191"/>
        <v>41911.344722222224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9">
        <f t="shared" si="190"/>
        <v>42433.358923611115</v>
      </c>
      <c r="T3059" s="9">
        <f t="shared" si="191"/>
        <v>42463.31725694445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9">
        <f t="shared" si="190"/>
        <v>42460.082638888889</v>
      </c>
      <c r="T3060" s="9">
        <f t="shared" si="191"/>
        <v>42510.082638888889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9">
        <f t="shared" si="190"/>
        <v>41829.644050925926</v>
      </c>
      <c r="T3061" s="9">
        <f t="shared" si="191"/>
        <v>41859.644050925926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9">
        <f t="shared" si="190"/>
        <v>42244.983032407406</v>
      </c>
      <c r="T3062" s="9">
        <f t="shared" si="191"/>
        <v>42274.983032407406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9">
        <f t="shared" si="190"/>
        <v>41834.492453703708</v>
      </c>
      <c r="T3063" s="9">
        <f t="shared" si="191"/>
        <v>41864.492453703708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9">
        <f t="shared" si="190"/>
        <v>42248.244120370371</v>
      </c>
      <c r="T3064" s="9">
        <f t="shared" si="191"/>
        <v>42277.458333333336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9">
        <f t="shared" si="190"/>
        <v>42630.631226851852</v>
      </c>
      <c r="T3065" s="9">
        <f t="shared" si="191"/>
        <v>42665.631226851852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9">
        <f t="shared" si="190"/>
        <v>42298.838495370372</v>
      </c>
      <c r="T3066" s="9">
        <f t="shared" si="191"/>
        <v>42329.999305555561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9">
        <f t="shared" si="190"/>
        <v>41824.763564814821</v>
      </c>
      <c r="T3067" s="9">
        <f t="shared" si="191"/>
        <v>41849.763564814821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9">
        <f t="shared" si="190"/>
        <v>42530.936770833338</v>
      </c>
      <c r="T3068" s="9">
        <f t="shared" si="191"/>
        <v>42560.936770833338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9">
        <f t="shared" si="190"/>
        <v>42226.64674768519</v>
      </c>
      <c r="T3069" s="9">
        <f t="shared" si="191"/>
        <v>42256.64674768519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9">
        <f t="shared" si="190"/>
        <v>42263.399907407409</v>
      </c>
      <c r="T3070" s="9">
        <f t="shared" si="191"/>
        <v>42293.399907407409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9">
        <f t="shared" si="190"/>
        <v>41957.542060185187</v>
      </c>
      <c r="T3071" s="9">
        <f t="shared" si="191"/>
        <v>41987.542060185187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9">
        <f t="shared" si="190"/>
        <v>42690.441770833335</v>
      </c>
      <c r="T3072" s="9">
        <f t="shared" si="191"/>
        <v>42711.441770833335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9">
        <f t="shared" si="190"/>
        <v>42097.440752314818</v>
      </c>
      <c r="T3073" s="9">
        <f t="shared" si="191"/>
        <v>42114.957638888889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9">
        <f t="shared" si="190"/>
        <v>42658.398865740739</v>
      </c>
      <c r="T3074" s="9">
        <f t="shared" si="191"/>
        <v>42672.781944444447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9">
        <f t="shared" ref="S3075:S3138" si="194">(((J3075/60)/60)/24)+DATE(1970,1,1)+(-7/24)</f>
        <v>42111.392361111117</v>
      </c>
      <c r="T3075" s="9">
        <f t="shared" ref="T3075:T3138" si="195">(((I3075/60)/60)/24)+DATE(1970,1,1)+(-7/24)</f>
        <v>42169.513194444451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9">
        <f t="shared" si="194"/>
        <v>42409.279618055552</v>
      </c>
      <c r="T3076" s="9">
        <f t="shared" si="195"/>
        <v>42439.279618055552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9">
        <f t="shared" si="194"/>
        <v>42550.810648148145</v>
      </c>
      <c r="T3077" s="9">
        <f t="shared" si="195"/>
        <v>42600.810648148145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9">
        <f t="shared" si="194"/>
        <v>42226.360219907408</v>
      </c>
      <c r="T3078" s="9">
        <f t="shared" si="195"/>
        <v>42286.360219907408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9">
        <f t="shared" si="194"/>
        <v>42766.665254629632</v>
      </c>
      <c r="T3079" s="9">
        <f t="shared" si="195"/>
        <v>42796.665254629632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9">
        <f t="shared" si="194"/>
        <v>42030.84716435185</v>
      </c>
      <c r="T3080" s="9">
        <f t="shared" si="195"/>
        <v>42060.84716435185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9">
        <f t="shared" si="194"/>
        <v>42055.421701388892</v>
      </c>
      <c r="T3081" s="9">
        <f t="shared" si="195"/>
        <v>42085.38003472222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9">
        <f t="shared" si="194"/>
        <v>41939.736620370371</v>
      </c>
      <c r="T3082" s="9">
        <f t="shared" si="195"/>
        <v>41999.778287037036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9">
        <f t="shared" si="194"/>
        <v>42236.88994212963</v>
      </c>
      <c r="T3083" s="9">
        <f t="shared" si="195"/>
        <v>42266.88994212963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9">
        <f t="shared" si="194"/>
        <v>42293.631319444445</v>
      </c>
      <c r="T3084" s="9">
        <f t="shared" si="195"/>
        <v>42323.672986111116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9">
        <f t="shared" si="194"/>
        <v>41853.271736111114</v>
      </c>
      <c r="T3085" s="9">
        <f t="shared" si="195"/>
        <v>41882.916666666672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9">
        <f t="shared" si="194"/>
        <v>42100.432071759256</v>
      </c>
      <c r="T3086" s="9">
        <f t="shared" si="195"/>
        <v>42129.491666666669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9">
        <f t="shared" si="194"/>
        <v>42246.592118055552</v>
      </c>
      <c r="T3087" s="9">
        <f t="shared" si="195"/>
        <v>42276.592118055552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9">
        <f t="shared" si="194"/>
        <v>42173.379155092596</v>
      </c>
      <c r="T3088" s="9">
        <f t="shared" si="195"/>
        <v>42233.379155092596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9">
        <f t="shared" si="194"/>
        <v>42664.858680555561</v>
      </c>
      <c r="T3089" s="9">
        <f t="shared" si="195"/>
        <v>42724.900347222225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9">
        <f t="shared" si="194"/>
        <v>41981.280636574076</v>
      </c>
      <c r="T3090" s="9">
        <f t="shared" si="195"/>
        <v>42012.27847222222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9">
        <f t="shared" si="194"/>
        <v>42528.250960648154</v>
      </c>
      <c r="T3091" s="9">
        <f t="shared" si="195"/>
        <v>42559.790972222225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9">
        <f t="shared" si="194"/>
        <v>42065.527141203704</v>
      </c>
      <c r="T3092" s="9">
        <f t="shared" si="195"/>
        <v>42125.485474537039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9">
        <f t="shared" si="194"/>
        <v>42566.656747685185</v>
      </c>
      <c r="T3093" s="9">
        <f t="shared" si="195"/>
        <v>42596.656747685185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9">
        <f t="shared" si="194"/>
        <v>42255.327685185192</v>
      </c>
      <c r="T3094" s="9">
        <f t="shared" si="195"/>
        <v>42292.625000000007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9">
        <f t="shared" si="194"/>
        <v>41760.617372685185</v>
      </c>
      <c r="T3095" s="9">
        <f t="shared" si="195"/>
        <v>41790.874305555561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9">
        <f t="shared" si="194"/>
        <v>42207.504120370373</v>
      </c>
      <c r="T3096" s="9">
        <f t="shared" si="195"/>
        <v>42267.504120370373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9">
        <f t="shared" si="194"/>
        <v>42522.733564814822</v>
      </c>
      <c r="T3097" s="9">
        <f t="shared" si="195"/>
        <v>42582.733564814822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9">
        <f t="shared" si="194"/>
        <v>42114.533865740748</v>
      </c>
      <c r="T3098" s="9">
        <f t="shared" si="195"/>
        <v>42144.533865740748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9">
        <f t="shared" si="194"/>
        <v>42629.211817129632</v>
      </c>
      <c r="T3099" s="9">
        <f t="shared" si="195"/>
        <v>42650.291666666664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9">
        <f t="shared" si="194"/>
        <v>42359.500567129631</v>
      </c>
      <c r="T3100" s="9">
        <f t="shared" si="195"/>
        <v>42407.720138888886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9">
        <f t="shared" si="194"/>
        <v>42381.898043981484</v>
      </c>
      <c r="T3101" s="9">
        <f t="shared" si="195"/>
        <v>42411.898043981484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9">
        <f t="shared" si="194"/>
        <v>41902.330729166672</v>
      </c>
      <c r="T3102" s="9">
        <f t="shared" si="195"/>
        <v>41932.330729166672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9">
        <f t="shared" si="194"/>
        <v>42171.091863425929</v>
      </c>
      <c r="T3103" s="9">
        <f t="shared" si="195"/>
        <v>42201.038888888892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9">
        <f t="shared" si="194"/>
        <v>42555.048819444448</v>
      </c>
      <c r="T3104" s="9">
        <f t="shared" si="195"/>
        <v>42605.048819444448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9">
        <f t="shared" si="194"/>
        <v>42106.864652777782</v>
      </c>
      <c r="T3105" s="9">
        <f t="shared" si="195"/>
        <v>42166.864652777782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9">
        <f t="shared" si="194"/>
        <v>42006.617025462961</v>
      </c>
      <c r="T3106" s="9">
        <f t="shared" si="195"/>
        <v>42037.791666666664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9">
        <f t="shared" si="194"/>
        <v>41876.427268518521</v>
      </c>
      <c r="T3107" s="9">
        <f t="shared" si="195"/>
        <v>41930.916666666672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9">
        <f t="shared" si="194"/>
        <v>42241.137453703712</v>
      </c>
      <c r="T3108" s="9">
        <f t="shared" si="195"/>
        <v>42263.625000000007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9">
        <f t="shared" si="194"/>
        <v>42128.522581018515</v>
      </c>
      <c r="T3109" s="9">
        <f t="shared" si="195"/>
        <v>42135.522581018515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9">
        <f t="shared" si="194"/>
        <v>42062.388819444452</v>
      </c>
      <c r="T3110" s="9">
        <f t="shared" si="195"/>
        <v>42122.34715277778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9">
        <f t="shared" si="194"/>
        <v>41843.833449074074</v>
      </c>
      <c r="T3111" s="9">
        <f t="shared" si="195"/>
        <v>41878.833449074074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9">
        <f t="shared" si="194"/>
        <v>42744.739803240744</v>
      </c>
      <c r="T3112" s="9">
        <f t="shared" si="195"/>
        <v>42784.739803240744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9">
        <f t="shared" si="194"/>
        <v>41885.303472222222</v>
      </c>
      <c r="T3113" s="9">
        <f t="shared" si="195"/>
        <v>41916.303472222222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9">
        <f t="shared" si="194"/>
        <v>42614.830254629633</v>
      </c>
      <c r="T3114" s="9">
        <f t="shared" si="195"/>
        <v>42674.830254629633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9">
        <f t="shared" si="194"/>
        <v>42081.439606481486</v>
      </c>
      <c r="T3115" s="9">
        <f t="shared" si="195"/>
        <v>42111.439606481486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9">
        <f t="shared" si="194"/>
        <v>41843.340856481482</v>
      </c>
      <c r="T3116" s="9">
        <f t="shared" si="195"/>
        <v>41903.340856481482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9">
        <f t="shared" si="194"/>
        <v>42496.155405092599</v>
      </c>
      <c r="T3117" s="9">
        <f t="shared" si="195"/>
        <v>42526.155405092599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9">
        <f t="shared" si="194"/>
        <v>42081.223668981482</v>
      </c>
      <c r="T3118" s="9">
        <f t="shared" si="195"/>
        <v>42095.223668981482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9">
        <f t="shared" si="194"/>
        <v>42509.082870370366</v>
      </c>
      <c r="T3119" s="9">
        <f t="shared" si="195"/>
        <v>42517.258333333339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9">
        <f t="shared" si="194"/>
        <v>42534.357905092598</v>
      </c>
      <c r="T3120" s="9">
        <f t="shared" si="195"/>
        <v>42553.357905092598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9">
        <f t="shared" si="194"/>
        <v>42059.753842592596</v>
      </c>
      <c r="T3121" s="9">
        <f t="shared" si="195"/>
        <v>42089.712175925924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9">
        <f t="shared" si="194"/>
        <v>42435.650416666671</v>
      </c>
      <c r="T3122" s="9">
        <f t="shared" si="195"/>
        <v>42495.608750000007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9">
        <f t="shared" si="194"/>
        <v>41848.388136574074</v>
      </c>
      <c r="T3123" s="9">
        <f t="shared" si="195"/>
        <v>41908.388136574074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9">
        <f t="shared" si="194"/>
        <v>42678.640416666669</v>
      </c>
      <c r="T3124" s="9">
        <f t="shared" si="195"/>
        <v>42683.68208333334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9">
        <f t="shared" si="194"/>
        <v>42530.701365740744</v>
      </c>
      <c r="T3125" s="9">
        <f t="shared" si="195"/>
        <v>42560.701365740744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9">
        <f t="shared" si="194"/>
        <v>41977.488437500004</v>
      </c>
      <c r="T3126" s="9">
        <f t="shared" si="195"/>
        <v>42037.488437500004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9">
        <f t="shared" si="194"/>
        <v>42345.915185185186</v>
      </c>
      <c r="T3127" s="9">
        <f t="shared" si="195"/>
        <v>42375.915185185186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9">
        <f t="shared" si="194"/>
        <v>42426.726412037046</v>
      </c>
      <c r="T3128" s="9">
        <f t="shared" si="195"/>
        <v>42456.684745370374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9">
        <f t="shared" si="194"/>
        <v>42034.565150462964</v>
      </c>
      <c r="T3129" s="9">
        <f t="shared" si="195"/>
        <v>42064.565150462964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9">
        <f t="shared" si="194"/>
        <v>42780.534039351849</v>
      </c>
      <c r="T3130" s="9">
        <f t="shared" si="195"/>
        <v>42810.492372685192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9">
        <f t="shared" si="194"/>
        <v>42803.551145833335</v>
      </c>
      <c r="T3131" s="9">
        <f t="shared" si="195"/>
        <v>42843.509479166671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9">
        <f t="shared" si="194"/>
        <v>42808.348564814813</v>
      </c>
      <c r="T3132" s="9">
        <f t="shared" si="195"/>
        <v>42838.915972222225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9">
        <f t="shared" si="194"/>
        <v>42803.287557870375</v>
      </c>
      <c r="T3133" s="9">
        <f t="shared" si="195"/>
        <v>42833.245891203704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9">
        <f t="shared" si="194"/>
        <v>42786.058564814819</v>
      </c>
      <c r="T3134" s="9">
        <f t="shared" si="195"/>
        <v>42846.016898148147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9">
        <f t="shared" si="194"/>
        <v>42788.273541666669</v>
      </c>
      <c r="T3135" s="9">
        <f t="shared" si="195"/>
        <v>42818.231875000005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9">
        <f t="shared" si="194"/>
        <v>42800.428460648152</v>
      </c>
      <c r="T3136" s="9">
        <f t="shared" si="195"/>
        <v>42821.386793981488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9">
        <f t="shared" si="194"/>
        <v>42806.860196759262</v>
      </c>
      <c r="T3137" s="9">
        <f t="shared" si="195"/>
        <v>42828.860196759262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9">
        <f t="shared" si="194"/>
        <v>42789.170763888891</v>
      </c>
      <c r="T3138" s="9">
        <f t="shared" si="195"/>
        <v>42825.665972222225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9">
        <f t="shared" ref="S3139:S3202" si="198">(((J3139/60)/60)/24)+DATE(1970,1,1)+(-7/24)</f>
        <v>42807.593391203707</v>
      </c>
      <c r="T3139" s="9">
        <f t="shared" ref="T3139:T3202" si="199">(((I3139/60)/60)/24)+DATE(1970,1,1)+(-7/24)</f>
        <v>42858.508333333339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9">
        <f t="shared" si="198"/>
        <v>42809.354247685187</v>
      </c>
      <c r="T3140" s="9">
        <f t="shared" si="199"/>
        <v>42828.354247685187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9">
        <f t="shared" si="198"/>
        <v>42784.978703703709</v>
      </c>
      <c r="T3141" s="9">
        <f t="shared" si="199"/>
        <v>42818.897916666669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9">
        <f t="shared" si="198"/>
        <v>42802.427118055559</v>
      </c>
      <c r="T3142" s="9">
        <f t="shared" si="199"/>
        <v>42832.385451388887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9">
        <f t="shared" si="198"/>
        <v>42800.46166666667</v>
      </c>
      <c r="T3143" s="9">
        <f t="shared" si="199"/>
        <v>42841.541666666664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9">
        <f t="shared" si="198"/>
        <v>42783.22151620371</v>
      </c>
      <c r="T3144" s="9">
        <f t="shared" si="199"/>
        <v>42813.179849537039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9">
        <f t="shared" si="198"/>
        <v>42808.066620370373</v>
      </c>
      <c r="T3145" s="9">
        <f t="shared" si="199"/>
        <v>42834.066620370373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9">
        <f t="shared" si="198"/>
        <v>42796.246608796304</v>
      </c>
      <c r="T3146" s="9">
        <f t="shared" si="199"/>
        <v>42812.958333333336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9">
        <f t="shared" si="198"/>
        <v>42761.749236111114</v>
      </c>
      <c r="T3147" s="9">
        <f t="shared" si="199"/>
        <v>42821.707569444443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9">
        <f t="shared" si="198"/>
        <v>42796.390810185192</v>
      </c>
      <c r="T3148" s="9">
        <f t="shared" si="199"/>
        <v>42841.349143518521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9">
        <f t="shared" si="198"/>
        <v>41909.677719907413</v>
      </c>
      <c r="T3149" s="9">
        <f t="shared" si="199"/>
        <v>41949.719386574077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9">
        <f t="shared" si="198"/>
        <v>41891.373657407406</v>
      </c>
      <c r="T3150" s="9">
        <f t="shared" si="199"/>
        <v>41912.875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9">
        <f t="shared" si="198"/>
        <v>41225.725694444445</v>
      </c>
      <c r="T3151" s="9">
        <f t="shared" si="199"/>
        <v>41249.791666666672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9">
        <f t="shared" si="198"/>
        <v>40477.972256944449</v>
      </c>
      <c r="T3152" s="9">
        <f t="shared" si="199"/>
        <v>40567.875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9">
        <f t="shared" si="198"/>
        <v>41862.548310185186</v>
      </c>
      <c r="T3153" s="9">
        <f t="shared" si="199"/>
        <v>41892.548310185186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9">
        <f t="shared" si="198"/>
        <v>41550.576006944444</v>
      </c>
      <c r="T3154" s="9">
        <f t="shared" si="199"/>
        <v>41580.576006944444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9">
        <f t="shared" si="198"/>
        <v>40632.862696759265</v>
      </c>
      <c r="T3155" s="9">
        <f t="shared" si="199"/>
        <v>40663.915972222225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9">
        <f t="shared" si="198"/>
        <v>40970.584004629629</v>
      </c>
      <c r="T3156" s="9">
        <f t="shared" si="199"/>
        <v>41000.542337962965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9">
        <f t="shared" si="198"/>
        <v>41233.207465277781</v>
      </c>
      <c r="T3157" s="9">
        <f t="shared" si="199"/>
        <v>41263.207465277781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9">
        <f t="shared" si="198"/>
        <v>41026.66138888889</v>
      </c>
      <c r="T3158" s="9">
        <f t="shared" si="199"/>
        <v>41061.66138888889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9">
        <f t="shared" si="198"/>
        <v>41829.49658564815</v>
      </c>
      <c r="T3159" s="9">
        <f t="shared" si="199"/>
        <v>41838.916666666672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9">
        <f t="shared" si="198"/>
        <v>41447.548055555555</v>
      </c>
      <c r="T3160" s="9">
        <f t="shared" si="199"/>
        <v>41477.548055555555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9">
        <f t="shared" si="198"/>
        <v>40883.775011574078</v>
      </c>
      <c r="T3161" s="9">
        <f t="shared" si="199"/>
        <v>40926.666666666672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9">
        <f t="shared" si="198"/>
        <v>41840.973229166666</v>
      </c>
      <c r="T3162" s="9">
        <f t="shared" si="199"/>
        <v>41863.915972222225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9">
        <f t="shared" si="198"/>
        <v>41897.244467592594</v>
      </c>
      <c r="T3163" s="9">
        <f t="shared" si="199"/>
        <v>41927.244467592594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9">
        <f t="shared" si="198"/>
        <v>41799.394236111111</v>
      </c>
      <c r="T3164" s="9">
        <f t="shared" si="199"/>
        <v>41826.791666666672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9">
        <f t="shared" si="198"/>
        <v>41775.462094907409</v>
      </c>
      <c r="T3165" s="9">
        <f t="shared" si="199"/>
        <v>41805.462094907409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9">
        <f t="shared" si="198"/>
        <v>41766.514062500006</v>
      </c>
      <c r="T3166" s="9">
        <f t="shared" si="199"/>
        <v>41799.514062500006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9">
        <f t="shared" si="198"/>
        <v>40643.867592592593</v>
      </c>
      <c r="T3167" s="9">
        <f t="shared" si="199"/>
        <v>40665.874305555561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9">
        <f t="shared" si="198"/>
        <v>41940.399918981486</v>
      </c>
      <c r="T3168" s="9">
        <f t="shared" si="199"/>
        <v>41969.040972222225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9">
        <f t="shared" si="198"/>
        <v>41838.884039351855</v>
      </c>
      <c r="T3169" s="9">
        <f t="shared" si="199"/>
        <v>41852.884039351855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9">
        <f t="shared" si="198"/>
        <v>41771.81427083334</v>
      </c>
      <c r="T3170" s="9">
        <f t="shared" si="199"/>
        <v>41803.625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9">
        <f t="shared" si="198"/>
        <v>41591.44630787037</v>
      </c>
      <c r="T3171" s="9">
        <f t="shared" si="199"/>
        <v>41620.915972222225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9">
        <f t="shared" si="198"/>
        <v>41788.788703703707</v>
      </c>
      <c r="T3172" s="9">
        <f t="shared" si="199"/>
        <v>41821.875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9">
        <f t="shared" si="198"/>
        <v>42466.316643518519</v>
      </c>
      <c r="T3173" s="9">
        <f t="shared" si="199"/>
        <v>42496.316643518519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9">
        <f t="shared" si="198"/>
        <v>40923.438287037039</v>
      </c>
      <c r="T3174" s="9">
        <f t="shared" si="199"/>
        <v>40953.438287037039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9">
        <f t="shared" si="198"/>
        <v>41878.586712962962</v>
      </c>
      <c r="T3175" s="9">
        <f t="shared" si="199"/>
        <v>41908.586712962962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9">
        <f t="shared" si="198"/>
        <v>41862.573009259264</v>
      </c>
      <c r="T3176" s="9">
        <f t="shared" si="199"/>
        <v>41876.573009259264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9">
        <f t="shared" si="198"/>
        <v>40531.595219907409</v>
      </c>
      <c r="T3177" s="9">
        <f t="shared" si="199"/>
        <v>40591.595219907409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9">
        <f t="shared" si="198"/>
        <v>41477.639247685183</v>
      </c>
      <c r="T3178" s="9">
        <f t="shared" si="199"/>
        <v>41504.333333333336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9">
        <f t="shared" si="198"/>
        <v>41781.375104166669</v>
      </c>
      <c r="T3179" s="9">
        <f t="shared" si="199"/>
        <v>41811.375104166669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9">
        <f t="shared" si="198"/>
        <v>41806.313368055555</v>
      </c>
      <c r="T3180" s="9">
        <f t="shared" si="199"/>
        <v>41836.313368055555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9">
        <f t="shared" si="198"/>
        <v>41375.410543981481</v>
      </c>
      <c r="T3181" s="9">
        <f t="shared" si="199"/>
        <v>41400.410543981481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9">
        <f t="shared" si="198"/>
        <v>41780.120937500003</v>
      </c>
      <c r="T3182" s="9">
        <f t="shared" si="199"/>
        <v>41810.120937500003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9">
        <f t="shared" si="198"/>
        <v>41779.018368055556</v>
      </c>
      <c r="T3183" s="9">
        <f t="shared" si="199"/>
        <v>41805.375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9">
        <f t="shared" si="198"/>
        <v>40883.657650462963</v>
      </c>
      <c r="T3184" s="9">
        <f t="shared" si="199"/>
        <v>40939.416666666672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9">
        <f t="shared" si="198"/>
        <v>41491.503113425926</v>
      </c>
      <c r="T3185" s="9">
        <f t="shared" si="199"/>
        <v>41509.503113425926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9">
        <f t="shared" si="198"/>
        <v>41791.701747685183</v>
      </c>
      <c r="T3186" s="9">
        <f t="shared" si="199"/>
        <v>41821.701747685183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9">
        <f t="shared" si="198"/>
        <v>41829.685659722229</v>
      </c>
      <c r="T3187" s="9">
        <f t="shared" si="199"/>
        <v>41836.685659722229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9">
        <f t="shared" si="198"/>
        <v>41868.632384259261</v>
      </c>
      <c r="T3188" s="9">
        <f t="shared" si="199"/>
        <v>41898.583333333336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9">
        <f t="shared" si="198"/>
        <v>41835.3746875</v>
      </c>
      <c r="T3189" s="9">
        <f t="shared" si="199"/>
        <v>41855.3746875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9">
        <f t="shared" si="198"/>
        <v>42144.123865740745</v>
      </c>
      <c r="T3190" s="9">
        <f t="shared" si="199"/>
        <v>42165.123865740745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9">
        <f t="shared" si="198"/>
        <v>42118.054768518523</v>
      </c>
      <c r="T3191" s="9">
        <f t="shared" si="199"/>
        <v>42148.054768518523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9">
        <f t="shared" si="198"/>
        <v>42682.859664351854</v>
      </c>
      <c r="T3192" s="9">
        <f t="shared" si="199"/>
        <v>42712.901331018518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9">
        <f t="shared" si="198"/>
        <v>42538.463761574072</v>
      </c>
      <c r="T3193" s="9">
        <f t="shared" si="199"/>
        <v>42598.463761574072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9">
        <f t="shared" si="198"/>
        <v>42018.648831018516</v>
      </c>
      <c r="T3194" s="9">
        <f t="shared" si="199"/>
        <v>42063.625000000007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9">
        <f t="shared" si="198"/>
        <v>42010.676574074074</v>
      </c>
      <c r="T3195" s="9">
        <f t="shared" si="199"/>
        <v>42055.676574074074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9">
        <f t="shared" si="198"/>
        <v>42181.770810185182</v>
      </c>
      <c r="T3196" s="9">
        <f t="shared" si="199"/>
        <v>42211.770810185182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9">
        <f t="shared" si="198"/>
        <v>42017.302569444444</v>
      </c>
      <c r="T3197" s="9">
        <f t="shared" si="199"/>
        <v>42047.302569444444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9">
        <f t="shared" si="198"/>
        <v>42157.306423611117</v>
      </c>
      <c r="T3198" s="9">
        <f t="shared" si="199"/>
        <v>42217.291666666664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9">
        <f t="shared" si="198"/>
        <v>42009.201597222222</v>
      </c>
      <c r="T3199" s="9">
        <f t="shared" si="199"/>
        <v>42039.201597222222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9">
        <f t="shared" si="198"/>
        <v>42013.132835648146</v>
      </c>
      <c r="T3200" s="9">
        <f t="shared" si="199"/>
        <v>42051.132835648146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9">
        <f t="shared" si="198"/>
        <v>41858.47011574074</v>
      </c>
      <c r="T3201" s="9">
        <f t="shared" si="199"/>
        <v>41888.583333333336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9">
        <f t="shared" si="198"/>
        <v>42460.028946759259</v>
      </c>
      <c r="T3202" s="9">
        <f t="shared" si="199"/>
        <v>42489.94027777778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9">
        <f t="shared" ref="S3203:S3266" si="202">(((J3203/60)/60)/24)+DATE(1970,1,1)+(-7/24)</f>
        <v>41861.475428240745</v>
      </c>
      <c r="T3203" s="9">
        <f t="shared" ref="T3203:T3266" si="203">(((I3203/60)/60)/24)+DATE(1970,1,1)+(-7/24)</f>
        <v>41882.475428240745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9">
        <f t="shared" si="202"/>
        <v>42293.561875000007</v>
      </c>
      <c r="T3204" s="9">
        <f t="shared" si="203"/>
        <v>42351.957638888889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9">
        <f t="shared" si="202"/>
        <v>42242.697013888894</v>
      </c>
      <c r="T3205" s="9">
        <f t="shared" si="203"/>
        <v>42272.697013888894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9">
        <f t="shared" si="202"/>
        <v>42172.394432870373</v>
      </c>
      <c r="T3206" s="9">
        <f t="shared" si="203"/>
        <v>42202.384722222225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9">
        <f t="shared" si="202"/>
        <v>42095.083009259259</v>
      </c>
      <c r="T3207" s="9">
        <f t="shared" si="203"/>
        <v>42125.083009259259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9">
        <f t="shared" si="202"/>
        <v>42235.984386574077</v>
      </c>
      <c r="T3208" s="9">
        <f t="shared" si="203"/>
        <v>42265.984386574077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9">
        <f t="shared" si="202"/>
        <v>42056.986192129632</v>
      </c>
      <c r="T3209" s="9">
        <f t="shared" si="203"/>
        <v>42116.944525462961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9">
        <f t="shared" si="202"/>
        <v>41827.313391203708</v>
      </c>
      <c r="T3210" s="9">
        <f t="shared" si="203"/>
        <v>41848.313391203708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9">
        <f t="shared" si="202"/>
        <v>41778.345578703709</v>
      </c>
      <c r="T3211" s="9">
        <f t="shared" si="203"/>
        <v>41810.666666666672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9">
        <f t="shared" si="202"/>
        <v>41013.644895833335</v>
      </c>
      <c r="T3212" s="9">
        <f t="shared" si="203"/>
        <v>41060.874305555561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9">
        <f t="shared" si="202"/>
        <v>41834.294907407413</v>
      </c>
      <c r="T3213" s="9">
        <f t="shared" si="203"/>
        <v>41865.791666666672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9">
        <f t="shared" si="202"/>
        <v>41829.504062500004</v>
      </c>
      <c r="T3214" s="9">
        <f t="shared" si="203"/>
        <v>41859.504062500004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9">
        <f t="shared" si="202"/>
        <v>42171.471747685187</v>
      </c>
      <c r="T3215" s="9">
        <f t="shared" si="203"/>
        <v>42211.471747685187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9">
        <f t="shared" si="202"/>
        <v>42337.500844907408</v>
      </c>
      <c r="T3216" s="9">
        <f t="shared" si="203"/>
        <v>42374.704861111117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9">
        <f t="shared" si="202"/>
        <v>42219.373506944445</v>
      </c>
      <c r="T3217" s="9">
        <f t="shared" si="203"/>
        <v>42256.874305555561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9">
        <f t="shared" si="202"/>
        <v>42165.170960648153</v>
      </c>
      <c r="T3218" s="9">
        <f t="shared" si="203"/>
        <v>42196.312500000007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9">
        <f t="shared" si="202"/>
        <v>42648.254444444443</v>
      </c>
      <c r="T3219" s="9">
        <f t="shared" si="203"/>
        <v>42678.254444444443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9">
        <f t="shared" si="202"/>
        <v>41970.710486111115</v>
      </c>
      <c r="T3220" s="9">
        <f t="shared" si="203"/>
        <v>42003.708333333336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9">
        <f t="shared" si="202"/>
        <v>42050.691516203711</v>
      </c>
      <c r="T3221" s="9">
        <f t="shared" si="203"/>
        <v>42085.64984953704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9">
        <f t="shared" si="202"/>
        <v>42772.541712962964</v>
      </c>
      <c r="T3222" s="9">
        <f t="shared" si="203"/>
        <v>42806.583333333336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9">
        <f t="shared" si="202"/>
        <v>42155.405127314814</v>
      </c>
      <c r="T3223" s="9">
        <f t="shared" si="203"/>
        <v>42190.405127314814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9">
        <f t="shared" si="202"/>
        <v>42270.29047453704</v>
      </c>
      <c r="T3224" s="9">
        <f t="shared" si="203"/>
        <v>42301.603472222225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9">
        <f t="shared" si="202"/>
        <v>42206.543703703712</v>
      </c>
      <c r="T3225" s="9">
        <f t="shared" si="203"/>
        <v>42236.543703703712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9">
        <f t="shared" si="202"/>
        <v>42697.559178240743</v>
      </c>
      <c r="T3226" s="9">
        <f t="shared" si="203"/>
        <v>42744.916666666664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9">
        <f t="shared" si="202"/>
        <v>42503.267800925933</v>
      </c>
      <c r="T3227" s="9">
        <f t="shared" si="203"/>
        <v>42524.583333333336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9">
        <f t="shared" si="202"/>
        <v>42277.291805555556</v>
      </c>
      <c r="T3228" s="9">
        <f t="shared" si="203"/>
        <v>42307.291805555556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9">
        <f t="shared" si="202"/>
        <v>42722.59069444445</v>
      </c>
      <c r="T3229" s="9">
        <f t="shared" si="203"/>
        <v>42752.59069444445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9">
        <f t="shared" si="202"/>
        <v>42323.417638888895</v>
      </c>
      <c r="T3230" s="9">
        <f t="shared" si="203"/>
        <v>42354.915972222225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9">
        <f t="shared" si="202"/>
        <v>41932.999976851854</v>
      </c>
      <c r="T3231" s="9">
        <f t="shared" si="203"/>
        <v>41963.041643518525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9">
        <f t="shared" si="202"/>
        <v>41897.87645833334</v>
      </c>
      <c r="T3232" s="9">
        <f t="shared" si="203"/>
        <v>41912.874305555561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9">
        <f t="shared" si="202"/>
        <v>42446.652164351857</v>
      </c>
      <c r="T3233" s="9">
        <f t="shared" si="203"/>
        <v>42476.652164351857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9">
        <f t="shared" si="202"/>
        <v>42463.522187500006</v>
      </c>
      <c r="T3234" s="9">
        <f t="shared" si="203"/>
        <v>42493.874305555561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9">
        <f t="shared" si="202"/>
        <v>42766.513368055559</v>
      </c>
      <c r="T3235" s="9">
        <f t="shared" si="203"/>
        <v>42796.513368055559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9">
        <f t="shared" si="202"/>
        <v>42734.497777777775</v>
      </c>
      <c r="T3236" s="9">
        <f t="shared" si="203"/>
        <v>42767.688194444447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9">
        <f t="shared" si="202"/>
        <v>42522.056145833332</v>
      </c>
      <c r="T3237" s="9">
        <f t="shared" si="203"/>
        <v>42552.056145833332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9">
        <f t="shared" si="202"/>
        <v>42702.625381944446</v>
      </c>
      <c r="T3238" s="9">
        <f t="shared" si="203"/>
        <v>42732.625381944446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9">
        <f t="shared" si="202"/>
        <v>42252.182685185187</v>
      </c>
      <c r="T3239" s="9">
        <f t="shared" si="203"/>
        <v>42275.874305555561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9">
        <f t="shared" si="202"/>
        <v>42156.218726851854</v>
      </c>
      <c r="T3240" s="9">
        <f t="shared" si="203"/>
        <v>42186.218726851854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9">
        <f t="shared" si="202"/>
        <v>42277.797372685185</v>
      </c>
      <c r="T3241" s="9">
        <f t="shared" si="203"/>
        <v>42302.707638888889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9">
        <f t="shared" si="202"/>
        <v>42754.402175925927</v>
      </c>
      <c r="T3242" s="9">
        <f t="shared" si="203"/>
        <v>42782.666666666664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9">
        <f t="shared" si="202"/>
        <v>41893.033217592594</v>
      </c>
      <c r="T3243" s="9">
        <f t="shared" si="203"/>
        <v>41925.999305555561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9">
        <f t="shared" si="202"/>
        <v>41871.46402777778</v>
      </c>
      <c r="T3244" s="9">
        <f t="shared" si="203"/>
        <v>41901.46402777778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9">
        <f t="shared" si="202"/>
        <v>42261.805115740739</v>
      </c>
      <c r="T3245" s="9">
        <f t="shared" si="203"/>
        <v>42285.708333333336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9">
        <f t="shared" si="202"/>
        <v>42675.40256944445</v>
      </c>
      <c r="T3246" s="9">
        <f t="shared" si="203"/>
        <v>42705.444236111114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9">
        <f t="shared" si="202"/>
        <v>42135.308541666665</v>
      </c>
      <c r="T3247" s="9">
        <f t="shared" si="203"/>
        <v>42166.791666666664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9">
        <f t="shared" si="202"/>
        <v>42230.180555555555</v>
      </c>
      <c r="T3248" s="9">
        <f t="shared" si="203"/>
        <v>42258.874305555561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9">
        <f t="shared" si="202"/>
        <v>42167.142500000002</v>
      </c>
      <c r="T3249" s="9">
        <f t="shared" si="203"/>
        <v>42197.142500000002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9">
        <f t="shared" si="202"/>
        <v>42068.596724537041</v>
      </c>
      <c r="T3250" s="9">
        <f t="shared" si="203"/>
        <v>42098.555057870377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9">
        <f t="shared" si="202"/>
        <v>42145.455023148148</v>
      </c>
      <c r="T3251" s="9">
        <f t="shared" si="203"/>
        <v>42175.455023148148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9">
        <f t="shared" si="202"/>
        <v>41918.450509259259</v>
      </c>
      <c r="T3252" s="9">
        <f t="shared" si="203"/>
        <v>41948.49217592593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9">
        <f t="shared" si="202"/>
        <v>42146.439421296302</v>
      </c>
      <c r="T3253" s="9">
        <f t="shared" si="203"/>
        <v>42176.439421296302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9">
        <f t="shared" si="202"/>
        <v>42590.181018518524</v>
      </c>
      <c r="T3254" s="9">
        <f t="shared" si="203"/>
        <v>42620.181018518524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9">
        <f t="shared" si="202"/>
        <v>42602.285046296303</v>
      </c>
      <c r="T3255" s="9">
        <f t="shared" si="203"/>
        <v>42620.864583333336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9">
        <f t="shared" si="202"/>
        <v>42058.794085648151</v>
      </c>
      <c r="T3256" s="9">
        <f t="shared" si="203"/>
        <v>42088.752418981479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9">
        <f t="shared" si="202"/>
        <v>41889.4765625</v>
      </c>
      <c r="T3257" s="9">
        <f t="shared" si="203"/>
        <v>41919.4765625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9">
        <f t="shared" si="202"/>
        <v>42144.282141203708</v>
      </c>
      <c r="T3258" s="9">
        <f t="shared" si="203"/>
        <v>42165.874305555561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9">
        <f t="shared" si="202"/>
        <v>42758.267962962964</v>
      </c>
      <c r="T3259" s="9">
        <f t="shared" si="203"/>
        <v>42788.267962962964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9">
        <f t="shared" si="202"/>
        <v>41982.595613425925</v>
      </c>
      <c r="T3260" s="9">
        <f t="shared" si="203"/>
        <v>42012.595613425925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9">
        <f t="shared" si="202"/>
        <v>42614.469270833339</v>
      </c>
      <c r="T3261" s="9">
        <f t="shared" si="203"/>
        <v>42643.874305555561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9">
        <f t="shared" si="202"/>
        <v>42303.380995370368</v>
      </c>
      <c r="T3262" s="9">
        <f t="shared" si="203"/>
        <v>42338.422662037039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9">
        <f t="shared" si="202"/>
        <v>42171.433750000004</v>
      </c>
      <c r="T3263" s="9">
        <f t="shared" si="203"/>
        <v>42201.433750000004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9">
        <f t="shared" si="202"/>
        <v>41964.023865740739</v>
      </c>
      <c r="T3264" s="9">
        <f t="shared" si="203"/>
        <v>41994.875000000007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9">
        <f t="shared" si="202"/>
        <v>42284.224398148152</v>
      </c>
      <c r="T3265" s="9">
        <f t="shared" si="203"/>
        <v>42307.583333333336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9">
        <f t="shared" si="202"/>
        <v>42016.50854166667</v>
      </c>
      <c r="T3266" s="9">
        <f t="shared" si="203"/>
        <v>42032.625000000007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9">
        <f t="shared" ref="S3267:S3330" si="206">(((J3267/60)/60)/24)+DATE(1970,1,1)+(-7/24)</f>
        <v>42311.420312499999</v>
      </c>
      <c r="T3267" s="9">
        <f t="shared" ref="T3267:T3330" si="207">(((I3267/60)/60)/24)+DATE(1970,1,1)+(-7/24)</f>
        <v>42341.416666666664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9">
        <f t="shared" si="206"/>
        <v>42136.244467592602</v>
      </c>
      <c r="T3268" s="9">
        <f t="shared" si="207"/>
        <v>42167.583333333336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9">
        <f t="shared" si="206"/>
        <v>42172.46597222222</v>
      </c>
      <c r="T3269" s="9">
        <f t="shared" si="207"/>
        <v>42202.46597222222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9">
        <f t="shared" si="206"/>
        <v>42590.612592592595</v>
      </c>
      <c r="T3270" s="9">
        <f t="shared" si="207"/>
        <v>42606.612592592595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9">
        <f t="shared" si="206"/>
        <v>42137.104131944441</v>
      </c>
      <c r="T3271" s="9">
        <f t="shared" si="207"/>
        <v>42171.166666666664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9">
        <f t="shared" si="206"/>
        <v>42167.241493055561</v>
      </c>
      <c r="T3272" s="9">
        <f t="shared" si="207"/>
        <v>42197.241493055561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9">
        <f t="shared" si="206"/>
        <v>41915.145543981482</v>
      </c>
      <c r="T3273" s="9">
        <f t="shared" si="207"/>
        <v>41945.187210648153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9">
        <f t="shared" si="206"/>
        <v>42284.208437500005</v>
      </c>
      <c r="T3274" s="9">
        <f t="shared" si="207"/>
        <v>42314.250104166669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9">
        <f t="shared" si="206"/>
        <v>42611.509745370371</v>
      </c>
      <c r="T3275" s="9">
        <f t="shared" si="207"/>
        <v>42627.500000000007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9">
        <f t="shared" si="206"/>
        <v>42400.412870370368</v>
      </c>
      <c r="T3276" s="9">
        <f t="shared" si="207"/>
        <v>42444.583333333336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9">
        <f t="shared" si="206"/>
        <v>42017.588784722226</v>
      </c>
      <c r="T3277" s="9">
        <f t="shared" si="207"/>
        <v>42043.895833333336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9">
        <f t="shared" si="206"/>
        <v>42426.658321759263</v>
      </c>
      <c r="T3278" s="9">
        <f t="shared" si="207"/>
        <v>42460.874305555561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9">
        <f t="shared" si="206"/>
        <v>41931.391273148154</v>
      </c>
      <c r="T3279" s="9">
        <f t="shared" si="207"/>
        <v>41961.432939814818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9">
        <f t="shared" si="206"/>
        <v>42124.556747685187</v>
      </c>
      <c r="T3280" s="9">
        <f t="shared" si="207"/>
        <v>42154.556747685187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9">
        <f t="shared" si="206"/>
        <v>42430.810868055552</v>
      </c>
      <c r="T3281" s="9">
        <f t="shared" si="207"/>
        <v>42460.769201388895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9">
        <f t="shared" si="206"/>
        <v>42121.465254629635</v>
      </c>
      <c r="T3282" s="9">
        <f t="shared" si="207"/>
        <v>42155.916666666664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9">
        <f t="shared" si="206"/>
        <v>42218.728067129632</v>
      </c>
      <c r="T3283" s="9">
        <f t="shared" si="207"/>
        <v>42248.728067129632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9">
        <f t="shared" si="206"/>
        <v>42444.902638888896</v>
      </c>
      <c r="T3284" s="9">
        <f t="shared" si="207"/>
        <v>42488.902638888896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9">
        <f t="shared" si="206"/>
        <v>42379.452523148146</v>
      </c>
      <c r="T3285" s="9">
        <f t="shared" si="207"/>
        <v>42410.583333333336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9">
        <f t="shared" si="206"/>
        <v>42380.593206018522</v>
      </c>
      <c r="T3286" s="9">
        <f t="shared" si="207"/>
        <v>42397.957638888889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9">
        <f t="shared" si="206"/>
        <v>42762.650763888894</v>
      </c>
      <c r="T3287" s="9">
        <f t="shared" si="207"/>
        <v>42793.916666666664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9">
        <f t="shared" si="206"/>
        <v>42567.548402777778</v>
      </c>
      <c r="T3288" s="9">
        <f t="shared" si="207"/>
        <v>42597.548402777778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9">
        <f t="shared" si="206"/>
        <v>42311.458657407413</v>
      </c>
      <c r="T3289" s="9">
        <f t="shared" si="207"/>
        <v>42336.458657407413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9">
        <f t="shared" si="206"/>
        <v>42505.482812499999</v>
      </c>
      <c r="T3290" s="9">
        <f t="shared" si="207"/>
        <v>42541.666666666664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9">
        <f t="shared" si="206"/>
        <v>42758.076412037037</v>
      </c>
      <c r="T3291" s="9">
        <f t="shared" si="207"/>
        <v>42786.076412037037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9">
        <f t="shared" si="206"/>
        <v>42775.223275462966</v>
      </c>
      <c r="T3292" s="9">
        <f t="shared" si="207"/>
        <v>42805.223275462966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9">
        <f t="shared" si="206"/>
        <v>42232.410879629628</v>
      </c>
      <c r="T3293" s="9">
        <f t="shared" si="207"/>
        <v>42263.874305555561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9">
        <f t="shared" si="206"/>
        <v>42282.478564814817</v>
      </c>
      <c r="T3294" s="9">
        <f t="shared" si="207"/>
        <v>42342.520231481489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9">
        <f t="shared" si="206"/>
        <v>42768.133703703708</v>
      </c>
      <c r="T3295" s="9">
        <f t="shared" si="207"/>
        <v>42798.133703703708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9">
        <f t="shared" si="206"/>
        <v>42141.249467592592</v>
      </c>
      <c r="T3296" s="9">
        <f t="shared" si="207"/>
        <v>42171.249467592592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9">
        <f t="shared" si="206"/>
        <v>42609.150798611117</v>
      </c>
      <c r="T3297" s="9">
        <f t="shared" si="207"/>
        <v>42639.150798611117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9">
        <f t="shared" si="206"/>
        <v>42309.464953703711</v>
      </c>
      <c r="T3298" s="9">
        <f t="shared" si="207"/>
        <v>42330.625000000007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9">
        <f t="shared" si="206"/>
        <v>42193.479814814818</v>
      </c>
      <c r="T3299" s="9">
        <f t="shared" si="207"/>
        <v>42212.665972222225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9">
        <f t="shared" si="206"/>
        <v>42239.666296296295</v>
      </c>
      <c r="T3300" s="9">
        <f t="shared" si="207"/>
        <v>42259.708333333336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9">
        <f t="shared" si="206"/>
        <v>42261.62572916667</v>
      </c>
      <c r="T3301" s="9">
        <f t="shared" si="207"/>
        <v>42291.62572916667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9">
        <f t="shared" si="206"/>
        <v>42102.452106481483</v>
      </c>
      <c r="T3302" s="9">
        <f t="shared" si="207"/>
        <v>42123.452106481483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9">
        <f t="shared" si="206"/>
        <v>42538.444166666675</v>
      </c>
      <c r="T3303" s="9">
        <f t="shared" si="207"/>
        <v>42582.999305555561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9">
        <f t="shared" si="206"/>
        <v>42681.059907407405</v>
      </c>
      <c r="T3304" s="9">
        <f t="shared" si="207"/>
        <v>42711.059907407405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9">
        <f t="shared" si="206"/>
        <v>42056.359768518516</v>
      </c>
      <c r="T3305" s="9">
        <f t="shared" si="207"/>
        <v>42091.318101851859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9">
        <f t="shared" si="206"/>
        <v>42696.332777777781</v>
      </c>
      <c r="T3306" s="9">
        <f t="shared" si="207"/>
        <v>42726.332777777781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9">
        <f t="shared" si="206"/>
        <v>42186.564212962963</v>
      </c>
      <c r="T3307" s="9">
        <f t="shared" si="207"/>
        <v>42216.564212962963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9">
        <f t="shared" si="206"/>
        <v>42492.927569444444</v>
      </c>
      <c r="T3308" s="9">
        <f t="shared" si="207"/>
        <v>42530.833333333336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9">
        <f t="shared" si="206"/>
        <v>42474.765497685185</v>
      </c>
      <c r="T3309" s="9">
        <f t="shared" si="207"/>
        <v>42504.765497685185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9">
        <f t="shared" si="206"/>
        <v>42452.585243055561</v>
      </c>
      <c r="T3310" s="9">
        <f t="shared" si="207"/>
        <v>42473.585243055561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9">
        <f t="shared" si="206"/>
        <v>42628.358541666668</v>
      </c>
      <c r="T3311" s="9">
        <f t="shared" si="207"/>
        <v>42659.358541666668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9">
        <f t="shared" si="206"/>
        <v>42253.636863425927</v>
      </c>
      <c r="T3312" s="9">
        <f t="shared" si="207"/>
        <v>42283.636863425927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9">
        <f t="shared" si="206"/>
        <v>42264.000115740746</v>
      </c>
      <c r="T3313" s="9">
        <f t="shared" si="207"/>
        <v>42294.000115740746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9">
        <f t="shared" si="206"/>
        <v>42664.517893518518</v>
      </c>
      <c r="T3314" s="9">
        <f t="shared" si="207"/>
        <v>42685.625000000007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9">
        <f t="shared" si="206"/>
        <v>42381.952743055554</v>
      </c>
      <c r="T3315" s="9">
        <f t="shared" si="207"/>
        <v>42395.750000000007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9">
        <f t="shared" si="206"/>
        <v>42104.975821759261</v>
      </c>
      <c r="T3316" s="9">
        <f t="shared" si="207"/>
        <v>42132.545138888891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9">
        <f t="shared" si="206"/>
        <v>42466.012048611119</v>
      </c>
      <c r="T3317" s="9">
        <f t="shared" si="207"/>
        <v>42496.012048611119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9">
        <f t="shared" si="206"/>
        <v>41826.579571759263</v>
      </c>
      <c r="T3318" s="9">
        <f t="shared" si="207"/>
        <v>41859.287500000006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9">
        <f t="shared" si="206"/>
        <v>42498.74796296296</v>
      </c>
      <c r="T3319" s="9">
        <f t="shared" si="207"/>
        <v>42528.74796296296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9">
        <f t="shared" si="206"/>
        <v>42431.010335648149</v>
      </c>
      <c r="T3320" s="9">
        <f t="shared" si="207"/>
        <v>42470.812500000007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9">
        <f t="shared" si="206"/>
        <v>41990.29381944445</v>
      </c>
      <c r="T3321" s="9">
        <f t="shared" si="207"/>
        <v>42035.29381944445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9">
        <f t="shared" si="206"/>
        <v>42512.75413194445</v>
      </c>
      <c r="T3322" s="9">
        <f t="shared" si="207"/>
        <v>42542.75413194445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9">
        <f t="shared" si="206"/>
        <v>41913.808622685188</v>
      </c>
      <c r="T3323" s="9">
        <f t="shared" si="207"/>
        <v>41927.874305555561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9">
        <f t="shared" si="206"/>
        <v>42520.718703703707</v>
      </c>
      <c r="T3324" s="9">
        <f t="shared" si="207"/>
        <v>42542.871527777781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9">
        <f t="shared" si="206"/>
        <v>42608.074166666665</v>
      </c>
      <c r="T3325" s="9">
        <f t="shared" si="207"/>
        <v>42638.074166666665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9">
        <f t="shared" si="206"/>
        <v>42512.291550925926</v>
      </c>
      <c r="T3326" s="9">
        <f t="shared" si="207"/>
        <v>42526.291550925926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9">
        <f t="shared" si="206"/>
        <v>42064.493946759263</v>
      </c>
      <c r="T3327" s="9">
        <f t="shared" si="207"/>
        <v>42099.452280092599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9">
        <f t="shared" si="206"/>
        <v>42041.422511574077</v>
      </c>
      <c r="T3328" s="9">
        <f t="shared" si="207"/>
        <v>42071.380844907406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9">
        <f t="shared" si="206"/>
        <v>42468.082939814813</v>
      </c>
      <c r="T3329" s="9">
        <f t="shared" si="207"/>
        <v>42498.082939814813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9">
        <f t="shared" si="206"/>
        <v>41822.283368055556</v>
      </c>
      <c r="T3330" s="9">
        <f t="shared" si="207"/>
        <v>41824.75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9">
        <f t="shared" ref="S3331:S3394" si="210">(((J3331/60)/60)/24)+DATE(1970,1,1)+(-7/24)</f>
        <v>41837.031342592592</v>
      </c>
      <c r="T3331" s="9">
        <f t="shared" ref="T3331:T3394" si="211">(((I3331/60)/60)/24)+DATE(1970,1,1)+(-7/24)</f>
        <v>41847.666666666672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9">
        <f t="shared" si="210"/>
        <v>42065.595694444448</v>
      </c>
      <c r="T3332" s="9">
        <f t="shared" si="211"/>
        <v>42095.554027777784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9">
        <f t="shared" si="210"/>
        <v>42248.406087962961</v>
      </c>
      <c r="T3333" s="9">
        <f t="shared" si="211"/>
        <v>42283.406087962961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9">
        <f t="shared" si="210"/>
        <v>41809.56863425926</v>
      </c>
      <c r="T3334" s="9">
        <f t="shared" si="211"/>
        <v>41839.56863425926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9">
        <f t="shared" si="210"/>
        <v>42148.385185185187</v>
      </c>
      <c r="T3335" s="9">
        <f t="shared" si="211"/>
        <v>42170.385185185187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9">
        <f t="shared" si="210"/>
        <v>42185.229421296295</v>
      </c>
      <c r="T3336" s="9">
        <f t="shared" si="211"/>
        <v>42215.229421296295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9">
        <f t="shared" si="210"/>
        <v>41827.382476851853</v>
      </c>
      <c r="T3337" s="9">
        <f t="shared" si="211"/>
        <v>41854.666666666672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9">
        <f t="shared" si="210"/>
        <v>42437.107013888897</v>
      </c>
      <c r="T3338" s="9">
        <f t="shared" si="211"/>
        <v>42465.065347222226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9">
        <f t="shared" si="210"/>
        <v>41900.990358796298</v>
      </c>
      <c r="T3339" s="9">
        <f t="shared" si="211"/>
        <v>41922.583333333336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9">
        <f t="shared" si="210"/>
        <v>42769.283333333333</v>
      </c>
      <c r="T3340" s="9">
        <f t="shared" si="211"/>
        <v>42790.283333333333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9">
        <f t="shared" si="210"/>
        <v>42549.37405092593</v>
      </c>
      <c r="T3341" s="9">
        <f t="shared" si="211"/>
        <v>42579.37405092593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9">
        <f t="shared" si="210"/>
        <v>42685.682337962964</v>
      </c>
      <c r="T3342" s="9">
        <f t="shared" si="211"/>
        <v>42710.682337962964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9">
        <f t="shared" si="210"/>
        <v>42510.507187500007</v>
      </c>
      <c r="T3343" s="9">
        <f t="shared" si="211"/>
        <v>42533.416666666664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9">
        <f t="shared" si="210"/>
        <v>42062.004745370366</v>
      </c>
      <c r="T3344" s="9">
        <f t="shared" si="211"/>
        <v>42094.915972222225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9">
        <f t="shared" si="210"/>
        <v>42452.624814814822</v>
      </c>
      <c r="T3345" s="9">
        <f t="shared" si="211"/>
        <v>42473.262500000004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9">
        <f t="shared" si="210"/>
        <v>41850.908483796295</v>
      </c>
      <c r="T3346" s="9">
        <f t="shared" si="211"/>
        <v>41880.908483796295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9">
        <f t="shared" si="210"/>
        <v>42052.814444444448</v>
      </c>
      <c r="T3347" s="9">
        <f t="shared" si="211"/>
        <v>42111.734027777777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9">
        <f t="shared" si="210"/>
        <v>42053.732754629636</v>
      </c>
      <c r="T3348" s="9">
        <f t="shared" si="211"/>
        <v>42060.732754629636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9">
        <f t="shared" si="210"/>
        <v>42484.259884259263</v>
      </c>
      <c r="T3349" s="9">
        <f t="shared" si="211"/>
        <v>42498.583333333336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9">
        <f t="shared" si="210"/>
        <v>42466.267129629632</v>
      </c>
      <c r="T3350" s="9">
        <f t="shared" si="211"/>
        <v>42489.874305555561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9">
        <f t="shared" si="210"/>
        <v>42512.819120370368</v>
      </c>
      <c r="T3351" s="9">
        <f t="shared" si="211"/>
        <v>42534.416666666664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9">
        <f t="shared" si="210"/>
        <v>42302.409849537034</v>
      </c>
      <c r="T3352" s="9">
        <f t="shared" si="211"/>
        <v>42337.666666666664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9">
        <f t="shared" si="210"/>
        <v>41806.103761574079</v>
      </c>
      <c r="T3353" s="9">
        <f t="shared" si="211"/>
        <v>41843.166666666672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9">
        <f t="shared" si="210"/>
        <v>42495.701134259267</v>
      </c>
      <c r="T3354" s="9">
        <f t="shared" si="211"/>
        <v>42552.666666666664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9">
        <f t="shared" si="210"/>
        <v>42479.140625000007</v>
      </c>
      <c r="T3355" s="9">
        <f t="shared" si="211"/>
        <v>42492.666666666664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9">
        <f t="shared" si="210"/>
        <v>42270.435254629636</v>
      </c>
      <c r="T3356" s="9">
        <f t="shared" si="211"/>
        <v>42305.875694444447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9">
        <f t="shared" si="210"/>
        <v>42489.3278587963</v>
      </c>
      <c r="T3357" s="9">
        <f t="shared" si="211"/>
        <v>42500.178472222229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9">
        <f t="shared" si="210"/>
        <v>42536.523981481485</v>
      </c>
      <c r="T3358" s="9">
        <f t="shared" si="211"/>
        <v>42566.523981481485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9">
        <f t="shared" si="210"/>
        <v>41822.126273148147</v>
      </c>
      <c r="T3359" s="9">
        <f t="shared" si="211"/>
        <v>41852.126273148147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9">
        <f t="shared" si="210"/>
        <v>41932.019432870373</v>
      </c>
      <c r="T3360" s="9">
        <f t="shared" si="211"/>
        <v>41962.061099537044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9">
        <f t="shared" si="210"/>
        <v>42745.765439814822</v>
      </c>
      <c r="T3361" s="9">
        <f t="shared" si="211"/>
        <v>42790.765439814822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9">
        <f t="shared" si="210"/>
        <v>42696.791006944448</v>
      </c>
      <c r="T3362" s="9">
        <f t="shared" si="211"/>
        <v>42718.374305555561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9">
        <f t="shared" si="210"/>
        <v>41865.733680555561</v>
      </c>
      <c r="T3363" s="9">
        <f t="shared" si="211"/>
        <v>41883.374305555561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9">
        <f t="shared" si="210"/>
        <v>42055.79996527778</v>
      </c>
      <c r="T3364" s="9">
        <f t="shared" si="211"/>
        <v>42069.913194444445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9">
        <f t="shared" si="210"/>
        <v>41851.479687500003</v>
      </c>
      <c r="T3365" s="9">
        <f t="shared" si="211"/>
        <v>41870.375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9">
        <f t="shared" si="210"/>
        <v>42422.685752314814</v>
      </c>
      <c r="T3366" s="9">
        <f t="shared" si="211"/>
        <v>42444.583333333336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9">
        <f t="shared" si="210"/>
        <v>42320.810092592597</v>
      </c>
      <c r="T3367" s="9">
        <f t="shared" si="211"/>
        <v>42350.810092592597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9">
        <f t="shared" si="210"/>
        <v>42106.775891203702</v>
      </c>
      <c r="T3368" s="9">
        <f t="shared" si="211"/>
        <v>42136.775891203702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9">
        <f t="shared" si="210"/>
        <v>42192.642291666671</v>
      </c>
      <c r="T3369" s="9">
        <f t="shared" si="211"/>
        <v>42217.642291666671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9">
        <f t="shared" si="210"/>
        <v>41968.908090277779</v>
      </c>
      <c r="T3370" s="9">
        <f t="shared" si="211"/>
        <v>42004.916666666664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9">
        <f t="shared" si="210"/>
        <v>42689.749768518523</v>
      </c>
      <c r="T3371" s="9">
        <f t="shared" si="211"/>
        <v>42749.749768518523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9">
        <f t="shared" si="210"/>
        <v>42690.042650462965</v>
      </c>
      <c r="T3372" s="9">
        <f t="shared" si="211"/>
        <v>42721.041666666664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9">
        <f t="shared" si="210"/>
        <v>42312.582928240743</v>
      </c>
      <c r="T3373" s="9">
        <f t="shared" si="211"/>
        <v>42340.582928240743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9">
        <f t="shared" si="210"/>
        <v>41855.256435185183</v>
      </c>
      <c r="T3374" s="9">
        <f t="shared" si="211"/>
        <v>41875.915972222225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9">
        <f t="shared" si="210"/>
        <v>42179.562962962962</v>
      </c>
      <c r="T3375" s="9">
        <f t="shared" si="211"/>
        <v>42203.375000000007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9">
        <f t="shared" si="210"/>
        <v>42275.44</v>
      </c>
      <c r="T3376" s="9">
        <f t="shared" si="211"/>
        <v>42305.440000000002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9">
        <f t="shared" si="210"/>
        <v>41765.319131944445</v>
      </c>
      <c r="T3377" s="9">
        <f t="shared" si="211"/>
        <v>41777.319131944445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9">
        <f t="shared" si="210"/>
        <v>42059.40965277778</v>
      </c>
      <c r="T3378" s="9">
        <f t="shared" si="211"/>
        <v>42119.367986111109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9">
        <f t="shared" si="210"/>
        <v>42053.440960648157</v>
      </c>
      <c r="T3379" s="9">
        <f t="shared" si="211"/>
        <v>42083.413888888892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9">
        <f t="shared" si="210"/>
        <v>41858.063726851855</v>
      </c>
      <c r="T3380" s="9">
        <f t="shared" si="211"/>
        <v>41882.255555555559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9">
        <f t="shared" si="210"/>
        <v>42225.222222222226</v>
      </c>
      <c r="T3381" s="9">
        <f t="shared" si="211"/>
        <v>42242.666666666664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9">
        <f t="shared" si="210"/>
        <v>41937.661782407406</v>
      </c>
      <c r="T3382" s="9">
        <f t="shared" si="211"/>
        <v>41972.70344907407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9">
        <f t="shared" si="210"/>
        <v>42043.893321759264</v>
      </c>
      <c r="T3383" s="9">
        <f t="shared" si="211"/>
        <v>42073.851655092592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9">
        <f t="shared" si="210"/>
        <v>42559.139537037037</v>
      </c>
      <c r="T3384" s="9">
        <f t="shared" si="211"/>
        <v>42583.665972222225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9">
        <f t="shared" si="210"/>
        <v>42524.490972222229</v>
      </c>
      <c r="T3385" s="9">
        <f t="shared" si="211"/>
        <v>42544.490972222229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9">
        <f t="shared" si="210"/>
        <v>42291.79592592593</v>
      </c>
      <c r="T3386" s="9">
        <f t="shared" si="211"/>
        <v>42328.833333333336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9">
        <f t="shared" si="210"/>
        <v>41953.575833333336</v>
      </c>
      <c r="T3387" s="9">
        <f t="shared" si="211"/>
        <v>41983.575833333336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9">
        <f t="shared" si="210"/>
        <v>41946.353078703709</v>
      </c>
      <c r="T3388" s="9">
        <f t="shared" si="211"/>
        <v>41976.353078703709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9">
        <f t="shared" si="210"/>
        <v>41947.470925925925</v>
      </c>
      <c r="T3389" s="9">
        <f t="shared" si="211"/>
        <v>41987.470925925933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9">
        <f t="shared" si="210"/>
        <v>42143.169456018521</v>
      </c>
      <c r="T3390" s="9">
        <f t="shared" si="211"/>
        <v>42173.169456018521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9">
        <f t="shared" si="210"/>
        <v>42494.271782407413</v>
      </c>
      <c r="T3391" s="9">
        <f t="shared" si="211"/>
        <v>42524.271782407413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9">
        <f t="shared" si="210"/>
        <v>41815.483159722222</v>
      </c>
      <c r="T3392" s="9">
        <f t="shared" si="211"/>
        <v>41830.483159722222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9">
        <f t="shared" si="210"/>
        <v>41830.254027777781</v>
      </c>
      <c r="T3393" s="9">
        <f t="shared" si="211"/>
        <v>41859.64444444445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9">
        <f t="shared" si="210"/>
        <v>42446.553877314822</v>
      </c>
      <c r="T3394" s="9">
        <f t="shared" si="211"/>
        <v>42496.553877314822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9">
        <f t="shared" ref="S3395:S3458" si="214">(((J3395/60)/60)/24)+DATE(1970,1,1)+(-7/24)</f>
        <v>41923.629976851858</v>
      </c>
      <c r="T3395" s="9">
        <f t="shared" ref="T3395:T3458" si="215">(((I3395/60)/60)/24)+DATE(1970,1,1)+(-7/24)</f>
        <v>41948.740277777782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9">
        <f t="shared" si="214"/>
        <v>41817.303761574076</v>
      </c>
      <c r="T3396" s="9">
        <f t="shared" si="215"/>
        <v>41847.303761574076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9">
        <f t="shared" si="214"/>
        <v>42140.420648148152</v>
      </c>
      <c r="T3397" s="9">
        <f t="shared" si="215"/>
        <v>42154.465277777781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9">
        <f t="shared" si="214"/>
        <v>41764.154965277776</v>
      </c>
      <c r="T3398" s="9">
        <f t="shared" si="215"/>
        <v>41790.874305555561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9">
        <f t="shared" si="214"/>
        <v>42378.186678240738</v>
      </c>
      <c r="T3399" s="9">
        <f t="shared" si="215"/>
        <v>42418.625000000007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9">
        <f t="shared" si="214"/>
        <v>41941.460370370376</v>
      </c>
      <c r="T3400" s="9">
        <f t="shared" si="215"/>
        <v>41964.416666666664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9">
        <f t="shared" si="214"/>
        <v>42026.62876157408</v>
      </c>
      <c r="T3401" s="9">
        <f t="shared" si="215"/>
        <v>42056.62876157408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9">
        <f t="shared" si="214"/>
        <v>41834.662199074075</v>
      </c>
      <c r="T3402" s="9">
        <f t="shared" si="215"/>
        <v>41879.662199074075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9">
        <f t="shared" si="214"/>
        <v>42193.432245370372</v>
      </c>
      <c r="T3403" s="9">
        <f t="shared" si="215"/>
        <v>42223.432245370372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9">
        <f t="shared" si="214"/>
        <v>42290.326886574076</v>
      </c>
      <c r="T3404" s="9">
        <f t="shared" si="215"/>
        <v>42319.813194444447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9">
        <f t="shared" si="214"/>
        <v>42150.170416666668</v>
      </c>
      <c r="T3405" s="9">
        <f t="shared" si="215"/>
        <v>42180.170416666668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9">
        <f t="shared" si="214"/>
        <v>42152.211828703708</v>
      </c>
      <c r="T3406" s="9">
        <f t="shared" si="215"/>
        <v>42172.211828703708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9">
        <f t="shared" si="214"/>
        <v>42409.725532407414</v>
      </c>
      <c r="T3407" s="9">
        <f t="shared" si="215"/>
        <v>42430.707638888889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9">
        <f t="shared" si="214"/>
        <v>41791.201111111113</v>
      </c>
      <c r="T3408" s="9">
        <f t="shared" si="215"/>
        <v>41836.201111111113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9">
        <f t="shared" si="214"/>
        <v>41796.130659722221</v>
      </c>
      <c r="T3409" s="9">
        <f t="shared" si="215"/>
        <v>41826.130659722221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9">
        <f t="shared" si="214"/>
        <v>41808.700277777782</v>
      </c>
      <c r="T3410" s="9">
        <f t="shared" si="215"/>
        <v>41838.700277777782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9">
        <f t="shared" si="214"/>
        <v>42544.522662037045</v>
      </c>
      <c r="T3411" s="9">
        <f t="shared" si="215"/>
        <v>42582.581944444442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9">
        <f t="shared" si="214"/>
        <v>42499.749884259261</v>
      </c>
      <c r="T3412" s="9">
        <f t="shared" si="215"/>
        <v>42527.000000000007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9">
        <f t="shared" si="214"/>
        <v>42264.731157407405</v>
      </c>
      <c r="T3413" s="9">
        <f t="shared" si="215"/>
        <v>42284.731157407405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9">
        <f t="shared" si="214"/>
        <v>41879.667384259265</v>
      </c>
      <c r="T3414" s="9">
        <f t="shared" si="215"/>
        <v>41909.667384259265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9">
        <f t="shared" si="214"/>
        <v>42053.441412037042</v>
      </c>
      <c r="T3415" s="9">
        <f t="shared" si="215"/>
        <v>42062.915972222225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9">
        <f t="shared" si="214"/>
        <v>42675.540798611117</v>
      </c>
      <c r="T3416" s="9">
        <f t="shared" si="215"/>
        <v>42705.040972222225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9">
        <f t="shared" si="214"/>
        <v>42466.852500000001</v>
      </c>
      <c r="T3417" s="9">
        <f t="shared" si="215"/>
        <v>42477.687500000007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9">
        <f t="shared" si="214"/>
        <v>42089.120891203704</v>
      </c>
      <c r="T3418" s="9">
        <f t="shared" si="215"/>
        <v>42117.479166666664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9">
        <f t="shared" si="214"/>
        <v>41894.622083333335</v>
      </c>
      <c r="T3419" s="9">
        <f t="shared" si="215"/>
        <v>41937.73819444445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9">
        <f t="shared" si="214"/>
        <v>41752.542905092596</v>
      </c>
      <c r="T3420" s="9">
        <f t="shared" si="215"/>
        <v>41782.542905092596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9">
        <f t="shared" si="214"/>
        <v>42448.529918981483</v>
      </c>
      <c r="T3421" s="9">
        <f t="shared" si="215"/>
        <v>42466.604166666664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9">
        <f t="shared" si="214"/>
        <v>42404.798634259263</v>
      </c>
      <c r="T3422" s="9">
        <f t="shared" si="215"/>
        <v>42413.708333333336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9">
        <f t="shared" si="214"/>
        <v>42037.499571759261</v>
      </c>
      <c r="T3423" s="9">
        <f t="shared" si="215"/>
        <v>42067.499571759261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9">
        <f t="shared" si="214"/>
        <v>42323.270555555559</v>
      </c>
      <c r="T3424" s="9">
        <f t="shared" si="215"/>
        <v>42351.708333333336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9">
        <f t="shared" si="214"/>
        <v>42088.619687500002</v>
      </c>
      <c r="T3425" s="9">
        <f t="shared" si="215"/>
        <v>42118.619687500002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9">
        <f t="shared" si="214"/>
        <v>42018.385231481479</v>
      </c>
      <c r="T3426" s="9">
        <f t="shared" si="215"/>
        <v>42039.999305555561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9">
        <f t="shared" si="214"/>
        <v>41884.325648148151</v>
      </c>
      <c r="T3427" s="9">
        <f t="shared" si="215"/>
        <v>41916.325648148151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9">
        <f t="shared" si="214"/>
        <v>41883.765081018522</v>
      </c>
      <c r="T3428" s="9">
        <f t="shared" si="215"/>
        <v>41902.791666666672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9">
        <f t="shared" si="214"/>
        <v>41792.35361111111</v>
      </c>
      <c r="T3429" s="9">
        <f t="shared" si="215"/>
        <v>41822.35361111111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9">
        <f t="shared" si="214"/>
        <v>42038.428784722222</v>
      </c>
      <c r="T3430" s="9">
        <f t="shared" si="215"/>
        <v>42063.416666666664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9">
        <f t="shared" si="214"/>
        <v>42661.729872685188</v>
      </c>
      <c r="T3431" s="9">
        <f t="shared" si="215"/>
        <v>42675.729872685188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9">
        <f t="shared" si="214"/>
        <v>41820.653946759259</v>
      </c>
      <c r="T3432" s="9">
        <f t="shared" si="215"/>
        <v>41850.653946759259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9">
        <f t="shared" si="214"/>
        <v>41839.43927083334</v>
      </c>
      <c r="T3433" s="9">
        <f t="shared" si="215"/>
        <v>41869.43927083334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9">
        <f t="shared" si="214"/>
        <v>42380.289513888893</v>
      </c>
      <c r="T3434" s="9">
        <f t="shared" si="215"/>
        <v>42405.625000000007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9">
        <f t="shared" si="214"/>
        <v>41775.771469907413</v>
      </c>
      <c r="T3435" s="9">
        <f t="shared" si="215"/>
        <v>41806.833333333336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9">
        <f t="shared" si="214"/>
        <v>41800.088761574079</v>
      </c>
      <c r="T3436" s="9">
        <f t="shared" si="215"/>
        <v>41830.088761574079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9">
        <f t="shared" si="214"/>
        <v>42572.325150462966</v>
      </c>
      <c r="T3437" s="9">
        <f t="shared" si="215"/>
        <v>42588.833333333336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9">
        <f t="shared" si="214"/>
        <v>41851.249918981484</v>
      </c>
      <c r="T3438" s="9">
        <f t="shared" si="215"/>
        <v>41872.39444444445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9">
        <f t="shared" si="214"/>
        <v>42205.419212962966</v>
      </c>
      <c r="T3439" s="9">
        <f t="shared" si="215"/>
        <v>42235.419212962966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9">
        <f t="shared" si="214"/>
        <v>42100.636192129627</v>
      </c>
      <c r="T3440" s="9">
        <f t="shared" si="215"/>
        <v>42126.583333333336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9">
        <f t="shared" si="214"/>
        <v>42374.619560185187</v>
      </c>
      <c r="T3441" s="9">
        <f t="shared" si="215"/>
        <v>42387.915972222225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9">
        <f t="shared" si="214"/>
        <v>41808.831342592595</v>
      </c>
      <c r="T3442" s="9">
        <f t="shared" si="215"/>
        <v>41831.385416666672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9">
        <f t="shared" si="214"/>
        <v>42294.137974537043</v>
      </c>
      <c r="T3443" s="9">
        <f t="shared" si="215"/>
        <v>42321.553472222229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9">
        <f t="shared" si="214"/>
        <v>42124.549444444441</v>
      </c>
      <c r="T3444" s="9">
        <f t="shared" si="215"/>
        <v>42154.549444444441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9">
        <f t="shared" si="214"/>
        <v>41861.233171296299</v>
      </c>
      <c r="T3445" s="9">
        <f t="shared" si="215"/>
        <v>41891.233171296299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9">
        <f t="shared" si="214"/>
        <v>42520.999837962961</v>
      </c>
      <c r="T3446" s="9">
        <f t="shared" si="215"/>
        <v>42529.290972222225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9">
        <f t="shared" si="214"/>
        <v>42272.238842592596</v>
      </c>
      <c r="T3447" s="9">
        <f t="shared" si="215"/>
        <v>42300.238842592596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9">
        <f t="shared" si="214"/>
        <v>42016.540798611117</v>
      </c>
      <c r="T3448" s="9">
        <f t="shared" si="215"/>
        <v>42040.222222222226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9">
        <f t="shared" si="214"/>
        <v>42402.597361111119</v>
      </c>
      <c r="T3449" s="9">
        <f t="shared" si="215"/>
        <v>42447.555694444447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9">
        <f t="shared" si="214"/>
        <v>41959.827418981484</v>
      </c>
      <c r="T3450" s="9">
        <f t="shared" si="215"/>
        <v>41989.827418981484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9">
        <f t="shared" si="214"/>
        <v>42531.76085648148</v>
      </c>
      <c r="T3451" s="9">
        <f t="shared" si="215"/>
        <v>42559.875000000007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9">
        <f t="shared" si="214"/>
        <v>42036.412858796299</v>
      </c>
      <c r="T3452" s="9">
        <f t="shared" si="215"/>
        <v>42096.371192129627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9">
        <f t="shared" si="214"/>
        <v>42088.432025462964</v>
      </c>
      <c r="T3453" s="9">
        <f t="shared" si="215"/>
        <v>42115.432025462964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9">
        <f t="shared" si="214"/>
        <v>41820.34752314815</v>
      </c>
      <c r="T3454" s="9">
        <f t="shared" si="215"/>
        <v>41842.874305555561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9">
        <f t="shared" si="214"/>
        <v>42535.686990740745</v>
      </c>
      <c r="T3455" s="9">
        <f t="shared" si="215"/>
        <v>42595.686990740745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9">
        <f t="shared" si="214"/>
        <v>41821.40693287037</v>
      </c>
      <c r="T3456" s="9">
        <f t="shared" si="215"/>
        <v>41851.40693287037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9">
        <f t="shared" si="214"/>
        <v>42626.458645833336</v>
      </c>
      <c r="T3457" s="9">
        <f t="shared" si="215"/>
        <v>42656.458645833336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9">
        <f t="shared" si="214"/>
        <v>41820.913969907408</v>
      </c>
      <c r="T3458" s="9">
        <f t="shared" si="215"/>
        <v>41851.999305555561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9">
        <f t="shared" ref="S3459:S3522" si="218">(((J3459/60)/60)/24)+DATE(1970,1,1)+(-7/24)</f>
        <v>42016.415011574078</v>
      </c>
      <c r="T3459" s="9">
        <f t="shared" ref="T3459:T3522" si="219">(((I3459/60)/60)/24)+DATE(1970,1,1)+(-7/24)</f>
        <v>42046.957638888889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9">
        <f t="shared" si="218"/>
        <v>42010.910914351851</v>
      </c>
      <c r="T3460" s="9">
        <f t="shared" si="219"/>
        <v>42037.893750000003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9">
        <f t="shared" si="218"/>
        <v>42480.188194444447</v>
      </c>
      <c r="T3461" s="9">
        <f t="shared" si="219"/>
        <v>42510.188194444447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9">
        <f t="shared" si="218"/>
        <v>41852.235555555555</v>
      </c>
      <c r="T3462" s="9">
        <f t="shared" si="219"/>
        <v>41866.235555555555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9">
        <f t="shared" si="218"/>
        <v>42643.341192129628</v>
      </c>
      <c r="T3463" s="9">
        <f t="shared" si="219"/>
        <v>42671.833333333336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9">
        <f t="shared" si="218"/>
        <v>42179.606805555559</v>
      </c>
      <c r="T3464" s="9">
        <f t="shared" si="219"/>
        <v>42195.458333333336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9">
        <f t="shared" si="218"/>
        <v>42612.627141203709</v>
      </c>
      <c r="T3465" s="9">
        <f t="shared" si="219"/>
        <v>42653.874305555561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9">
        <f t="shared" si="218"/>
        <v>42574.838391203702</v>
      </c>
      <c r="T3466" s="9">
        <f t="shared" si="219"/>
        <v>42604.838391203702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9">
        <f t="shared" si="218"/>
        <v>42200.334166666667</v>
      </c>
      <c r="T3467" s="9">
        <f t="shared" si="219"/>
        <v>42225.375000000007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9">
        <f t="shared" si="218"/>
        <v>42419.727430555555</v>
      </c>
      <c r="T3468" s="9">
        <f t="shared" si="219"/>
        <v>42479.685763888891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9">
        <f t="shared" si="218"/>
        <v>42053.38</v>
      </c>
      <c r="T3469" s="9">
        <f t="shared" si="219"/>
        <v>42083.33833333334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9">
        <f t="shared" si="218"/>
        <v>42605.473715277774</v>
      </c>
      <c r="T3470" s="9">
        <f t="shared" si="219"/>
        <v>42633.833333333336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9">
        <f t="shared" si="218"/>
        <v>42458.350057870375</v>
      </c>
      <c r="T3471" s="9">
        <f t="shared" si="219"/>
        <v>42488.350057870375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9">
        <f t="shared" si="218"/>
        <v>42528.730347222219</v>
      </c>
      <c r="T3472" s="9">
        <f t="shared" si="219"/>
        <v>42566.609722222223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9">
        <f t="shared" si="218"/>
        <v>41841.528819444444</v>
      </c>
      <c r="T3473" s="9">
        <f t="shared" si="219"/>
        <v>41882.541666666672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9">
        <f t="shared" si="218"/>
        <v>41927.878831018519</v>
      </c>
      <c r="T3474" s="9">
        <f t="shared" si="219"/>
        <v>41948.957638888889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9">
        <f t="shared" si="218"/>
        <v>42062.54277777778</v>
      </c>
      <c r="T3475" s="9">
        <f t="shared" si="219"/>
        <v>42083.560416666667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9">
        <f t="shared" si="218"/>
        <v>42541.209849537037</v>
      </c>
      <c r="T3476" s="9">
        <f t="shared" si="219"/>
        <v>42571.209849537037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9">
        <f t="shared" si="218"/>
        <v>41918.589166666665</v>
      </c>
      <c r="T3477" s="9">
        <f t="shared" si="219"/>
        <v>41945.708333333336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9">
        <f t="shared" si="218"/>
        <v>41920.988310185188</v>
      </c>
      <c r="T3478" s="9">
        <f t="shared" si="219"/>
        <v>41938.833333333336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9">
        <f t="shared" si="218"/>
        <v>42128.44494212963</v>
      </c>
      <c r="T3479" s="9">
        <f t="shared" si="219"/>
        <v>42140.833333333336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9">
        <f t="shared" si="218"/>
        <v>42053.625254629638</v>
      </c>
      <c r="T3480" s="9">
        <f t="shared" si="219"/>
        <v>42079.583333333336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9">
        <f t="shared" si="218"/>
        <v>41781.563425925924</v>
      </c>
      <c r="T3481" s="9">
        <f t="shared" si="219"/>
        <v>41811.563425925924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9">
        <f t="shared" si="218"/>
        <v>42171.025775462964</v>
      </c>
      <c r="T3482" s="9">
        <f t="shared" si="219"/>
        <v>42195.583333333336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9">
        <f t="shared" si="218"/>
        <v>41988.955879629626</v>
      </c>
      <c r="T3483" s="9">
        <f t="shared" si="219"/>
        <v>42005.955879629626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9">
        <f t="shared" si="218"/>
        <v>41796.479930555557</v>
      </c>
      <c r="T3484" s="9">
        <f t="shared" si="219"/>
        <v>41826.479930555557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9">
        <f t="shared" si="218"/>
        <v>41793.37709490741</v>
      </c>
      <c r="T3485" s="9">
        <f t="shared" si="219"/>
        <v>41823.37709490741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9">
        <f t="shared" si="218"/>
        <v>42506.468738425923</v>
      </c>
      <c r="T3486" s="9">
        <f t="shared" si="219"/>
        <v>42536.468738425923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9">
        <f t="shared" si="218"/>
        <v>42372.401388888895</v>
      </c>
      <c r="T3487" s="9">
        <f t="shared" si="219"/>
        <v>42402.401388888895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9">
        <f t="shared" si="218"/>
        <v>42126.583344907405</v>
      </c>
      <c r="T3488" s="9">
        <f t="shared" si="219"/>
        <v>42157.999305555561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9">
        <f t="shared" si="218"/>
        <v>42149.64875</v>
      </c>
      <c r="T3489" s="9">
        <f t="shared" si="219"/>
        <v>42179.64875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9">
        <f t="shared" si="218"/>
        <v>42087.476388888892</v>
      </c>
      <c r="T3490" s="9">
        <f t="shared" si="219"/>
        <v>42111.375000000007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9">
        <f t="shared" si="218"/>
        <v>41753.3441087963</v>
      </c>
      <c r="T3491" s="9">
        <f t="shared" si="219"/>
        <v>41783.583333333336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9">
        <f t="shared" si="218"/>
        <v>42443.510694444449</v>
      </c>
      <c r="T3492" s="9">
        <f t="shared" si="219"/>
        <v>42473.510694444449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9">
        <f t="shared" si="218"/>
        <v>42120.958148148151</v>
      </c>
      <c r="T3493" s="9">
        <f t="shared" si="219"/>
        <v>42141.958148148151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9">
        <f t="shared" si="218"/>
        <v>42267.717557870368</v>
      </c>
      <c r="T3494" s="9">
        <f t="shared" si="219"/>
        <v>42302.717557870368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9">
        <f t="shared" si="218"/>
        <v>41848.574490740742</v>
      </c>
      <c r="T3495" s="9">
        <f t="shared" si="219"/>
        <v>41867.924305555556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9">
        <f t="shared" si="218"/>
        <v>42688.923321759263</v>
      </c>
      <c r="T3496" s="9">
        <f t="shared" si="219"/>
        <v>42699.958333333336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9">
        <f t="shared" si="218"/>
        <v>41915.471168981487</v>
      </c>
      <c r="T3497" s="9">
        <f t="shared" si="219"/>
        <v>41944.429166666669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9">
        <f t="shared" si="218"/>
        <v>42584.555162037039</v>
      </c>
      <c r="T3498" s="9">
        <f t="shared" si="219"/>
        <v>42624.555162037039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9">
        <f t="shared" si="218"/>
        <v>42511.450277777774</v>
      </c>
      <c r="T3499" s="9">
        <f t="shared" si="219"/>
        <v>42523.625000000007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9">
        <f t="shared" si="218"/>
        <v>42458.866944444446</v>
      </c>
      <c r="T3500" s="9">
        <f t="shared" si="219"/>
        <v>42518.613888888889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9">
        <f t="shared" si="218"/>
        <v>42131.744502314818</v>
      </c>
      <c r="T3501" s="9">
        <f t="shared" si="219"/>
        <v>42185.999305555561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9">
        <f t="shared" si="218"/>
        <v>42419.627754629626</v>
      </c>
      <c r="T3502" s="9">
        <f t="shared" si="219"/>
        <v>42435.915972222225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9">
        <f t="shared" si="218"/>
        <v>42233.47216435185</v>
      </c>
      <c r="T3503" s="9">
        <f t="shared" si="219"/>
        <v>42258.47216435185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9">
        <f t="shared" si="218"/>
        <v>42430.547731481485</v>
      </c>
      <c r="T3504" s="9">
        <f t="shared" si="219"/>
        <v>42444.874305555561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9">
        <f t="shared" si="218"/>
        <v>42545.186666666668</v>
      </c>
      <c r="T3505" s="9">
        <f t="shared" si="219"/>
        <v>42575.186666666668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9">
        <f t="shared" si="218"/>
        <v>42297.457071759265</v>
      </c>
      <c r="T3506" s="9">
        <f t="shared" si="219"/>
        <v>42327.498738425929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9">
        <f t="shared" si="218"/>
        <v>41760.644039351857</v>
      </c>
      <c r="T3507" s="9">
        <f t="shared" si="219"/>
        <v>41771.875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9">
        <f t="shared" si="218"/>
        <v>41829.442592592597</v>
      </c>
      <c r="T3508" s="9">
        <f t="shared" si="219"/>
        <v>41874.442592592597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9">
        <f t="shared" si="218"/>
        <v>42491.631215277775</v>
      </c>
      <c r="T3509" s="9">
        <f t="shared" si="219"/>
        <v>42521.631215277775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9">
        <f t="shared" si="218"/>
        <v>42477.438113425924</v>
      </c>
      <c r="T3510" s="9">
        <f t="shared" si="219"/>
        <v>42500.583333333336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9">
        <f t="shared" si="218"/>
        <v>41950.567893518521</v>
      </c>
      <c r="T3511" s="9">
        <f t="shared" si="219"/>
        <v>41963.913194444445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9">
        <f t="shared" si="218"/>
        <v>41802.329236111116</v>
      </c>
      <c r="T3512" s="9">
        <f t="shared" si="219"/>
        <v>41822.329236111116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9">
        <f t="shared" si="218"/>
        <v>41927.582118055558</v>
      </c>
      <c r="T3513" s="9">
        <f t="shared" si="219"/>
        <v>41950.479166666672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9">
        <f t="shared" si="218"/>
        <v>42057.24527777778</v>
      </c>
      <c r="T3514" s="9">
        <f t="shared" si="219"/>
        <v>42117.203611111116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9">
        <f t="shared" si="218"/>
        <v>41780.804537037038</v>
      </c>
      <c r="T3515" s="9">
        <f t="shared" si="219"/>
        <v>41793.915972222225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9">
        <f t="shared" si="218"/>
        <v>42020.555</v>
      </c>
      <c r="T3516" s="9">
        <f t="shared" si="219"/>
        <v>42036.915972222225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9">
        <f t="shared" si="218"/>
        <v>42125.481145833335</v>
      </c>
      <c r="T3517" s="9">
        <f t="shared" si="219"/>
        <v>42155.481145833335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9">
        <f t="shared" si="218"/>
        <v>41855.718402777777</v>
      </c>
      <c r="T3518" s="9">
        <f t="shared" si="219"/>
        <v>41889.833333333336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9">
        <f t="shared" si="218"/>
        <v>41794.525856481487</v>
      </c>
      <c r="T3519" s="9">
        <f t="shared" si="219"/>
        <v>41824.166666666672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9">
        <f t="shared" si="218"/>
        <v>41893.491886574076</v>
      </c>
      <c r="T3520" s="9">
        <f t="shared" si="219"/>
        <v>41914.306250000001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9">
        <f t="shared" si="218"/>
        <v>42037.307291666664</v>
      </c>
      <c r="T3521" s="9">
        <f t="shared" si="219"/>
        <v>42067.307291666664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9">
        <f t="shared" si="218"/>
        <v>42227.532546296301</v>
      </c>
      <c r="T3522" s="9">
        <f t="shared" si="219"/>
        <v>42253.282638888886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9">
        <f t="shared" ref="S3523:S3586" si="222">(((J3523/60)/60)/24)+DATE(1970,1,1)+(-7/24)</f>
        <v>41881.06967592593</v>
      </c>
      <c r="T3523" s="9">
        <f t="shared" ref="T3523:T3586" si="223">(((I3523/60)/60)/24)+DATE(1970,1,1)+(-7/24)</f>
        <v>41911.06967592593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9">
        <f t="shared" si="222"/>
        <v>42234.498217592591</v>
      </c>
      <c r="T3524" s="9">
        <f t="shared" si="223"/>
        <v>42262.129166666673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9">
        <f t="shared" si="222"/>
        <v>42581.105879629635</v>
      </c>
      <c r="T3525" s="9">
        <f t="shared" si="223"/>
        <v>42638.666666666664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9">
        <f t="shared" si="222"/>
        <v>41880.471909722226</v>
      </c>
      <c r="T3526" s="9">
        <f t="shared" si="223"/>
        <v>41894.875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9">
        <f t="shared" si="222"/>
        <v>42214.404004629636</v>
      </c>
      <c r="T3527" s="9">
        <f t="shared" si="223"/>
        <v>42225.375000000007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9">
        <f t="shared" si="222"/>
        <v>42460.043645833335</v>
      </c>
      <c r="T3528" s="9">
        <f t="shared" si="223"/>
        <v>42487.957638888889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9">
        <f t="shared" si="222"/>
        <v>42166.731539351858</v>
      </c>
      <c r="T3529" s="9">
        <f t="shared" si="223"/>
        <v>42195.874305555561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9">
        <f t="shared" si="222"/>
        <v>42733.209699074076</v>
      </c>
      <c r="T3530" s="9">
        <f t="shared" si="223"/>
        <v>42753.209699074076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9">
        <f t="shared" si="222"/>
        <v>42177.470115740747</v>
      </c>
      <c r="T3531" s="9">
        <f t="shared" si="223"/>
        <v>42197.750000000007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9">
        <f t="shared" si="222"/>
        <v>42442.331678240742</v>
      </c>
      <c r="T3532" s="9">
        <f t="shared" si="223"/>
        <v>42470.541666666664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9">
        <f t="shared" si="222"/>
        <v>42521.362662037041</v>
      </c>
      <c r="T3533" s="9">
        <f t="shared" si="223"/>
        <v>42551.362662037041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9">
        <f t="shared" si="222"/>
        <v>41884.308182870373</v>
      </c>
      <c r="T3534" s="9">
        <f t="shared" si="223"/>
        <v>41899.874305555561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9">
        <f t="shared" si="222"/>
        <v>42289.46952546297</v>
      </c>
      <c r="T3535" s="9">
        <f t="shared" si="223"/>
        <v>42319.511192129627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9">
        <f t="shared" si="222"/>
        <v>42243.333599537036</v>
      </c>
      <c r="T3536" s="9">
        <f t="shared" si="223"/>
        <v>42278.333599537036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9">
        <f t="shared" si="222"/>
        <v>42248.348495370366</v>
      </c>
      <c r="T3537" s="9">
        <f t="shared" si="223"/>
        <v>42279.458333333336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9">
        <f t="shared" si="222"/>
        <v>42328.435474537044</v>
      </c>
      <c r="T3538" s="9">
        <f t="shared" si="223"/>
        <v>42358.207638888889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9">
        <f t="shared" si="222"/>
        <v>41923.062685185185</v>
      </c>
      <c r="T3539" s="9">
        <f t="shared" si="223"/>
        <v>41960.040972222225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9">
        <f t="shared" si="222"/>
        <v>42571.128935185188</v>
      </c>
      <c r="T3540" s="9">
        <f t="shared" si="223"/>
        <v>42599.128935185188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9">
        <f t="shared" si="222"/>
        <v>42600.464375000003</v>
      </c>
      <c r="T3541" s="9">
        <f t="shared" si="223"/>
        <v>42621.464375000003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9">
        <f t="shared" si="222"/>
        <v>42516.711701388893</v>
      </c>
      <c r="T3542" s="9">
        <f t="shared" si="223"/>
        <v>42546.711701388893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9">
        <f t="shared" si="222"/>
        <v>42222.438368055555</v>
      </c>
      <c r="T3543" s="9">
        <f t="shared" si="223"/>
        <v>42247.438368055555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9">
        <f t="shared" si="222"/>
        <v>41829.308125000003</v>
      </c>
      <c r="T3544" s="9">
        <f t="shared" si="223"/>
        <v>41889.308125000003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9">
        <f t="shared" si="222"/>
        <v>42150.463645833333</v>
      </c>
      <c r="T3545" s="9">
        <f t="shared" si="223"/>
        <v>42180.463645833333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9">
        <f t="shared" si="222"/>
        <v>42040.540011574078</v>
      </c>
      <c r="T3546" s="9">
        <f t="shared" si="223"/>
        <v>42070.540011574078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9">
        <f t="shared" si="222"/>
        <v>42075.515729166669</v>
      </c>
      <c r="T3547" s="9">
        <f t="shared" si="223"/>
        <v>42105.515729166669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9">
        <f t="shared" si="222"/>
        <v>42073.369027777779</v>
      </c>
      <c r="T3548" s="9">
        <f t="shared" si="223"/>
        <v>42094.874305555561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9">
        <f t="shared" si="222"/>
        <v>42479.787048611113</v>
      </c>
      <c r="T3549" s="9">
        <f t="shared" si="223"/>
        <v>42503.874305555561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9">
        <f t="shared" si="222"/>
        <v>42411.650625000002</v>
      </c>
      <c r="T3550" s="9">
        <f t="shared" si="223"/>
        <v>42433.750000000007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9">
        <f t="shared" si="222"/>
        <v>42223.102696759262</v>
      </c>
      <c r="T3551" s="9">
        <f t="shared" si="223"/>
        <v>42251.102696759262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9">
        <f t="shared" si="222"/>
        <v>42462.601828703708</v>
      </c>
      <c r="T3552" s="9">
        <f t="shared" si="223"/>
        <v>42492.601828703708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9">
        <f t="shared" si="222"/>
        <v>41753.224189814813</v>
      </c>
      <c r="T3553" s="9">
        <f t="shared" si="223"/>
        <v>41781.629861111112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9">
        <f t="shared" si="222"/>
        <v>41788.295416666668</v>
      </c>
      <c r="T3554" s="9">
        <f t="shared" si="223"/>
        <v>41818.295416666668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9">
        <f t="shared" si="222"/>
        <v>42195.737037037041</v>
      </c>
      <c r="T3555" s="9">
        <f t="shared" si="223"/>
        <v>42227.708333333336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9">
        <f t="shared" si="222"/>
        <v>42015.758784722224</v>
      </c>
      <c r="T3556" s="9">
        <f t="shared" si="223"/>
        <v>42046.416666666664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9">
        <f t="shared" si="222"/>
        <v>42661.150393518525</v>
      </c>
      <c r="T3557" s="9">
        <f t="shared" si="223"/>
        <v>42691.192060185182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9">
        <f t="shared" si="222"/>
        <v>41808.357916666668</v>
      </c>
      <c r="T3558" s="9">
        <f t="shared" si="223"/>
        <v>41868.357916666668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9">
        <f t="shared" si="222"/>
        <v>41729.985081018523</v>
      </c>
      <c r="T3559" s="9">
        <f t="shared" si="223"/>
        <v>41763.985081018523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9">
        <f t="shared" si="222"/>
        <v>42139.525173611117</v>
      </c>
      <c r="T3560" s="9">
        <f t="shared" si="223"/>
        <v>42181.583333333336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9">
        <f t="shared" si="222"/>
        <v>42193.804490740738</v>
      </c>
      <c r="T3561" s="9">
        <f t="shared" si="223"/>
        <v>42216.081944444442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9">
        <f t="shared" si="222"/>
        <v>42115.597986111119</v>
      </c>
      <c r="T3562" s="9">
        <f t="shared" si="223"/>
        <v>42150.822916666664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9">
        <f t="shared" si="222"/>
        <v>42203.388634259267</v>
      </c>
      <c r="T3563" s="9">
        <f t="shared" si="223"/>
        <v>42221.48333333333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9">
        <f t="shared" si="222"/>
        <v>42433.470219907409</v>
      </c>
      <c r="T3564" s="9">
        <f t="shared" si="223"/>
        <v>42442.625000000007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9">
        <f t="shared" si="222"/>
        <v>42555.380277777782</v>
      </c>
      <c r="T3565" s="9">
        <f t="shared" si="223"/>
        <v>42583.500000000007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9">
        <f t="shared" si="222"/>
        <v>42236.331585648157</v>
      </c>
      <c r="T3566" s="9">
        <f t="shared" si="223"/>
        <v>42282.375000000007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9">
        <f t="shared" si="222"/>
        <v>41974.451481481483</v>
      </c>
      <c r="T3567" s="9">
        <f t="shared" si="223"/>
        <v>42004.451481481483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9">
        <f t="shared" si="222"/>
        <v>41997.216238425928</v>
      </c>
      <c r="T3568" s="9">
        <f t="shared" si="223"/>
        <v>42027.216238425928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9">
        <f t="shared" si="222"/>
        <v>42135.51902777778</v>
      </c>
      <c r="T3569" s="9">
        <f t="shared" si="223"/>
        <v>42165.51902777778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9">
        <f t="shared" si="222"/>
        <v>41869.449004629634</v>
      </c>
      <c r="T3570" s="9">
        <f t="shared" si="223"/>
        <v>41899.449004629634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9">
        <f t="shared" si="222"/>
        <v>41982.396944444445</v>
      </c>
      <c r="T3571" s="9">
        <f t="shared" si="223"/>
        <v>42012.396944444445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9">
        <f t="shared" si="222"/>
        <v>41976.040312500008</v>
      </c>
      <c r="T3572" s="9">
        <f t="shared" si="223"/>
        <v>42004.000000000007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9">
        <f t="shared" si="222"/>
        <v>41912.567280092597</v>
      </c>
      <c r="T3573" s="9">
        <f t="shared" si="223"/>
        <v>41942.567280092597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9">
        <f t="shared" si="222"/>
        <v>42146.278726851851</v>
      </c>
      <c r="T3574" s="9">
        <f t="shared" si="223"/>
        <v>42176.278726851851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9">
        <f t="shared" si="222"/>
        <v>41921.083865740744</v>
      </c>
      <c r="T3575" s="9">
        <f t="shared" si="223"/>
        <v>41951.125532407408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9">
        <f t="shared" si="222"/>
        <v>41926.651018518518</v>
      </c>
      <c r="T3576" s="9">
        <f t="shared" si="223"/>
        <v>41956.692685185182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9">
        <f t="shared" si="222"/>
        <v>42561.492210648146</v>
      </c>
      <c r="T3577" s="9">
        <f t="shared" si="223"/>
        <v>42592.874305555561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9">
        <f t="shared" si="222"/>
        <v>42649.257569444446</v>
      </c>
      <c r="T3578" s="9">
        <f t="shared" si="223"/>
        <v>42709.299236111117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9">
        <f t="shared" si="222"/>
        <v>42093.495173611118</v>
      </c>
      <c r="T3579" s="9">
        <f t="shared" si="223"/>
        <v>42119.977777777785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9">
        <f t="shared" si="222"/>
        <v>42460.441863425927</v>
      </c>
      <c r="T3580" s="9">
        <f t="shared" si="223"/>
        <v>42490.441863425927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9">
        <f t="shared" si="222"/>
        <v>42430.470555555563</v>
      </c>
      <c r="T3581" s="9">
        <f t="shared" si="223"/>
        <v>42460.428888888891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9">
        <f t="shared" si="222"/>
        <v>42025.884513888894</v>
      </c>
      <c r="T3582" s="9">
        <f t="shared" si="223"/>
        <v>42063.915972222225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9">
        <f t="shared" si="222"/>
        <v>41836.179513888892</v>
      </c>
      <c r="T3583" s="9">
        <f t="shared" si="223"/>
        <v>41850.179513888892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9">
        <f t="shared" si="222"/>
        <v>42450.804189814815</v>
      </c>
      <c r="T3584" s="9">
        <f t="shared" si="223"/>
        <v>42464.804189814815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9">
        <f t="shared" si="222"/>
        <v>42418.134317129632</v>
      </c>
      <c r="T3585" s="9">
        <f t="shared" si="223"/>
        <v>42478.092650462968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9">
        <f t="shared" si="222"/>
        <v>42168.024814814817</v>
      </c>
      <c r="T3586" s="9">
        <f t="shared" si="223"/>
        <v>42198.024814814817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9">
        <f t="shared" ref="S3587:S3650" si="226">(((J3587/60)/60)/24)+DATE(1970,1,1)+(-7/24)</f>
        <v>41964.42465277778</v>
      </c>
      <c r="T3587" s="9">
        <f t="shared" ref="T3587:T3650" si="227">(((I3587/60)/60)/24)+DATE(1970,1,1)+(-7/24)</f>
        <v>41994.42465277778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9">
        <f t="shared" si="226"/>
        <v>42576.405902777777</v>
      </c>
      <c r="T3588" s="9">
        <f t="shared" si="227"/>
        <v>42636.405902777777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9">
        <f t="shared" si="226"/>
        <v>42503.24831018519</v>
      </c>
      <c r="T3589" s="9">
        <f t="shared" si="227"/>
        <v>42548.500000000007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9">
        <f t="shared" si="226"/>
        <v>42101.537152777782</v>
      </c>
      <c r="T3590" s="9">
        <f t="shared" si="227"/>
        <v>42123.666666666664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9">
        <f t="shared" si="226"/>
        <v>42125.355868055558</v>
      </c>
      <c r="T3591" s="9">
        <f t="shared" si="227"/>
        <v>42150.355868055558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9">
        <f t="shared" si="226"/>
        <v>41902.042060185187</v>
      </c>
      <c r="T3592" s="9">
        <f t="shared" si="227"/>
        <v>41932.042060185187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9">
        <f t="shared" si="226"/>
        <v>42003.656759259262</v>
      </c>
      <c r="T3593" s="9">
        <f t="shared" si="227"/>
        <v>42027.915972222225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9">
        <f t="shared" si="226"/>
        <v>41988.538275462961</v>
      </c>
      <c r="T3594" s="9">
        <f t="shared" si="227"/>
        <v>42045.915972222225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9">
        <f t="shared" si="226"/>
        <v>41974.606932870374</v>
      </c>
      <c r="T3595" s="9">
        <f t="shared" si="227"/>
        <v>42009.55972222222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9">
        <f t="shared" si="226"/>
        <v>42591.775254629632</v>
      </c>
      <c r="T3596" s="9">
        <f t="shared" si="227"/>
        <v>42616.775254629632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9">
        <f t="shared" si="226"/>
        <v>42049.71670138889</v>
      </c>
      <c r="T3597" s="9">
        <f t="shared" si="227"/>
        <v>42075.999305555561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9">
        <f t="shared" si="226"/>
        <v>41856.423402777778</v>
      </c>
      <c r="T3598" s="9">
        <f t="shared" si="227"/>
        <v>41877.423402777778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9">
        <f t="shared" si="226"/>
        <v>42417.293865740743</v>
      </c>
      <c r="T3599" s="9">
        <f t="shared" si="227"/>
        <v>42431.957638888889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9">
        <f t="shared" si="226"/>
        <v>41866.507199074076</v>
      </c>
      <c r="T3600" s="9">
        <f t="shared" si="227"/>
        <v>41884.915972222225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9">
        <f t="shared" si="226"/>
        <v>42220.503206018526</v>
      </c>
      <c r="T3601" s="9">
        <f t="shared" si="227"/>
        <v>42245.708333333336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9">
        <f t="shared" si="226"/>
        <v>42628.55745370371</v>
      </c>
      <c r="T3602" s="9">
        <f t="shared" si="227"/>
        <v>42656.55745370371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9">
        <f t="shared" si="226"/>
        <v>41990.706967592596</v>
      </c>
      <c r="T3603" s="9">
        <f t="shared" si="227"/>
        <v>42020.706967592596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9">
        <f t="shared" si="226"/>
        <v>42447.602766203701</v>
      </c>
      <c r="T3604" s="9">
        <f t="shared" si="227"/>
        <v>42507.602766203701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9">
        <f t="shared" si="226"/>
        <v>42283.572685185187</v>
      </c>
      <c r="T3605" s="9">
        <f t="shared" si="227"/>
        <v>42313.614351851858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9">
        <f t="shared" si="226"/>
        <v>42482.724027777782</v>
      </c>
      <c r="T3606" s="9">
        <f t="shared" si="227"/>
        <v>42488.999305555561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9">
        <f t="shared" si="226"/>
        <v>42383.501458333332</v>
      </c>
      <c r="T3607" s="9">
        <f t="shared" si="227"/>
        <v>42413.501458333332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9">
        <f t="shared" si="226"/>
        <v>42566.313159722224</v>
      </c>
      <c r="T3608" s="9">
        <f t="shared" si="227"/>
        <v>42596.313159722224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9">
        <f t="shared" si="226"/>
        <v>42338.672245370377</v>
      </c>
      <c r="T3609" s="9">
        <f t="shared" si="227"/>
        <v>42352.708333333336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9">
        <f t="shared" si="226"/>
        <v>42506.417708333342</v>
      </c>
      <c r="T3610" s="9">
        <f t="shared" si="227"/>
        <v>42538.291666666664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9">
        <f t="shared" si="226"/>
        <v>42429.700057870366</v>
      </c>
      <c r="T3611" s="9">
        <f t="shared" si="227"/>
        <v>42459.658391203709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9">
        <f t="shared" si="226"/>
        <v>42203.140462962961</v>
      </c>
      <c r="T3612" s="9">
        <f t="shared" si="227"/>
        <v>42233.140462962961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9">
        <f t="shared" si="226"/>
        <v>42072.078715277785</v>
      </c>
      <c r="T3613" s="9">
        <f t="shared" si="227"/>
        <v>42102.078715277785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9">
        <f t="shared" si="226"/>
        <v>41789.435312500005</v>
      </c>
      <c r="T3614" s="9">
        <f t="shared" si="227"/>
        <v>41799.435312500005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9">
        <f t="shared" si="226"/>
        <v>41788.298310185186</v>
      </c>
      <c r="T3615" s="9">
        <f t="shared" si="227"/>
        <v>41818.298310185186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9">
        <f t="shared" si="226"/>
        <v>42143.750185185192</v>
      </c>
      <c r="T3616" s="9">
        <f t="shared" si="227"/>
        <v>42173.750185185192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9">
        <f t="shared" si="226"/>
        <v>42318.302037037043</v>
      </c>
      <c r="T3617" s="9">
        <f t="shared" si="227"/>
        <v>42348.302037037043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9">
        <f t="shared" si="226"/>
        <v>42052.658148148148</v>
      </c>
      <c r="T3618" s="9">
        <f t="shared" si="227"/>
        <v>42082.616481481484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9">
        <f t="shared" si="226"/>
        <v>42779.31862268519</v>
      </c>
      <c r="T3619" s="9">
        <f t="shared" si="227"/>
        <v>42793.708333333336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9">
        <f t="shared" si="226"/>
        <v>42128.336226851854</v>
      </c>
      <c r="T3620" s="9">
        <f t="shared" si="227"/>
        <v>42158.336226851854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9">
        <f t="shared" si="226"/>
        <v>42660.840578703712</v>
      </c>
      <c r="T3621" s="9">
        <f t="shared" si="227"/>
        <v>42693.625000000007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9">
        <f t="shared" si="226"/>
        <v>42037.646539351852</v>
      </c>
      <c r="T3622" s="9">
        <f t="shared" si="227"/>
        <v>42067.875000000007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9">
        <f t="shared" si="226"/>
        <v>42619.64402777778</v>
      </c>
      <c r="T3623" s="9">
        <f t="shared" si="227"/>
        <v>42643.583333333336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9">
        <f t="shared" si="226"/>
        <v>41876.930219907408</v>
      </c>
      <c r="T3624" s="9">
        <f t="shared" si="227"/>
        <v>41909.849305555559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9">
        <f t="shared" si="226"/>
        <v>41828.445254629631</v>
      </c>
      <c r="T3625" s="9">
        <f t="shared" si="227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9">
        <f t="shared" si="226"/>
        <v>42545.482523148145</v>
      </c>
      <c r="T3626" s="9">
        <f t="shared" si="227"/>
        <v>42605.482523148145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9">
        <f t="shared" si="226"/>
        <v>42157.360844907409</v>
      </c>
      <c r="T3627" s="9">
        <f t="shared" si="227"/>
        <v>42187.360844907409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9">
        <f t="shared" si="226"/>
        <v>41846.375659722224</v>
      </c>
      <c r="T3628" s="9">
        <f t="shared" si="227"/>
        <v>41867.375659722224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9">
        <f t="shared" si="226"/>
        <v>42460.45008101852</v>
      </c>
      <c r="T3629" s="9">
        <f t="shared" si="227"/>
        <v>42510.874305555561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9">
        <f t="shared" si="226"/>
        <v>42291.541620370372</v>
      </c>
      <c r="T3630" s="9">
        <f t="shared" si="227"/>
        <v>42351.583287037043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9">
        <f t="shared" si="226"/>
        <v>42436.802824074075</v>
      </c>
      <c r="T3631" s="9">
        <f t="shared" si="227"/>
        <v>42495.416666666664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9">
        <f t="shared" si="226"/>
        <v>41942.555439814816</v>
      </c>
      <c r="T3632" s="9">
        <f t="shared" si="227"/>
        <v>41972.597106481488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9">
        <f t="shared" si="226"/>
        <v>41880.461770833332</v>
      </c>
      <c r="T3633" s="9">
        <f t="shared" si="227"/>
        <v>41904.874305555561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9">
        <f t="shared" si="226"/>
        <v>41946.645243055558</v>
      </c>
      <c r="T3634" s="9">
        <f t="shared" si="227"/>
        <v>41966.645243055558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9">
        <f t="shared" si="226"/>
        <v>42649.331793981481</v>
      </c>
      <c r="T3635" s="9">
        <f t="shared" si="227"/>
        <v>42692.750000000007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9">
        <f t="shared" si="226"/>
        <v>42700.874699074076</v>
      </c>
      <c r="T3636" s="9">
        <f t="shared" si="227"/>
        <v>42748.874305555561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9">
        <f t="shared" si="226"/>
        <v>42450.591157407405</v>
      </c>
      <c r="T3637" s="9">
        <f t="shared" si="227"/>
        <v>42480.591157407405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9">
        <f t="shared" si="226"/>
        <v>42226.403113425935</v>
      </c>
      <c r="T3638" s="9">
        <f t="shared" si="227"/>
        <v>42261.403113425935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9">
        <f t="shared" si="226"/>
        <v>41975.40896990741</v>
      </c>
      <c r="T3639" s="9">
        <f t="shared" si="227"/>
        <v>42005.40896990741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9">
        <f t="shared" si="226"/>
        <v>42053.381157407413</v>
      </c>
      <c r="T3640" s="9">
        <f t="shared" si="227"/>
        <v>42113.339490740742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9">
        <f t="shared" si="226"/>
        <v>42590.38548611111</v>
      </c>
      <c r="T3641" s="9">
        <f t="shared" si="227"/>
        <v>42650.34097222222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9">
        <f t="shared" si="226"/>
        <v>42104.489930555559</v>
      </c>
      <c r="T3642" s="9">
        <f t="shared" si="227"/>
        <v>42134.489930555559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9">
        <f t="shared" si="226"/>
        <v>41899.335405092599</v>
      </c>
      <c r="T3643" s="9">
        <f t="shared" si="227"/>
        <v>41916.916666666672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9">
        <f t="shared" si="226"/>
        <v>42297.524618055562</v>
      </c>
      <c r="T3644" s="9">
        <f t="shared" si="227"/>
        <v>42338.416666666664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9">
        <f t="shared" si="226"/>
        <v>42284.852303240747</v>
      </c>
      <c r="T3645" s="9">
        <f t="shared" si="227"/>
        <v>42324.893969907411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9">
        <f t="shared" si="226"/>
        <v>42408.95008101852</v>
      </c>
      <c r="T3646" s="9">
        <f t="shared" si="227"/>
        <v>42436.915972222225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9">
        <f t="shared" si="226"/>
        <v>42665.678680555553</v>
      </c>
      <c r="T3647" s="9">
        <f t="shared" si="227"/>
        <v>42695.720347222225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9">
        <f t="shared" si="226"/>
        <v>42140.129652777781</v>
      </c>
      <c r="T3648" s="9">
        <f t="shared" si="227"/>
        <v>42171.687500000007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9">
        <f t="shared" si="226"/>
        <v>42598.457488425927</v>
      </c>
      <c r="T3649" s="9">
        <f t="shared" si="227"/>
        <v>42643.457488425927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9">
        <f t="shared" si="226"/>
        <v>41887.000520833339</v>
      </c>
      <c r="T3650" s="9">
        <f t="shared" si="227"/>
        <v>41917.000520833339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9">
        <f t="shared" ref="S3651:S3714" si="230">(((J3651/60)/60)/24)+DATE(1970,1,1)+(-7/24)</f>
        <v>41780.421226851853</v>
      </c>
      <c r="T3651" s="9">
        <f t="shared" ref="T3651:T3714" si="231">(((I3651/60)/60)/24)+DATE(1970,1,1)+(-7/24)</f>
        <v>41806.421226851853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9">
        <f t="shared" si="230"/>
        <v>42381.187314814822</v>
      </c>
      <c r="T3652" s="9">
        <f t="shared" si="231"/>
        <v>42402.187314814822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9">
        <f t="shared" si="230"/>
        <v>41828.35465277778</v>
      </c>
      <c r="T3653" s="9">
        <f t="shared" si="231"/>
        <v>41861.374305555561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9">
        <f t="shared" si="230"/>
        <v>42596.353032407409</v>
      </c>
      <c r="T3654" s="9">
        <f t="shared" si="231"/>
        <v>42606.874305555561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9">
        <f t="shared" si="230"/>
        <v>42191.071840277778</v>
      </c>
      <c r="T3655" s="9">
        <f t="shared" si="231"/>
        <v>42221.071840277778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9">
        <f t="shared" si="230"/>
        <v>42440.124837962961</v>
      </c>
      <c r="T3656" s="9">
        <f t="shared" si="231"/>
        <v>42463.416666666664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9">
        <f t="shared" si="230"/>
        <v>42173.511550925927</v>
      </c>
      <c r="T3657" s="9">
        <f t="shared" si="231"/>
        <v>42202.999305555561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9">
        <f t="shared" si="230"/>
        <v>42737.618472222232</v>
      </c>
      <c r="T3658" s="9">
        <f t="shared" si="231"/>
        <v>42767.665972222225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9">
        <f t="shared" si="230"/>
        <v>42499.338182870379</v>
      </c>
      <c r="T3659" s="9">
        <f t="shared" si="231"/>
        <v>42522.612500000003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9">
        <f t="shared" si="230"/>
        <v>41775.56689814815</v>
      </c>
      <c r="T3660" s="9">
        <f t="shared" si="231"/>
        <v>41821.874305555561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9">
        <f t="shared" si="230"/>
        <v>42054.985532407409</v>
      </c>
      <c r="T3661" s="9">
        <f t="shared" si="231"/>
        <v>42082.318749999999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9">
        <f t="shared" si="230"/>
        <v>41971.589409722226</v>
      </c>
      <c r="T3662" s="9">
        <f t="shared" si="231"/>
        <v>41996.589409722226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9">
        <f t="shared" si="230"/>
        <v>42447.605000000003</v>
      </c>
      <c r="T3663" s="9">
        <f t="shared" si="231"/>
        <v>42469.875000000007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9">
        <f t="shared" si="230"/>
        <v>42063.928402777783</v>
      </c>
      <c r="T3664" s="9">
        <f t="shared" si="231"/>
        <v>42093.886736111112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9">
        <f t="shared" si="230"/>
        <v>42665.160069444442</v>
      </c>
      <c r="T3665" s="9">
        <f t="shared" si="231"/>
        <v>42725.201736111114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9">
        <f t="shared" si="230"/>
        <v>42522.957048611112</v>
      </c>
      <c r="T3666" s="9">
        <f t="shared" si="231"/>
        <v>42536.957048611112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9">
        <f t="shared" si="230"/>
        <v>42294.516458333332</v>
      </c>
      <c r="T3667" s="9">
        <f t="shared" si="231"/>
        <v>42305.537499999999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9">
        <f t="shared" si="230"/>
        <v>41822.613217592596</v>
      </c>
      <c r="T3668" s="9">
        <f t="shared" si="231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9">
        <f t="shared" si="230"/>
        <v>42173.678460648152</v>
      </c>
      <c r="T3669" s="9">
        <f t="shared" si="231"/>
        <v>42203.678460648152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9">
        <f t="shared" si="230"/>
        <v>42185.264490740745</v>
      </c>
      <c r="T3670" s="9">
        <f t="shared" si="231"/>
        <v>42208.481250000004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9">
        <f t="shared" si="230"/>
        <v>42136.383530092593</v>
      </c>
      <c r="T3671" s="9">
        <f t="shared" si="231"/>
        <v>42166.383530092593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9">
        <f t="shared" si="230"/>
        <v>42142.222349537034</v>
      </c>
      <c r="T3672" s="9">
        <f t="shared" si="231"/>
        <v>42155.666666666664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9">
        <f t="shared" si="230"/>
        <v>41820.336423611116</v>
      </c>
      <c r="T3673" s="9">
        <f t="shared" si="231"/>
        <v>41840.874305555561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9">
        <f t="shared" si="230"/>
        <v>41878.654907407406</v>
      </c>
      <c r="T3674" s="9">
        <f t="shared" si="231"/>
        <v>41908.654907407406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9">
        <f t="shared" si="230"/>
        <v>41914.003437500003</v>
      </c>
      <c r="T3675" s="9">
        <f t="shared" si="231"/>
        <v>41948.244444444448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9">
        <f t="shared" si="230"/>
        <v>42556.581354166665</v>
      </c>
      <c r="T3676" s="9">
        <f t="shared" si="231"/>
        <v>42616.581354166665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9">
        <f t="shared" si="230"/>
        <v>42493.305347222224</v>
      </c>
      <c r="T3677" s="9">
        <f t="shared" si="231"/>
        <v>42505.666666666664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9">
        <f t="shared" si="230"/>
        <v>41876.52412037037</v>
      </c>
      <c r="T3678" s="9">
        <f t="shared" si="231"/>
        <v>41894.52412037037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9">
        <f t="shared" si="230"/>
        <v>41802.28261574074</v>
      </c>
      <c r="T3679" s="9">
        <f t="shared" si="231"/>
        <v>41822.874305555561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9">
        <f t="shared" si="230"/>
        <v>42120.239560185182</v>
      </c>
      <c r="T3680" s="9">
        <f t="shared" si="231"/>
        <v>42155.239560185182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9">
        <f t="shared" si="230"/>
        <v>41786.469687500001</v>
      </c>
      <c r="T3681" s="9">
        <f t="shared" si="231"/>
        <v>41820.915972222225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9">
        <f t="shared" si="230"/>
        <v>42627.162430555552</v>
      </c>
      <c r="T3682" s="9">
        <f t="shared" si="231"/>
        <v>42648.162430555552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9">
        <f t="shared" si="230"/>
        <v>42374.359837962962</v>
      </c>
      <c r="T3683" s="9">
        <f t="shared" si="231"/>
        <v>42384.359837962962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9">
        <f t="shared" si="230"/>
        <v>41772.393726851857</v>
      </c>
      <c r="T3684" s="9">
        <f t="shared" si="231"/>
        <v>41805.999305555561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9">
        <f t="shared" si="230"/>
        <v>42632.825185185189</v>
      </c>
      <c r="T3685" s="9">
        <f t="shared" si="231"/>
        <v>42662.825185185189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9">
        <f t="shared" si="230"/>
        <v>42218.888726851852</v>
      </c>
      <c r="T3686" s="9">
        <f t="shared" si="231"/>
        <v>42248.888726851852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9">
        <f t="shared" si="230"/>
        <v>41753.301608796297</v>
      </c>
      <c r="T3687" s="9">
        <f t="shared" si="231"/>
        <v>41778.583333333336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9">
        <f t="shared" si="230"/>
        <v>42230.371064814819</v>
      </c>
      <c r="T3688" s="9">
        <f t="shared" si="231"/>
        <v>42244.874305555561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9">
        <f t="shared" si="230"/>
        <v>41786.926562500004</v>
      </c>
      <c r="T3689" s="9">
        <f t="shared" si="231"/>
        <v>41816.926562500004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9">
        <f t="shared" si="230"/>
        <v>41829.495416666665</v>
      </c>
      <c r="T3690" s="9">
        <f t="shared" si="231"/>
        <v>41859.495416666665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9">
        <f t="shared" si="230"/>
        <v>42147.535173611112</v>
      </c>
      <c r="T3691" s="9">
        <f t="shared" si="231"/>
        <v>42176.642361111117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9">
        <f t="shared" si="230"/>
        <v>41940.306516203709</v>
      </c>
      <c r="T3692" s="9">
        <f t="shared" si="231"/>
        <v>41970.348182870373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9">
        <f t="shared" si="230"/>
        <v>42020.408900462964</v>
      </c>
      <c r="T3693" s="9">
        <f t="shared" si="231"/>
        <v>42064.915972222225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9">
        <f t="shared" si="230"/>
        <v>41891.673368055555</v>
      </c>
      <c r="T3694" s="9">
        <f t="shared" si="231"/>
        <v>41900.708333333336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9">
        <f t="shared" si="230"/>
        <v>42308.899641203701</v>
      </c>
      <c r="T3695" s="9">
        <f t="shared" si="231"/>
        <v>42338.645833333336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9">
        <f t="shared" si="230"/>
        <v>42489.842210648152</v>
      </c>
      <c r="T3696" s="9">
        <f t="shared" si="231"/>
        <v>42526.791666666664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9">
        <f t="shared" si="230"/>
        <v>41995.578819444447</v>
      </c>
      <c r="T3697" s="9">
        <f t="shared" si="231"/>
        <v>42015.578819444447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9">
        <f t="shared" si="230"/>
        <v>41988.325416666667</v>
      </c>
      <c r="T3698" s="9">
        <f t="shared" si="231"/>
        <v>42048.325416666667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9">
        <f t="shared" si="230"/>
        <v>42479.174166666671</v>
      </c>
      <c r="T3699" s="9">
        <f t="shared" si="231"/>
        <v>42500.174166666671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9">
        <f t="shared" si="230"/>
        <v>42401.514895833338</v>
      </c>
      <c r="T3700" s="9">
        <f t="shared" si="231"/>
        <v>42431.514895833338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9">
        <f t="shared" si="230"/>
        <v>41897.310370370375</v>
      </c>
      <c r="T3701" s="9">
        <f t="shared" si="231"/>
        <v>41927.310370370375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9">
        <f t="shared" si="230"/>
        <v>41882.293981481482</v>
      </c>
      <c r="T3702" s="9">
        <f t="shared" si="231"/>
        <v>41912.375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9">
        <f t="shared" si="230"/>
        <v>42129.249918981484</v>
      </c>
      <c r="T3703" s="9">
        <f t="shared" si="231"/>
        <v>42159.249918981484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9">
        <f t="shared" si="230"/>
        <v>42524.246342592596</v>
      </c>
      <c r="T3704" s="9">
        <f t="shared" si="231"/>
        <v>42561.665972222225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9">
        <f t="shared" si="230"/>
        <v>42556.212824074079</v>
      </c>
      <c r="T3705" s="9">
        <f t="shared" si="231"/>
        <v>42594.999305555561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9">
        <f t="shared" si="230"/>
        <v>42461.398078703707</v>
      </c>
      <c r="T3706" s="9">
        <f t="shared" si="231"/>
        <v>42521.398078703707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9">
        <f t="shared" si="230"/>
        <v>41792.251319444447</v>
      </c>
      <c r="T3707" s="9">
        <f t="shared" si="231"/>
        <v>41813.458333333336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9">
        <f t="shared" si="230"/>
        <v>41879.622094907412</v>
      </c>
      <c r="T3708" s="9">
        <f t="shared" si="231"/>
        <v>41894.622094907412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9">
        <f t="shared" si="230"/>
        <v>42551.756689814814</v>
      </c>
      <c r="T3709" s="9">
        <f t="shared" si="231"/>
        <v>42572.93472222222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9">
        <f t="shared" si="230"/>
        <v>41809.850532407407</v>
      </c>
      <c r="T3710" s="9">
        <f t="shared" si="231"/>
        <v>41823.850532407407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9">
        <f t="shared" si="230"/>
        <v>41785.416041666671</v>
      </c>
      <c r="T3711" s="9">
        <f t="shared" si="231"/>
        <v>41815.416041666671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9">
        <f t="shared" si="230"/>
        <v>42072.284583333334</v>
      </c>
      <c r="T3712" s="9">
        <f t="shared" si="231"/>
        <v>42097.284583333334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9">
        <f t="shared" si="230"/>
        <v>41779.432557870372</v>
      </c>
      <c r="T3713" s="9">
        <f t="shared" si="231"/>
        <v>41805.375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9">
        <f t="shared" si="230"/>
        <v>42133.880405092597</v>
      </c>
      <c r="T3714" s="9">
        <f t="shared" si="231"/>
        <v>42154.999305555561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9">
        <f t="shared" ref="S3715:S3778" si="234">(((J3715/60)/60)/24)+DATE(1970,1,1)+(-7/24)</f>
        <v>42505.44636574074</v>
      </c>
      <c r="T3715" s="9">
        <f t="shared" ref="T3715:T3778" si="235">(((I3715/60)/60)/24)+DATE(1970,1,1)+(-7/24)</f>
        <v>42525.44636574074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9">
        <f t="shared" si="234"/>
        <v>42118.26466435186</v>
      </c>
      <c r="T3716" s="9">
        <f t="shared" si="235"/>
        <v>42149.874305555561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9">
        <f t="shared" si="234"/>
        <v>42036.703923611109</v>
      </c>
      <c r="T3717" s="9">
        <f t="shared" si="235"/>
        <v>42094.244444444448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9">
        <f t="shared" si="234"/>
        <v>42360.596168981479</v>
      </c>
      <c r="T3718" s="9">
        <f t="shared" si="235"/>
        <v>42390.596168981479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9">
        <f t="shared" si="234"/>
        <v>42102.574641203704</v>
      </c>
      <c r="T3719" s="9">
        <f t="shared" si="235"/>
        <v>42133.574641203704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9">
        <f t="shared" si="234"/>
        <v>42032.424479166664</v>
      </c>
      <c r="T3720" s="9">
        <f t="shared" si="235"/>
        <v>42062.424479166664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9">
        <f t="shared" si="234"/>
        <v>42147.438263888893</v>
      </c>
      <c r="T3721" s="9">
        <f t="shared" si="235"/>
        <v>42177.438263888893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9">
        <f t="shared" si="234"/>
        <v>42165.701458333337</v>
      </c>
      <c r="T3722" s="9">
        <f t="shared" si="235"/>
        <v>42187.701458333337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9">
        <f t="shared" si="234"/>
        <v>41927.644490740742</v>
      </c>
      <c r="T3723" s="9">
        <f t="shared" si="235"/>
        <v>41948.686157407406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9">
        <f t="shared" si="234"/>
        <v>42381.380173611113</v>
      </c>
      <c r="T3724" s="9">
        <f t="shared" si="235"/>
        <v>42411.665972222225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9">
        <f t="shared" si="234"/>
        <v>41943.461365740746</v>
      </c>
      <c r="T3725" s="9">
        <f t="shared" si="235"/>
        <v>41973.503032407411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9">
        <f t="shared" si="234"/>
        <v>42465.199768518527</v>
      </c>
      <c r="T3726" s="9">
        <f t="shared" si="235"/>
        <v>42494.666666666664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9">
        <f t="shared" si="234"/>
        <v>42401.653553240743</v>
      </c>
      <c r="T3727" s="9">
        <f t="shared" si="235"/>
        <v>42418.604166666664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9">
        <f t="shared" si="234"/>
        <v>42461.849201388897</v>
      </c>
      <c r="T3728" s="9">
        <f t="shared" si="235"/>
        <v>42489.583333333336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9">
        <f t="shared" si="234"/>
        <v>42632.056643518525</v>
      </c>
      <c r="T3729" s="9">
        <f t="shared" si="235"/>
        <v>42662.913194444445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9">
        <f t="shared" si="234"/>
        <v>42204.879351851858</v>
      </c>
      <c r="T3730" s="9">
        <f t="shared" si="235"/>
        <v>42234.879351851858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9">
        <f t="shared" si="234"/>
        <v>42040.913333333338</v>
      </c>
      <c r="T3731" s="9">
        <f t="shared" si="235"/>
        <v>42085.871666666666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9">
        <f t="shared" si="234"/>
        <v>42203.386099537041</v>
      </c>
      <c r="T3732" s="9">
        <f t="shared" si="235"/>
        <v>42233.386099537041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9">
        <f t="shared" si="234"/>
        <v>41983.461180555554</v>
      </c>
      <c r="T3733" s="9">
        <f t="shared" si="235"/>
        <v>42013.849305555559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9">
        <f t="shared" si="234"/>
        <v>41968.385798611118</v>
      </c>
      <c r="T3734" s="9">
        <f t="shared" si="235"/>
        <v>42028.208333333336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9">
        <f t="shared" si="234"/>
        <v>42102.732731481483</v>
      </c>
      <c r="T3735" s="9">
        <f t="shared" si="235"/>
        <v>42112.645833333336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9">
        <f t="shared" si="234"/>
        <v>42089.609907407408</v>
      </c>
      <c r="T3736" s="9">
        <f t="shared" si="235"/>
        <v>42149.609907407408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9">
        <f t="shared" si="234"/>
        <v>42122.401493055557</v>
      </c>
      <c r="T3737" s="9">
        <f t="shared" si="235"/>
        <v>42152.401493055557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9">
        <f t="shared" si="234"/>
        <v>42048.420057870368</v>
      </c>
      <c r="T3738" s="9">
        <f t="shared" si="235"/>
        <v>42086.458333333336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9">
        <f t="shared" si="234"/>
        <v>42297.399340277778</v>
      </c>
      <c r="T3739" s="9">
        <f t="shared" si="235"/>
        <v>42319.999305555561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9">
        <f t="shared" si="234"/>
        <v>41813.647048611114</v>
      </c>
      <c r="T3740" s="9">
        <f t="shared" si="235"/>
        <v>41835.625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9">
        <f t="shared" si="234"/>
        <v>42548.158194444448</v>
      </c>
      <c r="T3741" s="9">
        <f t="shared" si="235"/>
        <v>42568.158194444448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9">
        <f t="shared" si="234"/>
        <v>41832.798090277778</v>
      </c>
      <c r="T3742" s="9">
        <f t="shared" si="235"/>
        <v>41862.787476851852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9">
        <f t="shared" si="234"/>
        <v>42325.629050925927</v>
      </c>
      <c r="T3743" s="9">
        <f t="shared" si="235"/>
        <v>42355.629050925927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9">
        <f t="shared" si="234"/>
        <v>41857.922962962963</v>
      </c>
      <c r="T3744" s="9">
        <f t="shared" si="235"/>
        <v>41887.922962962963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9">
        <f t="shared" si="234"/>
        <v>41793.41856481482</v>
      </c>
      <c r="T3745" s="9">
        <f t="shared" si="235"/>
        <v>41823.41856481482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9">
        <f t="shared" si="234"/>
        <v>41793.522592592599</v>
      </c>
      <c r="T3746" s="9">
        <f t="shared" si="235"/>
        <v>41824.874305555561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9">
        <f t="shared" si="234"/>
        <v>41831.406273148154</v>
      </c>
      <c r="T3747" s="9">
        <f t="shared" si="235"/>
        <v>41861.406273148154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9">
        <f t="shared" si="234"/>
        <v>42621.097673611112</v>
      </c>
      <c r="T3748" s="9">
        <f t="shared" si="235"/>
        <v>42651.097673611112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9">
        <f t="shared" si="234"/>
        <v>42164.008055555554</v>
      </c>
      <c r="T3749" s="9">
        <f t="shared" si="235"/>
        <v>42190.665972222225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9">
        <f t="shared" si="234"/>
        <v>42395.414768518523</v>
      </c>
      <c r="T3750" s="9">
        <f t="shared" si="235"/>
        <v>42415.957638888889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9">
        <f t="shared" si="234"/>
        <v>42457.835509259261</v>
      </c>
      <c r="T3751" s="9">
        <f t="shared" si="235"/>
        <v>42488.874305555561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9">
        <f t="shared" si="234"/>
        <v>42016.68990740741</v>
      </c>
      <c r="T3752" s="9">
        <f t="shared" si="235"/>
        <v>42045.040972222225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9">
        <f t="shared" si="234"/>
        <v>42402.743900462963</v>
      </c>
      <c r="T3753" s="9">
        <f t="shared" si="235"/>
        <v>42462.702233796292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9">
        <f t="shared" si="234"/>
        <v>42619.510821759257</v>
      </c>
      <c r="T3754" s="9">
        <f t="shared" si="235"/>
        <v>42659.583333333336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9">
        <f t="shared" si="234"/>
        <v>42128.532407407409</v>
      </c>
      <c r="T3755" s="9">
        <f t="shared" si="235"/>
        <v>42157.708333333336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9">
        <f t="shared" si="234"/>
        <v>41808.589548611111</v>
      </c>
      <c r="T3756" s="9">
        <f t="shared" si="235"/>
        <v>41845.915972222225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9">
        <f t="shared" si="234"/>
        <v>42445.575312499997</v>
      </c>
      <c r="T3757" s="9">
        <f t="shared" si="235"/>
        <v>42475.575312499997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9">
        <f t="shared" si="234"/>
        <v>41771.523125</v>
      </c>
      <c r="T3758" s="9">
        <f t="shared" si="235"/>
        <v>41801.523125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9">
        <f t="shared" si="234"/>
        <v>41954.559201388889</v>
      </c>
      <c r="T3759" s="9">
        <f t="shared" si="235"/>
        <v>41974.559201388889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9">
        <f t="shared" si="234"/>
        <v>41747.179837962962</v>
      </c>
      <c r="T3760" s="9">
        <f t="shared" si="235"/>
        <v>41777.916666666672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9">
        <f t="shared" si="234"/>
        <v>42181.81658564815</v>
      </c>
      <c r="T3761" s="9">
        <f t="shared" si="235"/>
        <v>42241.81658564815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9">
        <f t="shared" si="234"/>
        <v>41739.233634259261</v>
      </c>
      <c r="T3762" s="9">
        <f t="shared" si="235"/>
        <v>41764.233634259261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9">
        <f t="shared" si="234"/>
        <v>42173.175196759265</v>
      </c>
      <c r="T3763" s="9">
        <f t="shared" si="235"/>
        <v>42226.666666666664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9">
        <f t="shared" si="234"/>
        <v>42193.521863425929</v>
      </c>
      <c r="T3764" s="9">
        <f t="shared" si="235"/>
        <v>42218.521863425929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9">
        <f t="shared" si="234"/>
        <v>42065.458634259259</v>
      </c>
      <c r="T3765" s="9">
        <f t="shared" si="235"/>
        <v>42095.416967592595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9">
        <f t="shared" si="234"/>
        <v>42499.551296296304</v>
      </c>
      <c r="T3766" s="9">
        <f t="shared" si="235"/>
        <v>42518.73333333333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9">
        <f t="shared" si="234"/>
        <v>41820.484745370377</v>
      </c>
      <c r="T3767" s="9">
        <f t="shared" si="235"/>
        <v>41850.484745370377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9">
        <f t="shared" si="234"/>
        <v>41787.875520833339</v>
      </c>
      <c r="T3768" s="9">
        <f t="shared" si="235"/>
        <v>41822.875520833339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9">
        <f t="shared" si="234"/>
        <v>42049.72797453704</v>
      </c>
      <c r="T3769" s="9">
        <f t="shared" si="235"/>
        <v>42063.915972222225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9">
        <f t="shared" si="234"/>
        <v>41772.436226851853</v>
      </c>
      <c r="T3770" s="9">
        <f t="shared" si="235"/>
        <v>41802.436226851853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9">
        <f t="shared" si="234"/>
        <v>42445.306469907409</v>
      </c>
      <c r="T3771" s="9">
        <f t="shared" si="235"/>
        <v>42475.306469907409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9">
        <f t="shared" si="234"/>
        <v>42138.639004629636</v>
      </c>
      <c r="T3772" s="9">
        <f t="shared" si="235"/>
        <v>42168.639004629636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9">
        <f t="shared" si="234"/>
        <v>42493.565416666672</v>
      </c>
      <c r="T3773" s="9">
        <f t="shared" si="235"/>
        <v>42507.708333333336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9">
        <f t="shared" si="234"/>
        <v>42682.325300925928</v>
      </c>
      <c r="T3774" s="9">
        <f t="shared" si="235"/>
        <v>42702.958333333336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9">
        <f t="shared" si="234"/>
        <v>42655.713506944441</v>
      </c>
      <c r="T3775" s="9">
        <f t="shared" si="235"/>
        <v>42688.797222222223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9">
        <f t="shared" si="234"/>
        <v>42087.500636574077</v>
      </c>
      <c r="T3776" s="9">
        <f t="shared" si="235"/>
        <v>42103.500636574077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9">
        <f t="shared" si="234"/>
        <v>42075.650960648149</v>
      </c>
      <c r="T3777" s="9">
        <f t="shared" si="235"/>
        <v>42102.875000000007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9">
        <f t="shared" si="234"/>
        <v>41814.07613425926</v>
      </c>
      <c r="T3778" s="9">
        <f t="shared" si="235"/>
        <v>41851.75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9">
        <f t="shared" ref="S3779:S3842" si="238">(((J3779/60)/60)/24)+DATE(1970,1,1)+(-7/24)</f>
        <v>41886.819687500007</v>
      </c>
      <c r="T3779" s="9">
        <f t="shared" ref="T3779:T3842" si="239">(((I3779/60)/60)/24)+DATE(1970,1,1)+(-7/24)</f>
        <v>41908.875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9">
        <f t="shared" si="238"/>
        <v>41989.527546296296</v>
      </c>
      <c r="T3780" s="9">
        <f t="shared" si="239"/>
        <v>42049.527546296296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9">
        <f t="shared" si="238"/>
        <v>42425.443749999999</v>
      </c>
      <c r="T3781" s="9">
        <f t="shared" si="239"/>
        <v>42455.402083333342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9">
        <f t="shared" si="238"/>
        <v>42165.928067129636</v>
      </c>
      <c r="T3782" s="9">
        <f t="shared" si="239"/>
        <v>42198.54583333333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9">
        <f t="shared" si="238"/>
        <v>41865.591261574074</v>
      </c>
      <c r="T3783" s="9">
        <f t="shared" si="239"/>
        <v>41890.591261574074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9">
        <f t="shared" si="238"/>
        <v>42546.570567129638</v>
      </c>
      <c r="T3784" s="9">
        <f t="shared" si="239"/>
        <v>42575.666666666664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9">
        <f t="shared" si="238"/>
        <v>42419.848611111112</v>
      </c>
      <c r="T3785" s="9">
        <f t="shared" si="239"/>
        <v>42444.375000000007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9">
        <f t="shared" si="238"/>
        <v>42531.689027777778</v>
      </c>
      <c r="T3786" s="9">
        <f t="shared" si="239"/>
        <v>42561.689027777778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9">
        <f t="shared" si="238"/>
        <v>42548.346863425926</v>
      </c>
      <c r="T3787" s="9">
        <f t="shared" si="239"/>
        <v>42584.127083333333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9">
        <f t="shared" si="238"/>
        <v>42486.746238425927</v>
      </c>
      <c r="T3788" s="9">
        <f t="shared" si="239"/>
        <v>42516.746238425927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9">
        <f t="shared" si="238"/>
        <v>42167.243125000001</v>
      </c>
      <c r="T3789" s="9">
        <f t="shared" si="239"/>
        <v>42195.874305555561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9">
        <f t="shared" si="238"/>
        <v>42333.404155092598</v>
      </c>
      <c r="T3790" s="9">
        <f t="shared" si="239"/>
        <v>42361.387500000004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9">
        <f t="shared" si="238"/>
        <v>42138.507152777784</v>
      </c>
      <c r="T3791" s="9">
        <f t="shared" si="239"/>
        <v>42170.507152777784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9">
        <f t="shared" si="238"/>
        <v>42666.375266203708</v>
      </c>
      <c r="T3792" s="9">
        <f t="shared" si="239"/>
        <v>42696.416932870372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9">
        <f t="shared" si="238"/>
        <v>41766.400370370371</v>
      </c>
      <c r="T3793" s="9">
        <f t="shared" si="239"/>
        <v>41826.400370370371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9">
        <f t="shared" si="238"/>
        <v>42170.155347222222</v>
      </c>
      <c r="T3794" s="9">
        <f t="shared" si="239"/>
        <v>42200.155347222222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9">
        <f t="shared" si="238"/>
        <v>41968.647326388891</v>
      </c>
      <c r="T3795" s="9">
        <f t="shared" si="239"/>
        <v>41989.647326388891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9">
        <f t="shared" si="238"/>
        <v>42132.288819444446</v>
      </c>
      <c r="T3796" s="9">
        <f t="shared" si="239"/>
        <v>42162.288819444446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9">
        <f t="shared" si="238"/>
        <v>42201.144560185188</v>
      </c>
      <c r="T3797" s="9">
        <f t="shared" si="239"/>
        <v>42244.645833333336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9">
        <f t="shared" si="238"/>
        <v>42688.737916666672</v>
      </c>
      <c r="T3798" s="9">
        <f t="shared" si="239"/>
        <v>42748.737916666672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9">
        <f t="shared" si="238"/>
        <v>42084.589872685188</v>
      </c>
      <c r="T3799" s="9">
        <f t="shared" si="239"/>
        <v>42114.589872685188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9">
        <f t="shared" si="238"/>
        <v>41831.431111111116</v>
      </c>
      <c r="T3800" s="9">
        <f t="shared" si="239"/>
        <v>41861.431111111116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9">
        <f t="shared" si="238"/>
        <v>42410.639386574076</v>
      </c>
      <c r="T3801" s="9">
        <f t="shared" si="239"/>
        <v>42440.639386574076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9">
        <f t="shared" si="238"/>
        <v>41982.445405092592</v>
      </c>
      <c r="T3802" s="9">
        <f t="shared" si="239"/>
        <v>42014.915972222225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9">
        <f t="shared" si="238"/>
        <v>41975.384444444448</v>
      </c>
      <c r="T3803" s="9">
        <f t="shared" si="239"/>
        <v>42006.384444444448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9">
        <f t="shared" si="238"/>
        <v>42268.834560185183</v>
      </c>
      <c r="T3804" s="9">
        <f t="shared" si="239"/>
        <v>42298.834560185183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9">
        <f t="shared" si="238"/>
        <v>42403.680185185185</v>
      </c>
      <c r="T3805" s="9">
        <f t="shared" si="239"/>
        <v>42433.680185185185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9">
        <f t="shared" si="238"/>
        <v>42526.717870370376</v>
      </c>
      <c r="T3806" s="9">
        <f t="shared" si="239"/>
        <v>42582.000000000007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9">
        <f t="shared" si="238"/>
        <v>41849.595370370371</v>
      </c>
      <c r="T3807" s="9">
        <f t="shared" si="239"/>
        <v>41909.595370370371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9">
        <f t="shared" si="238"/>
        <v>41798.967372685183</v>
      </c>
      <c r="T3808" s="9">
        <f t="shared" si="239"/>
        <v>41818.967372685183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9">
        <f t="shared" si="238"/>
        <v>42090.617349537039</v>
      </c>
      <c r="T3809" s="9">
        <f t="shared" si="239"/>
        <v>42097.617349537039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9">
        <f t="shared" si="238"/>
        <v>42059.162256944452</v>
      </c>
      <c r="T3810" s="9">
        <f t="shared" si="239"/>
        <v>42119.12059027778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9">
        <f t="shared" si="238"/>
        <v>41800.235034722224</v>
      </c>
      <c r="T3811" s="9">
        <f t="shared" si="239"/>
        <v>41850.666666666672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9">
        <f t="shared" si="238"/>
        <v>42054.557384259264</v>
      </c>
      <c r="T3812" s="9">
        <f t="shared" si="239"/>
        <v>42084.515717592592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9">
        <f t="shared" si="238"/>
        <v>42487.335335648146</v>
      </c>
      <c r="T3813" s="9">
        <f t="shared" si="239"/>
        <v>42521.166666666664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9">
        <f t="shared" si="238"/>
        <v>42109.459583333337</v>
      </c>
      <c r="T3814" s="9">
        <f t="shared" si="239"/>
        <v>42155.874305555561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9">
        <f t="shared" si="238"/>
        <v>42496.984039351853</v>
      </c>
      <c r="T3815" s="9">
        <f t="shared" si="239"/>
        <v>42535.613194444442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9">
        <f t="shared" si="238"/>
        <v>42058.612407407411</v>
      </c>
      <c r="T3816" s="9">
        <f t="shared" si="239"/>
        <v>42094.874305555561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9">
        <f t="shared" si="238"/>
        <v>42206.968252314815</v>
      </c>
      <c r="T3817" s="9">
        <f t="shared" si="239"/>
        <v>42236.666666666664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9">
        <f t="shared" si="238"/>
        <v>41807.398414351854</v>
      </c>
      <c r="T3818" s="9">
        <f t="shared" si="239"/>
        <v>41837.398414351854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9">
        <f t="shared" si="238"/>
        <v>42284.405277777776</v>
      </c>
      <c r="T3819" s="9">
        <f t="shared" si="239"/>
        <v>42300.874305555561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9">
        <f t="shared" si="238"/>
        <v>42045.550717592596</v>
      </c>
      <c r="T3820" s="9">
        <f t="shared" si="239"/>
        <v>42075.509050925924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9">
        <f t="shared" si="238"/>
        <v>42183.917870370373</v>
      </c>
      <c r="T3821" s="9">
        <f t="shared" si="239"/>
        <v>42202.584722222229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9">
        <f t="shared" si="238"/>
        <v>42160.36015046297</v>
      </c>
      <c r="T3822" s="9">
        <f t="shared" si="239"/>
        <v>42190.36015046297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9">
        <f t="shared" si="238"/>
        <v>42340.888969907413</v>
      </c>
      <c r="T3823" s="9">
        <f t="shared" si="239"/>
        <v>42372.888969907413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9">
        <f t="shared" si="238"/>
        <v>42329.546493055554</v>
      </c>
      <c r="T3824" s="9">
        <f t="shared" si="239"/>
        <v>42388.665972222225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9">
        <f t="shared" si="238"/>
        <v>42170.618564814817</v>
      </c>
      <c r="T3825" s="9">
        <f t="shared" si="239"/>
        <v>42204.874305555561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9">
        <f t="shared" si="238"/>
        <v>42571.33452546296</v>
      </c>
      <c r="T3826" s="9">
        <f t="shared" si="239"/>
        <v>42583.27847222222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9">
        <f t="shared" si="238"/>
        <v>42150.77793981482</v>
      </c>
      <c r="T3827" s="9">
        <f t="shared" si="239"/>
        <v>42171.77793981482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9">
        <f t="shared" si="238"/>
        <v>42101.131874999999</v>
      </c>
      <c r="T3828" s="9">
        <f t="shared" si="239"/>
        <v>42131.131874999999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9">
        <f t="shared" si="238"/>
        <v>42034.63658564815</v>
      </c>
      <c r="T3829" s="9">
        <f t="shared" si="239"/>
        <v>42089.708333333336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9">
        <f t="shared" si="238"/>
        <v>41944.235960648155</v>
      </c>
      <c r="T3830" s="9">
        <f t="shared" si="239"/>
        <v>42004.277627314819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9">
        <f t="shared" si="238"/>
        <v>42593.573738425934</v>
      </c>
      <c r="T3831" s="9">
        <f t="shared" si="239"/>
        <v>42613.573738425934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9">
        <f t="shared" si="238"/>
        <v>42503.449201388888</v>
      </c>
      <c r="T3832" s="9">
        <f t="shared" si="239"/>
        <v>42517.449201388888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9">
        <f t="shared" si="238"/>
        <v>41927.557233796302</v>
      </c>
      <c r="T3833" s="9">
        <f t="shared" si="239"/>
        <v>41948.598900462966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9">
        <f t="shared" si="238"/>
        <v>42374.823321759257</v>
      </c>
      <c r="T3834" s="9">
        <f t="shared" si="239"/>
        <v>42419.823321759257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9">
        <f t="shared" si="238"/>
        <v>41963.580694444441</v>
      </c>
      <c r="T3835" s="9">
        <f t="shared" si="239"/>
        <v>41974.506249999999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9">
        <f t="shared" si="238"/>
        <v>42143.153553240743</v>
      </c>
      <c r="T3836" s="9">
        <f t="shared" si="239"/>
        <v>42173.153553240743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9">
        <f t="shared" si="238"/>
        <v>42460.650555555556</v>
      </c>
      <c r="T3837" s="9">
        <f t="shared" si="239"/>
        <v>42481.650555555556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9">
        <f t="shared" si="238"/>
        <v>42553.63486111111</v>
      </c>
      <c r="T3838" s="9">
        <f t="shared" si="239"/>
        <v>42584.881249999999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9">
        <f t="shared" si="238"/>
        <v>42152.474050925928</v>
      </c>
      <c r="T3839" s="9">
        <f t="shared" si="239"/>
        <v>42188.474050925928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9">
        <f t="shared" si="238"/>
        <v>42116.419085648151</v>
      </c>
      <c r="T3840" s="9">
        <f t="shared" si="239"/>
        <v>42146.419085648151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9">
        <f t="shared" si="238"/>
        <v>42154.850972222222</v>
      </c>
      <c r="T3841" s="9">
        <f t="shared" si="239"/>
        <v>42214.850972222222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9">
        <f t="shared" si="238"/>
        <v>42432.410057870373</v>
      </c>
      <c r="T3842" s="9">
        <f t="shared" si="239"/>
        <v>42457.368391203701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6">
        <f t="shared" si="241"/>
        <v>25.647058823529413</v>
      </c>
      <c r="Q3843" t="s">
        <v>8316</v>
      </c>
      <c r="R3843" t="s">
        <v>8317</v>
      </c>
      <c r="S3843" s="9">
        <f t="shared" ref="S3843:S3906" si="242">(((J3843/60)/60)/24)+DATE(1970,1,1)+(-7/24)</f>
        <v>41780.494062500002</v>
      </c>
      <c r="T3843" s="9">
        <f t="shared" ref="T3843:T3906" si="243">(((I3843/60)/60)/24)+DATE(1970,1,1)+(-7/24)</f>
        <v>41840.494062500002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9">
        <f t="shared" si="242"/>
        <v>41740.201990740745</v>
      </c>
      <c r="T3844" s="9">
        <f t="shared" si="243"/>
        <v>41770.201990740745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9">
        <f t="shared" si="242"/>
        <v>41765.780833333338</v>
      </c>
      <c r="T3845" s="9">
        <f t="shared" si="243"/>
        <v>41790.780833333338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9">
        <f t="shared" si="242"/>
        <v>41766.325625000005</v>
      </c>
      <c r="T3846" s="9">
        <f t="shared" si="243"/>
        <v>41792.999305555561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9">
        <f t="shared" si="242"/>
        <v>42248.335347222222</v>
      </c>
      <c r="T3847" s="9">
        <f t="shared" si="243"/>
        <v>42278.335347222222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9">
        <f t="shared" si="242"/>
        <v>41884.929884259262</v>
      </c>
      <c r="T3848" s="9">
        <f t="shared" si="243"/>
        <v>41915.999305555561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9">
        <f t="shared" si="242"/>
        <v>42158.932766203703</v>
      </c>
      <c r="T3849" s="9">
        <f t="shared" si="243"/>
        <v>42203.932766203703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9">
        <f t="shared" si="242"/>
        <v>42265.525335648148</v>
      </c>
      <c r="T3850" s="9">
        <f t="shared" si="243"/>
        <v>42295.525335648148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9">
        <f t="shared" si="242"/>
        <v>42136.47550925926</v>
      </c>
      <c r="T3851" s="9">
        <f t="shared" si="243"/>
        <v>42166.47550925926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9">
        <f t="shared" si="242"/>
        <v>41974.832673611112</v>
      </c>
      <c r="T3852" s="9">
        <f t="shared" si="243"/>
        <v>42004.832673611112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9">
        <f t="shared" si="242"/>
        <v>42172.147905092592</v>
      </c>
      <c r="T3853" s="9">
        <f t="shared" si="243"/>
        <v>42202.147905092592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9">
        <f t="shared" si="242"/>
        <v>42064.899027777785</v>
      </c>
      <c r="T3854" s="9">
        <f t="shared" si="243"/>
        <v>42089.857361111113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9">
        <f t="shared" si="242"/>
        <v>41848.548356481486</v>
      </c>
      <c r="T3855" s="9">
        <f t="shared" si="243"/>
        <v>41883.548356481486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9">
        <f t="shared" si="242"/>
        <v>42103.593263888892</v>
      </c>
      <c r="T3856" s="9">
        <f t="shared" si="243"/>
        <v>42133.593263888892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9">
        <f t="shared" si="242"/>
        <v>42059.679062500007</v>
      </c>
      <c r="T3857" s="9">
        <f t="shared" si="243"/>
        <v>42089.637395833335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9">
        <f t="shared" si="242"/>
        <v>42041.451423611114</v>
      </c>
      <c r="T3858" s="9">
        <f t="shared" si="243"/>
        <v>42071.409756944449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9">
        <f t="shared" si="242"/>
        <v>41829.445486111115</v>
      </c>
      <c r="T3859" s="9">
        <f t="shared" si="243"/>
        <v>41852.425000000003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9">
        <f t="shared" si="242"/>
        <v>42128.139398148152</v>
      </c>
      <c r="T3860" s="9">
        <f t="shared" si="243"/>
        <v>42146.583333333336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9">
        <f t="shared" si="242"/>
        <v>41789.601932870377</v>
      </c>
      <c r="T3861" s="9">
        <f t="shared" si="243"/>
        <v>41815.583333333336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9">
        <f t="shared" si="242"/>
        <v>41833.369328703702</v>
      </c>
      <c r="T3862" s="9">
        <f t="shared" si="243"/>
        <v>41863.369328703702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9">
        <f t="shared" si="242"/>
        <v>41914.298344907409</v>
      </c>
      <c r="T3863" s="9">
        <f t="shared" si="243"/>
        <v>41955.615972222229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9">
        <f t="shared" si="242"/>
        <v>42610.969398148147</v>
      </c>
      <c r="T3864" s="9">
        <f t="shared" si="243"/>
        <v>42625.415972222225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9">
        <f t="shared" si="242"/>
        <v>42253.341493055559</v>
      </c>
      <c r="T3865" s="9">
        <f t="shared" si="243"/>
        <v>42313.383159722223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9">
        <f t="shared" si="242"/>
        <v>42295.600162037044</v>
      </c>
      <c r="T3866" s="9">
        <f t="shared" si="243"/>
        <v>42325.641828703701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9">
        <f t="shared" si="242"/>
        <v>41841.359930555562</v>
      </c>
      <c r="T3867" s="9">
        <f t="shared" si="243"/>
        <v>41880.9375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9">
        <f t="shared" si="242"/>
        <v>42402.655335648153</v>
      </c>
      <c r="T3868" s="9">
        <f t="shared" si="243"/>
        <v>42451.853472222225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9">
        <f t="shared" si="242"/>
        <v>42509.522442129637</v>
      </c>
      <c r="T3869" s="9">
        <f t="shared" si="243"/>
        <v>42539.522442129637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9">
        <f t="shared" si="242"/>
        <v>41865.368113425924</v>
      </c>
      <c r="T3870" s="9">
        <f t="shared" si="243"/>
        <v>41890.368113425924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9">
        <f t="shared" si="242"/>
        <v>42047.43277777778</v>
      </c>
      <c r="T3871" s="9">
        <f t="shared" si="243"/>
        <v>42076.84097222222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9">
        <f t="shared" si="242"/>
        <v>41792.880532407406</v>
      </c>
      <c r="T3872" s="9">
        <f t="shared" si="243"/>
        <v>41822.880532407406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9">
        <f t="shared" si="242"/>
        <v>42763.489004629628</v>
      </c>
      <c r="T3873" s="9">
        <f t="shared" si="243"/>
        <v>42823.447337962971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9">
        <f t="shared" si="242"/>
        <v>42179.854120370372</v>
      </c>
      <c r="T3874" s="9">
        <f t="shared" si="243"/>
        <v>42229.854120370372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9">
        <f t="shared" si="242"/>
        <v>42255.404340277782</v>
      </c>
      <c r="T3875" s="9">
        <f t="shared" si="243"/>
        <v>42285.404340277782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9">
        <f t="shared" si="242"/>
        <v>42006.724791666667</v>
      </c>
      <c r="T3876" s="9">
        <f t="shared" si="243"/>
        <v>42027.750000000007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9">
        <f t="shared" si="242"/>
        <v>42615.055150462962</v>
      </c>
      <c r="T3877" s="9">
        <f t="shared" si="243"/>
        <v>42616.125000000007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9">
        <f t="shared" si="242"/>
        <v>42372.332500000004</v>
      </c>
      <c r="T3878" s="9">
        <f t="shared" si="243"/>
        <v>42402.332500000004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9">
        <f t="shared" si="242"/>
        <v>42682.386018518526</v>
      </c>
      <c r="T3879" s="9">
        <f t="shared" si="243"/>
        <v>42712.386018518526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9">
        <f t="shared" si="242"/>
        <v>42154.52715277778</v>
      </c>
      <c r="T3880" s="9">
        <f t="shared" si="243"/>
        <v>42184.874305555561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9">
        <f t="shared" si="242"/>
        <v>41999.569398148153</v>
      </c>
      <c r="T3881" s="9">
        <f t="shared" si="243"/>
        <v>42029.569398148153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9">
        <f t="shared" si="242"/>
        <v>41815.523379629631</v>
      </c>
      <c r="T3882" s="9">
        <f t="shared" si="243"/>
        <v>41850.666666666672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9">
        <f t="shared" si="242"/>
        <v>42755.726840277777</v>
      </c>
      <c r="T3883" s="9">
        <f t="shared" si="243"/>
        <v>42785.726840277777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9">
        <f t="shared" si="242"/>
        <v>42373.691782407412</v>
      </c>
      <c r="T3884" s="9">
        <f t="shared" si="243"/>
        <v>42400.668750000004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9">
        <f t="shared" si="242"/>
        <v>41854.310983796298</v>
      </c>
      <c r="T3885" s="9">
        <f t="shared" si="243"/>
        <v>41884.310983796298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9">
        <f t="shared" si="242"/>
        <v>42065.499907407408</v>
      </c>
      <c r="T3886" s="9">
        <f t="shared" si="243"/>
        <v>42090.458240740743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9">
        <f t="shared" si="242"/>
        <v>42469.659618055557</v>
      </c>
      <c r="T3887" s="9">
        <f t="shared" si="243"/>
        <v>42499.659618055557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9">
        <f t="shared" si="242"/>
        <v>41953.936365740745</v>
      </c>
      <c r="T3888" s="9">
        <f t="shared" si="243"/>
        <v>41983.936365740745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9">
        <f t="shared" si="242"/>
        <v>42079.566307870373</v>
      </c>
      <c r="T3889" s="9">
        <f t="shared" si="243"/>
        <v>42125.625000000007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9">
        <f t="shared" si="242"/>
        <v>42762.254143518519</v>
      </c>
      <c r="T3890" s="9">
        <f t="shared" si="243"/>
        <v>42792.254143518519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9">
        <f t="shared" si="242"/>
        <v>41976.713310185187</v>
      </c>
      <c r="T3891" s="9">
        <f t="shared" si="243"/>
        <v>42008.68472222222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9">
        <f t="shared" si="242"/>
        <v>42171.466944444452</v>
      </c>
      <c r="T3892" s="9">
        <f t="shared" si="243"/>
        <v>42231.466944444452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9">
        <f t="shared" si="242"/>
        <v>42055.840787037036</v>
      </c>
      <c r="T3893" s="9">
        <f t="shared" si="243"/>
        <v>42085.915972222225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9">
        <f t="shared" si="242"/>
        <v>41867.360613425932</v>
      </c>
      <c r="T3894" s="9">
        <f t="shared" si="243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9">
        <f t="shared" si="242"/>
        <v>41779.366203703707</v>
      </c>
      <c r="T3895" s="9">
        <f t="shared" si="243"/>
        <v>41820.958333333336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9">
        <f t="shared" si="242"/>
        <v>42679.666805555556</v>
      </c>
      <c r="T3896" s="9">
        <f t="shared" si="243"/>
        <v>42709.915972222225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9">
        <f t="shared" si="242"/>
        <v>42031.958541666674</v>
      </c>
      <c r="T3897" s="9">
        <f t="shared" si="243"/>
        <v>42062.958541666674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9">
        <f t="shared" si="242"/>
        <v>41792.90020833334</v>
      </c>
      <c r="T3898" s="9">
        <f t="shared" si="243"/>
        <v>41806.90020833334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9">
        <f t="shared" si="242"/>
        <v>41982.581979166665</v>
      </c>
      <c r="T3899" s="9">
        <f t="shared" si="243"/>
        <v>42012.581979166665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9">
        <f t="shared" si="242"/>
        <v>42193.190625000003</v>
      </c>
      <c r="T3900" s="9">
        <f t="shared" si="243"/>
        <v>42233.375000000007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9">
        <f t="shared" si="242"/>
        <v>41843.483344907407</v>
      </c>
      <c r="T3901" s="9">
        <f t="shared" si="243"/>
        <v>41863.483344907407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9">
        <f t="shared" si="242"/>
        <v>42135.800821759265</v>
      </c>
      <c r="T3902" s="9">
        <f t="shared" si="243"/>
        <v>42165.800821759265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9">
        <f t="shared" si="242"/>
        <v>42317.534710648157</v>
      </c>
      <c r="T3903" s="9">
        <f t="shared" si="243"/>
        <v>42357.534710648157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9">
        <f t="shared" si="242"/>
        <v>42663.176412037043</v>
      </c>
      <c r="T3904" s="9">
        <f t="shared" si="243"/>
        <v>42688.218078703707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9">
        <f t="shared" si="242"/>
        <v>42185.719502314816</v>
      </c>
      <c r="T3905" s="9">
        <f t="shared" si="243"/>
        <v>42230.526388888895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6">
        <f t="shared" ref="P3906:P3969" si="245">E3906/L3906</f>
        <v>1.5</v>
      </c>
      <c r="Q3906" t="s">
        <v>8316</v>
      </c>
      <c r="R3906" t="s">
        <v>8317</v>
      </c>
      <c r="S3906" s="9">
        <f t="shared" si="242"/>
        <v>42094.937500000007</v>
      </c>
      <c r="T3906" s="9">
        <f t="shared" si="243"/>
        <v>42108.919444444451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6">
        <f t="shared" si="245"/>
        <v>24.714285714285715</v>
      </c>
      <c r="Q3907" t="s">
        <v>8316</v>
      </c>
      <c r="R3907" t="s">
        <v>8317</v>
      </c>
      <c r="S3907" s="9">
        <f t="shared" ref="S3907:S3970" si="246">(((J3907/60)/60)/24)+DATE(1970,1,1)+(-7/24)</f>
        <v>42124.33221064815</v>
      </c>
      <c r="T3907" s="9">
        <f t="shared" ref="T3907:T3970" si="247">(((I3907/60)/60)/24)+DATE(1970,1,1)+(-7/24)</f>
        <v>42166.666666666664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9">
        <f t="shared" si="246"/>
        <v>42143.626076388893</v>
      </c>
      <c r="T3908" s="9">
        <f t="shared" si="247"/>
        <v>42181.267361111117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9">
        <f t="shared" si="246"/>
        <v>41906.527847222227</v>
      </c>
      <c r="T3909" s="9">
        <f t="shared" si="247"/>
        <v>41938.547222222223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9">
        <f t="shared" si="246"/>
        <v>41833.843703703707</v>
      </c>
      <c r="T3910" s="9">
        <f t="shared" si="247"/>
        <v>41848.843703703707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9">
        <f t="shared" si="246"/>
        <v>41863.067615740743</v>
      </c>
      <c r="T3911" s="9">
        <f t="shared" si="247"/>
        <v>41893.067615740743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9">
        <f t="shared" si="246"/>
        <v>42224.465243055558</v>
      </c>
      <c r="T3912" s="9">
        <f t="shared" si="247"/>
        <v>42254.465243055558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9">
        <f t="shared" si="246"/>
        <v>41939.520567129635</v>
      </c>
      <c r="T3913" s="9">
        <f t="shared" si="247"/>
        <v>41969.5622337963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9">
        <f t="shared" si="246"/>
        <v>42058.978356481479</v>
      </c>
      <c r="T3914" s="9">
        <f t="shared" si="247"/>
        <v>42118.899305555555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9">
        <f t="shared" si="246"/>
        <v>42307.919548611113</v>
      </c>
      <c r="T3915" s="9">
        <f t="shared" si="247"/>
        <v>42337.961215277777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9">
        <f t="shared" si="246"/>
        <v>42114.527268518519</v>
      </c>
      <c r="T3916" s="9">
        <f t="shared" si="247"/>
        <v>42134.665972222225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9">
        <f t="shared" si="246"/>
        <v>42492.693391203706</v>
      </c>
      <c r="T3917" s="9">
        <f t="shared" si="247"/>
        <v>42522.693391203706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9">
        <f t="shared" si="246"/>
        <v>42494.18</v>
      </c>
      <c r="T3918" s="9">
        <f t="shared" si="247"/>
        <v>42524.18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9">
        <f t="shared" si="246"/>
        <v>41863.235659722224</v>
      </c>
      <c r="T3919" s="9">
        <f t="shared" si="247"/>
        <v>41893.235659722224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9">
        <f t="shared" si="246"/>
        <v>41843.37295138889</v>
      </c>
      <c r="T3920" s="9">
        <f t="shared" si="247"/>
        <v>41855.375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9">
        <f t="shared" si="246"/>
        <v>42358.393206018525</v>
      </c>
      <c r="T3921" s="9">
        <f t="shared" si="247"/>
        <v>42386.708333333336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9">
        <f t="shared" si="246"/>
        <v>42657.095601851855</v>
      </c>
      <c r="T3922" s="9">
        <f t="shared" si="247"/>
        <v>42687.137268518527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9">
        <f t="shared" si="246"/>
        <v>41926.250636574077</v>
      </c>
      <c r="T3923" s="9">
        <f t="shared" si="247"/>
        <v>41938.458333333336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9">
        <f t="shared" si="246"/>
        <v>42020.4769675926</v>
      </c>
      <c r="T3924" s="9">
        <f t="shared" si="247"/>
        <v>42065.666666666664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9">
        <f t="shared" si="246"/>
        <v>42075.688321759262</v>
      </c>
      <c r="T3925" s="9">
        <f t="shared" si="247"/>
        <v>42103.688321759262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9">
        <f t="shared" si="246"/>
        <v>41786.668078703704</v>
      </c>
      <c r="T3926" s="9">
        <f t="shared" si="247"/>
        <v>41816.668078703704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9">
        <f t="shared" si="246"/>
        <v>41820.579155092593</v>
      </c>
      <c r="T3927" s="9">
        <f t="shared" si="247"/>
        <v>41850.579155092593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9">
        <f t="shared" si="246"/>
        <v>41969.793379629635</v>
      </c>
      <c r="T3928" s="9">
        <f t="shared" si="247"/>
        <v>41999.793379629635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9">
        <f t="shared" si="246"/>
        <v>41829.975740740745</v>
      </c>
      <c r="T3929" s="9">
        <f t="shared" si="247"/>
        <v>41859.975740740745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9">
        <f t="shared" si="246"/>
        <v>42265.391516203708</v>
      </c>
      <c r="T3930" s="9">
        <f t="shared" si="247"/>
        <v>42292.915972222225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9">
        <f t="shared" si="246"/>
        <v>42601.535474537035</v>
      </c>
      <c r="T3931" s="9">
        <f t="shared" si="247"/>
        <v>42631.535474537035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9">
        <f t="shared" si="246"/>
        <v>42433.047083333331</v>
      </c>
      <c r="T3932" s="9">
        <f t="shared" si="247"/>
        <v>42460.958333333336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9">
        <f t="shared" si="246"/>
        <v>42227.860034722224</v>
      </c>
      <c r="T3933" s="9">
        <f t="shared" si="247"/>
        <v>42252.860034722224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9">
        <f t="shared" si="246"/>
        <v>42414.876898148148</v>
      </c>
      <c r="T3934" s="9">
        <f t="shared" si="247"/>
        <v>42444.835231481484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9">
        <f t="shared" si="246"/>
        <v>42538.67664351852</v>
      </c>
      <c r="T3935" s="9">
        <f t="shared" si="247"/>
        <v>42567.738194444442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9">
        <f t="shared" si="246"/>
        <v>42233.38008101852</v>
      </c>
      <c r="T3936" s="9">
        <f t="shared" si="247"/>
        <v>42278.250000000007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9">
        <f t="shared" si="246"/>
        <v>42221.365115740737</v>
      </c>
      <c r="T3937" s="9">
        <f t="shared" si="247"/>
        <v>42281.365115740737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9">
        <f t="shared" si="246"/>
        <v>42674.971296296302</v>
      </c>
      <c r="T3938" s="9">
        <f t="shared" si="247"/>
        <v>42705.012962962966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9">
        <f t="shared" si="246"/>
        <v>42534.339814814819</v>
      </c>
      <c r="T3939" s="9">
        <f t="shared" si="247"/>
        <v>42562.339814814819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9">
        <f t="shared" si="246"/>
        <v>42151.614050925935</v>
      </c>
      <c r="T3940" s="9">
        <f t="shared" si="247"/>
        <v>42182.614050925935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9">
        <f t="shared" si="246"/>
        <v>41915.108553240745</v>
      </c>
      <c r="T3941" s="9">
        <f t="shared" si="247"/>
        <v>41918.895833333336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9">
        <f t="shared" si="246"/>
        <v>41961.200821759259</v>
      </c>
      <c r="T3942" s="9">
        <f t="shared" si="247"/>
        <v>42006.200821759259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9">
        <f t="shared" si="246"/>
        <v>41940.295567129629</v>
      </c>
      <c r="T3943" s="9">
        <f t="shared" si="247"/>
        <v>41967.750000000007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9">
        <f t="shared" si="246"/>
        <v>42111.612430555557</v>
      </c>
      <c r="T3944" s="9">
        <f t="shared" si="247"/>
        <v>42171.612430555557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9">
        <f t="shared" si="246"/>
        <v>42279.486898148149</v>
      </c>
      <c r="T3945" s="9">
        <f t="shared" si="247"/>
        <v>42310.409722222226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9">
        <f t="shared" si="246"/>
        <v>42213.371238425927</v>
      </c>
      <c r="T3946" s="9">
        <f t="shared" si="247"/>
        <v>42243.371238425927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9">
        <f t="shared" si="246"/>
        <v>42109.510046296295</v>
      </c>
      <c r="T3947" s="9">
        <f t="shared" si="247"/>
        <v>42139.510046296295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9">
        <f t="shared" si="246"/>
        <v>42031.541921296295</v>
      </c>
      <c r="T3948" s="9">
        <f t="shared" si="247"/>
        <v>42063.041666666664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9">
        <f t="shared" si="246"/>
        <v>42614.851203703707</v>
      </c>
      <c r="T3949" s="9">
        <f t="shared" si="247"/>
        <v>42644.851203703707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9">
        <f t="shared" si="246"/>
        <v>41829.033831018518</v>
      </c>
      <c r="T3950" s="9">
        <f t="shared" si="247"/>
        <v>41889.033831018518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9">
        <f t="shared" si="246"/>
        <v>42015.828946759262</v>
      </c>
      <c r="T3951" s="9">
        <f t="shared" si="247"/>
        <v>42045.828946759262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9">
        <f t="shared" si="246"/>
        <v>42439.41064814815</v>
      </c>
      <c r="T3952" s="9">
        <f t="shared" si="247"/>
        <v>42468.482638888891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9">
        <f t="shared" si="246"/>
        <v>42433.534050925933</v>
      </c>
      <c r="T3953" s="9">
        <f t="shared" si="247"/>
        <v>42493.492384259262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9">
        <f t="shared" si="246"/>
        <v>42243.498726851853</v>
      </c>
      <c r="T3954" s="9">
        <f t="shared" si="247"/>
        <v>42303.498726851853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9">
        <f t="shared" si="246"/>
        <v>42549.756782407414</v>
      </c>
      <c r="T3955" s="9">
        <f t="shared" si="247"/>
        <v>42580.686805555561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9">
        <f t="shared" si="246"/>
        <v>41774.359537037039</v>
      </c>
      <c r="T3956" s="9">
        <f t="shared" si="247"/>
        <v>41834.359537037039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9">
        <f t="shared" si="246"/>
        <v>42306.557187500002</v>
      </c>
      <c r="T3957" s="9">
        <f t="shared" si="247"/>
        <v>42336.598854166667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9">
        <f t="shared" si="246"/>
        <v>42457.6403587963</v>
      </c>
      <c r="T3958" s="9">
        <f t="shared" si="247"/>
        <v>42484.722222222226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9">
        <f t="shared" si="246"/>
        <v>42513.684652777774</v>
      </c>
      <c r="T3959" s="9">
        <f t="shared" si="247"/>
        <v>42559.684652777774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9">
        <f t="shared" si="246"/>
        <v>41816.65870370371</v>
      </c>
      <c r="T3960" s="9">
        <f t="shared" si="247"/>
        <v>41853.291666666672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9">
        <f t="shared" si="246"/>
        <v>41880.497175925928</v>
      </c>
      <c r="T3961" s="9">
        <f t="shared" si="247"/>
        <v>41910.497175925928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9">
        <f t="shared" si="246"/>
        <v>42342.553888888891</v>
      </c>
      <c r="T3962" s="9">
        <f t="shared" si="247"/>
        <v>42372.553888888891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9">
        <f t="shared" si="246"/>
        <v>41745.599652777782</v>
      </c>
      <c r="T3963" s="9">
        <f t="shared" si="247"/>
        <v>41767.599652777782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9">
        <f t="shared" si="246"/>
        <v>42311.329791666671</v>
      </c>
      <c r="T3964" s="9">
        <f t="shared" si="247"/>
        <v>42336.329791666671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9">
        <f t="shared" si="246"/>
        <v>42295.86246527778</v>
      </c>
      <c r="T3965" s="9">
        <f t="shared" si="247"/>
        <v>42325.904131944444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9">
        <f t="shared" si="246"/>
        <v>42053.430393518523</v>
      </c>
      <c r="T3966" s="9">
        <f t="shared" si="247"/>
        <v>42113.388726851852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9">
        <f t="shared" si="246"/>
        <v>42413.944212962968</v>
      </c>
      <c r="T3967" s="9">
        <f t="shared" si="247"/>
        <v>42473.902546296296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9">
        <f t="shared" si="246"/>
        <v>41801.41988425926</v>
      </c>
      <c r="T3968" s="9">
        <f t="shared" si="247"/>
        <v>41843.832638888889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9">
        <f t="shared" si="246"/>
        <v>42769.998923611114</v>
      </c>
      <c r="T3969" s="9">
        <f t="shared" si="247"/>
        <v>42799.998923611114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9">
        <f t="shared" si="246"/>
        <v>42452.523993055562</v>
      </c>
      <c r="T3970" s="9">
        <f t="shared" si="247"/>
        <v>42512.523993055562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6">
        <f t="shared" si="249"/>
        <v>35.166666666666664</v>
      </c>
      <c r="Q3971" t="s">
        <v>8316</v>
      </c>
      <c r="R3971" t="s">
        <v>8317</v>
      </c>
      <c r="S3971" s="9">
        <f t="shared" ref="S3971:S4034" si="250">(((J3971/60)/60)/24)+DATE(1970,1,1)+(-7/24)</f>
        <v>42601.563032407408</v>
      </c>
      <c r="T3971" s="9">
        <f t="shared" ref="T3971:T4034" si="251">(((I3971/60)/60)/24)+DATE(1970,1,1)+(-7/24)</f>
        <v>42610.871527777781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9">
        <f t="shared" si="250"/>
        <v>42447.571886574071</v>
      </c>
      <c r="T3972" s="9">
        <f t="shared" si="251"/>
        <v>42477.571886574071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9">
        <f t="shared" si="250"/>
        <v>41811.244513888894</v>
      </c>
      <c r="T3973" s="9">
        <f t="shared" si="251"/>
        <v>41841.244513888894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9">
        <f t="shared" si="250"/>
        <v>41980.775856481479</v>
      </c>
      <c r="T3974" s="9">
        <f t="shared" si="251"/>
        <v>42040.775856481479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9">
        <f t="shared" si="250"/>
        <v>42469.392476851855</v>
      </c>
      <c r="T3975" s="9">
        <f t="shared" si="251"/>
        <v>42498.875000000007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9">
        <f t="shared" si="250"/>
        <v>42493.255185185182</v>
      </c>
      <c r="T3976" s="9">
        <f t="shared" si="251"/>
        <v>42523.255185185182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9">
        <f t="shared" si="250"/>
        <v>42534.575208333335</v>
      </c>
      <c r="T3977" s="9">
        <f t="shared" si="251"/>
        <v>42564.575208333335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9">
        <f t="shared" si="250"/>
        <v>41830.566678240742</v>
      </c>
      <c r="T3978" s="9">
        <f t="shared" si="251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9">
        <f t="shared" si="250"/>
        <v>42543.496898148151</v>
      </c>
      <c r="T3979" s="9">
        <f t="shared" si="251"/>
        <v>42573.496898148151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9">
        <f t="shared" si="250"/>
        <v>41975.351307870376</v>
      </c>
      <c r="T3980" s="9">
        <f t="shared" si="251"/>
        <v>42035.351307870376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9">
        <f t="shared" si="250"/>
        <v>42069.61177083334</v>
      </c>
      <c r="T3981" s="9">
        <f t="shared" si="251"/>
        <v>42092.541666666664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9">
        <f t="shared" si="250"/>
        <v>41795.307256944448</v>
      </c>
      <c r="T3982" s="9">
        <f t="shared" si="251"/>
        <v>41825.307256944448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9">
        <f t="shared" si="250"/>
        <v>42507.888298611113</v>
      </c>
      <c r="T3983" s="9">
        <f t="shared" si="251"/>
        <v>42567.888298611113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9">
        <f t="shared" si="250"/>
        <v>42132.518287037041</v>
      </c>
      <c r="T3984" s="9">
        <f t="shared" si="251"/>
        <v>42192.518287037041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9">
        <f t="shared" si="250"/>
        <v>41747.578194444446</v>
      </c>
      <c r="T3985" s="9">
        <f t="shared" si="251"/>
        <v>41778.999305555561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9">
        <f t="shared" si="250"/>
        <v>41920.671805555554</v>
      </c>
      <c r="T3986" s="9">
        <f t="shared" si="251"/>
        <v>41950.708333333336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9">
        <f t="shared" si="250"/>
        <v>42399.41574074074</v>
      </c>
      <c r="T3987" s="9">
        <f t="shared" si="251"/>
        <v>42420.586805555555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9">
        <f t="shared" si="250"/>
        <v>42467.256874999999</v>
      </c>
      <c r="T3988" s="9">
        <f t="shared" si="251"/>
        <v>42496.25277777778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9">
        <f t="shared" si="250"/>
        <v>41765.632986111115</v>
      </c>
      <c r="T3989" s="9">
        <f t="shared" si="251"/>
        <v>41775.632986111115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9">
        <f t="shared" si="250"/>
        <v>42229.789502314816</v>
      </c>
      <c r="T3990" s="9">
        <f t="shared" si="251"/>
        <v>42244.789502314816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9">
        <f t="shared" si="250"/>
        <v>42286.458113425928</v>
      </c>
      <c r="T3991" s="9">
        <f t="shared" si="251"/>
        <v>42316.499780092599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9">
        <f t="shared" si="250"/>
        <v>42401.380706018521</v>
      </c>
      <c r="T3992" s="9">
        <f t="shared" si="251"/>
        <v>42431.380706018521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9">
        <f t="shared" si="250"/>
        <v>42125.352800925924</v>
      </c>
      <c r="T3993" s="9">
        <f t="shared" si="251"/>
        <v>42155.352800925924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9">
        <f t="shared" si="250"/>
        <v>42289.648831018516</v>
      </c>
      <c r="T3994" s="9">
        <f t="shared" si="251"/>
        <v>42349.690497685187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9">
        <f t="shared" si="250"/>
        <v>42107.573055555556</v>
      </c>
      <c r="T3995" s="9">
        <f t="shared" si="251"/>
        <v>42137.573055555556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9">
        <f t="shared" si="250"/>
        <v>41809.098263888889</v>
      </c>
      <c r="T3996" s="9">
        <f t="shared" si="251"/>
        <v>41839.098263888889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9">
        <f t="shared" si="250"/>
        <v>42019.392094907409</v>
      </c>
      <c r="T3997" s="9">
        <f t="shared" si="251"/>
        <v>42049.185416666667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9">
        <f t="shared" si="250"/>
        <v>41949.975277777776</v>
      </c>
      <c r="T3998" s="9">
        <f t="shared" si="251"/>
        <v>41963.37777777778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9">
        <f t="shared" si="250"/>
        <v>42069.099780092591</v>
      </c>
      <c r="T3999" s="9">
        <f t="shared" si="251"/>
        <v>42099.058113425934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9">
        <f t="shared" si="250"/>
        <v>42061.671597222223</v>
      </c>
      <c r="T4000" s="9">
        <f t="shared" si="251"/>
        <v>42091.629930555559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9">
        <f t="shared" si="250"/>
        <v>41842.53701388889</v>
      </c>
      <c r="T4001" s="9">
        <f t="shared" si="251"/>
        <v>41882.535983796297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9">
        <f t="shared" si="250"/>
        <v>42437.353680555556</v>
      </c>
      <c r="T4002" s="9">
        <f t="shared" si="251"/>
        <v>42497.312013888892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9">
        <f t="shared" si="250"/>
        <v>42775.6725462963</v>
      </c>
      <c r="T4003" s="9">
        <f t="shared" si="251"/>
        <v>42795.500000000007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9">
        <f t="shared" si="250"/>
        <v>41878.751863425925</v>
      </c>
      <c r="T4004" s="9">
        <f t="shared" si="251"/>
        <v>41908.751863425925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9">
        <f t="shared" si="250"/>
        <v>42020.295682870368</v>
      </c>
      <c r="T4005" s="9">
        <f t="shared" si="251"/>
        <v>42050.295682870368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9">
        <f t="shared" si="250"/>
        <v>41889.871030092596</v>
      </c>
      <c r="T4006" s="9">
        <f t="shared" si="251"/>
        <v>41919.871030092596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9">
        <f t="shared" si="250"/>
        <v>41872.516030092593</v>
      </c>
      <c r="T4007" s="9">
        <f t="shared" si="251"/>
        <v>41932.516030092593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9">
        <f t="shared" si="250"/>
        <v>42391.48133101852</v>
      </c>
      <c r="T4008" s="9">
        <f t="shared" si="251"/>
        <v>42416.48133101852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9">
        <f t="shared" si="250"/>
        <v>41848.481261574074</v>
      </c>
      <c r="T4009" s="9">
        <f t="shared" si="251"/>
        <v>41877.39444444445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9">
        <f t="shared" si="250"/>
        <v>42177.672534722224</v>
      </c>
      <c r="T4010" s="9">
        <f t="shared" si="251"/>
        <v>42207.672534722224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9">
        <f t="shared" si="250"/>
        <v>41851.409259259264</v>
      </c>
      <c r="T4011" s="9">
        <f t="shared" si="251"/>
        <v>41891.409259259264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9">
        <f t="shared" si="250"/>
        <v>41921.478773148148</v>
      </c>
      <c r="T4012" s="9">
        <f t="shared" si="251"/>
        <v>41938.478773148148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9">
        <f t="shared" si="250"/>
        <v>42002.253217592595</v>
      </c>
      <c r="T4013" s="9">
        <f t="shared" si="251"/>
        <v>42032.253217592595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9">
        <f t="shared" si="250"/>
        <v>42096.252881944449</v>
      </c>
      <c r="T4014" s="9">
        <f t="shared" si="251"/>
        <v>42126.252881944449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9">
        <f t="shared" si="250"/>
        <v>42021.009525462963</v>
      </c>
      <c r="T4015" s="9">
        <f t="shared" si="251"/>
        <v>42051.009525462963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9">
        <f t="shared" si="250"/>
        <v>42418.954502314817</v>
      </c>
      <c r="T4016" s="9">
        <f t="shared" si="251"/>
        <v>42433.954502314817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9">
        <f t="shared" si="250"/>
        <v>42174.489155092589</v>
      </c>
      <c r="T4017" s="9">
        <f t="shared" si="251"/>
        <v>42204.489155092589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9">
        <f t="shared" si="250"/>
        <v>41869.581018518518</v>
      </c>
      <c r="T4018" s="9">
        <f t="shared" si="251"/>
        <v>41899.581018518518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9">
        <f t="shared" si="250"/>
        <v>41856.380486111113</v>
      </c>
      <c r="T4019" s="9">
        <f t="shared" si="251"/>
        <v>41886.380486111113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9">
        <f t="shared" si="250"/>
        <v>42620.619305555556</v>
      </c>
      <c r="T4020" s="9">
        <f t="shared" si="251"/>
        <v>42650.619305555556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9">
        <f t="shared" si="250"/>
        <v>42417.38421296297</v>
      </c>
      <c r="T4021" s="9">
        <f t="shared" si="251"/>
        <v>42475.394444444442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9">
        <f t="shared" si="250"/>
        <v>42056.899293981485</v>
      </c>
      <c r="T4022" s="9">
        <f t="shared" si="251"/>
        <v>42086.857627314814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9">
        <f t="shared" si="250"/>
        <v>41878.619884259264</v>
      </c>
      <c r="T4023" s="9">
        <f t="shared" si="251"/>
        <v>41938.619884259264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9">
        <f t="shared" si="250"/>
        <v>41990.292442129627</v>
      </c>
      <c r="T4024" s="9">
        <f t="shared" si="251"/>
        <v>42035.82916666667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9">
        <f t="shared" si="250"/>
        <v>42408.707905092589</v>
      </c>
      <c r="T4025" s="9">
        <f t="shared" si="251"/>
        <v>42453.666238425933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9">
        <f t="shared" si="250"/>
        <v>42217.378437500003</v>
      </c>
      <c r="T4026" s="9">
        <f t="shared" si="251"/>
        <v>42247.378437500003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9">
        <f t="shared" si="250"/>
        <v>42150.946018518523</v>
      </c>
      <c r="T4027" s="9">
        <f t="shared" si="251"/>
        <v>42210.946018518523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9">
        <f t="shared" si="250"/>
        <v>42282.36387731482</v>
      </c>
      <c r="T4028" s="9">
        <f t="shared" si="251"/>
        <v>42342.405543981484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9">
        <f t="shared" si="250"/>
        <v>42768.679178240745</v>
      </c>
      <c r="T4029" s="9">
        <f t="shared" si="251"/>
        <v>42788.750000000007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9">
        <f t="shared" si="250"/>
        <v>41765.646990740745</v>
      </c>
      <c r="T4030" s="9">
        <f t="shared" si="251"/>
        <v>41795.646990740745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9">
        <f t="shared" si="250"/>
        <v>42321.733449074083</v>
      </c>
      <c r="T4031" s="9">
        <f t="shared" si="251"/>
        <v>42351.733449074083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9">
        <f t="shared" si="250"/>
        <v>42374.36341435185</v>
      </c>
      <c r="T4032" s="9">
        <f t="shared" si="251"/>
        <v>42403.492361111108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9">
        <f t="shared" si="250"/>
        <v>41941.29356481482</v>
      </c>
      <c r="T4033" s="9">
        <f t="shared" si="251"/>
        <v>41991.335231481484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6">
        <f t="shared" ref="P4034:P4097" si="253">E4034/L4034</f>
        <v>59</v>
      </c>
      <c r="Q4034" t="s">
        <v>8316</v>
      </c>
      <c r="R4034" t="s">
        <v>8317</v>
      </c>
      <c r="S4034" s="9">
        <f t="shared" si="250"/>
        <v>42293.517546296302</v>
      </c>
      <c r="T4034" s="9">
        <f t="shared" si="251"/>
        <v>42353.559212962966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6">
        <f t="shared" si="253"/>
        <v>65.340319148936175</v>
      </c>
      <c r="Q4035" t="s">
        <v>8316</v>
      </c>
      <c r="R4035" t="s">
        <v>8317</v>
      </c>
      <c r="S4035" s="9">
        <f t="shared" ref="S4035:S4098" si="254">(((J4035/60)/60)/24)+DATE(1970,1,1)+(-7/24)</f>
        <v>42613.977129629631</v>
      </c>
      <c r="T4035" s="9">
        <f t="shared" ref="T4035:T4098" si="255">(((I4035/60)/60)/24)+DATE(1970,1,1)+(-7/24)</f>
        <v>42645.083333333336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9">
        <f t="shared" si="254"/>
        <v>42067.655671296299</v>
      </c>
      <c r="T4036" s="9">
        <f t="shared" si="255"/>
        <v>42097.614004629628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9">
        <f t="shared" si="254"/>
        <v>41903.591284722221</v>
      </c>
      <c r="T4037" s="9">
        <f t="shared" si="255"/>
        <v>41933.591284722221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9">
        <f t="shared" si="254"/>
        <v>41804.645416666666</v>
      </c>
      <c r="T4038" s="9">
        <f t="shared" si="255"/>
        <v>41821.645833333336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9">
        <f t="shared" si="254"/>
        <v>42496.779108796305</v>
      </c>
      <c r="T4039" s="9">
        <f t="shared" si="255"/>
        <v>42514.309027777781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9">
        <f t="shared" si="254"/>
        <v>41869.507060185191</v>
      </c>
      <c r="T4040" s="9">
        <f t="shared" si="255"/>
        <v>41929.507060185191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9">
        <f t="shared" si="254"/>
        <v>42305.379247685189</v>
      </c>
      <c r="T4041" s="9">
        <f t="shared" si="255"/>
        <v>42338.957638888889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9">
        <f t="shared" si="254"/>
        <v>42143.939861111117</v>
      </c>
      <c r="T4042" s="9">
        <f t="shared" si="255"/>
        <v>42202.833333333336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9">
        <f t="shared" si="254"/>
        <v>42559.182337962964</v>
      </c>
      <c r="T4043" s="9">
        <f t="shared" si="255"/>
        <v>42619.182337962964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9">
        <f t="shared" si="254"/>
        <v>41994.792407407411</v>
      </c>
      <c r="T4044" s="9">
        <f t="shared" si="255"/>
        <v>42024.511111111111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9">
        <f t="shared" si="254"/>
        <v>41948.665798611117</v>
      </c>
      <c r="T4045" s="9">
        <f t="shared" si="255"/>
        <v>41963.665798611117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9">
        <f t="shared" si="254"/>
        <v>42073.928032407413</v>
      </c>
      <c r="T4046" s="9">
        <f t="shared" si="255"/>
        <v>42103.916666666664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9">
        <f t="shared" si="254"/>
        <v>41841.909594907411</v>
      </c>
      <c r="T4047" s="9">
        <f t="shared" si="255"/>
        <v>41871.909594907411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9">
        <f t="shared" si="254"/>
        <v>41904.358912037038</v>
      </c>
      <c r="T4048" s="9">
        <f t="shared" si="255"/>
        <v>41934.358912037038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9">
        <f t="shared" si="254"/>
        <v>41990.730821759258</v>
      </c>
      <c r="T4049" s="9">
        <f t="shared" si="255"/>
        <v>42014.750000000007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9">
        <f t="shared" si="254"/>
        <v>42436.217442129629</v>
      </c>
      <c r="T4050" s="9">
        <f t="shared" si="255"/>
        <v>42471.175775462965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9">
        <f t="shared" si="254"/>
        <v>42169.66684027778</v>
      </c>
      <c r="T4051" s="9">
        <f t="shared" si="255"/>
        <v>42199.66684027778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9">
        <f t="shared" si="254"/>
        <v>41905.34480324074</v>
      </c>
      <c r="T4052" s="9">
        <f t="shared" si="255"/>
        <v>41935.34480324074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9">
        <f t="shared" si="254"/>
        <v>41761.518483796302</v>
      </c>
      <c r="T4053" s="9">
        <f t="shared" si="255"/>
        <v>41767.995138888895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9">
        <f t="shared" si="254"/>
        <v>41865.58699074074</v>
      </c>
      <c r="T4054" s="9">
        <f t="shared" si="255"/>
        <v>41925.58699074074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9">
        <f t="shared" si="254"/>
        <v>41928.398472222223</v>
      </c>
      <c r="T4055" s="9">
        <f t="shared" si="255"/>
        <v>41958.541666666664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9">
        <f t="shared" si="254"/>
        <v>42613.54959490741</v>
      </c>
      <c r="T4056" s="9">
        <f t="shared" si="255"/>
        <v>42643.875000000007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9">
        <f t="shared" si="254"/>
        <v>41779.356840277782</v>
      </c>
      <c r="T4057" s="9">
        <f t="shared" si="255"/>
        <v>41809.356840277782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9">
        <f t="shared" si="254"/>
        <v>42534.641655092601</v>
      </c>
      <c r="T4058" s="9">
        <f t="shared" si="255"/>
        <v>42554.540972222225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9">
        <f t="shared" si="254"/>
        <v>42310.676851851858</v>
      </c>
      <c r="T4059" s="9">
        <f t="shared" si="255"/>
        <v>42333.666666666664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9">
        <f t="shared" si="254"/>
        <v>42445.76902777778</v>
      </c>
      <c r="T4060" s="9">
        <f t="shared" si="255"/>
        <v>42460.874305555561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9">
        <f t="shared" si="254"/>
        <v>41866.348981481482</v>
      </c>
      <c r="T4061" s="9">
        <f t="shared" si="255"/>
        <v>41897.833333333336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9">
        <f t="shared" si="254"/>
        <v>41779.403425925928</v>
      </c>
      <c r="T4062" s="9">
        <f t="shared" si="255"/>
        <v>41813.375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9">
        <f t="shared" si="254"/>
        <v>42420.849803240744</v>
      </c>
      <c r="T4063" s="9">
        <f t="shared" si="255"/>
        <v>42480.808136574073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9">
        <f t="shared" si="254"/>
        <v>42523.447546296295</v>
      </c>
      <c r="T4064" s="9">
        <f t="shared" si="255"/>
        <v>42553.447546296295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9">
        <f t="shared" si="254"/>
        <v>41787.389861111114</v>
      </c>
      <c r="T4065" s="9">
        <f t="shared" si="255"/>
        <v>41817.389861111114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9">
        <f t="shared" si="254"/>
        <v>42093.296597222223</v>
      </c>
      <c r="T4066" s="9">
        <f t="shared" si="255"/>
        <v>42123.296597222223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9">
        <f t="shared" si="254"/>
        <v>41833.659849537042</v>
      </c>
      <c r="T4067" s="9">
        <f t="shared" si="255"/>
        <v>41863.659849537042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9">
        <f t="shared" si="254"/>
        <v>42478.747546296298</v>
      </c>
      <c r="T4068" s="9">
        <f t="shared" si="255"/>
        <v>42508.747546296298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9">
        <f t="shared" si="254"/>
        <v>42234.82581018519</v>
      </c>
      <c r="T4069" s="9">
        <f t="shared" si="255"/>
        <v>42274.82581018519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9">
        <f t="shared" si="254"/>
        <v>42718.671932870369</v>
      </c>
      <c r="T4070" s="9">
        <f t="shared" si="255"/>
        <v>42748.670138888891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9">
        <f t="shared" si="254"/>
        <v>42022.36986111111</v>
      </c>
      <c r="T4071" s="9">
        <f t="shared" si="255"/>
        <v>42063.208333333336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9">
        <f t="shared" si="254"/>
        <v>42031.375231481485</v>
      </c>
      <c r="T4072" s="9">
        <f t="shared" si="255"/>
        <v>42063.833333333336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9">
        <f t="shared" si="254"/>
        <v>42700.513090277782</v>
      </c>
      <c r="T4073" s="9">
        <f t="shared" si="255"/>
        <v>42730.513090277782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9">
        <f t="shared" si="254"/>
        <v>41812.482766203706</v>
      </c>
      <c r="T4074" s="9">
        <f t="shared" si="255"/>
        <v>41872.482766203706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9">
        <f t="shared" si="254"/>
        <v>42078.053541666675</v>
      </c>
      <c r="T4075" s="9">
        <f t="shared" si="255"/>
        <v>42132.875000000007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9">
        <f t="shared" si="254"/>
        <v>42283.261284722226</v>
      </c>
      <c r="T4076" s="9">
        <f t="shared" si="255"/>
        <v>42313.302951388891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9">
        <f t="shared" si="254"/>
        <v>41778.754270833335</v>
      </c>
      <c r="T4077" s="9">
        <f t="shared" si="255"/>
        <v>41820.436111111114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9">
        <f t="shared" si="254"/>
        <v>41905.504039351858</v>
      </c>
      <c r="T4078" s="9">
        <f t="shared" si="255"/>
        <v>41933.535416666666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9">
        <f t="shared" si="254"/>
        <v>42695.418912037036</v>
      </c>
      <c r="T4079" s="9">
        <f t="shared" si="255"/>
        <v>42725.418912037036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9">
        <f t="shared" si="254"/>
        <v>42732.495856481481</v>
      </c>
      <c r="T4080" s="9">
        <f t="shared" si="255"/>
        <v>42762.495856481481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9">
        <f t="shared" si="254"/>
        <v>42510.647233796299</v>
      </c>
      <c r="T4081" s="9">
        <f t="shared" si="255"/>
        <v>42540.647233796299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9">
        <f t="shared" si="254"/>
        <v>42511.406435185192</v>
      </c>
      <c r="T4082" s="9">
        <f t="shared" si="255"/>
        <v>42535.495833333342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9">
        <f t="shared" si="254"/>
        <v>42041.289641203701</v>
      </c>
      <c r="T4083" s="9">
        <f t="shared" si="255"/>
        <v>42071.247974537044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9">
        <f t="shared" si="254"/>
        <v>42306.897604166668</v>
      </c>
      <c r="T4084" s="9">
        <f t="shared" si="255"/>
        <v>42322.666666666664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9">
        <f t="shared" si="254"/>
        <v>42353.470092592594</v>
      </c>
      <c r="T4085" s="9">
        <f t="shared" si="255"/>
        <v>42383.470092592594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9">
        <f t="shared" si="254"/>
        <v>42622.144745370373</v>
      </c>
      <c r="T4086" s="9">
        <f t="shared" si="255"/>
        <v>42652.144745370373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9">
        <f t="shared" si="254"/>
        <v>42058.312210648153</v>
      </c>
      <c r="T4087" s="9">
        <f t="shared" si="255"/>
        <v>42086.874305555561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9">
        <f t="shared" si="254"/>
        <v>42304.649293981485</v>
      </c>
      <c r="T4088" s="9">
        <f t="shared" si="255"/>
        <v>42328.875000000007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9">
        <f t="shared" si="254"/>
        <v>42538.451226851852</v>
      </c>
      <c r="T4089" s="9">
        <f t="shared" si="255"/>
        <v>42568.451226851852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9">
        <f t="shared" si="254"/>
        <v>41990.320879629631</v>
      </c>
      <c r="T4090" s="9">
        <f t="shared" si="255"/>
        <v>42020.143055555563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9">
        <f t="shared" si="254"/>
        <v>42122.440833333334</v>
      </c>
      <c r="T4091" s="9">
        <f t="shared" si="255"/>
        <v>42155.440972222226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9">
        <f t="shared" si="254"/>
        <v>42209.381215277775</v>
      </c>
      <c r="T4092" s="9">
        <f t="shared" si="255"/>
        <v>42223.333333333336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9">
        <f t="shared" si="254"/>
        <v>41990.21471064815</v>
      </c>
      <c r="T4093" s="9">
        <f t="shared" si="255"/>
        <v>42020.21471064815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9">
        <f t="shared" si="254"/>
        <v>42038.903321759259</v>
      </c>
      <c r="T4094" s="9">
        <f t="shared" si="255"/>
        <v>42098.861655092602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9">
        <f t="shared" si="254"/>
        <v>42178.524224537039</v>
      </c>
      <c r="T4095" s="9">
        <f t="shared" si="255"/>
        <v>42238.524224537039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9">
        <f t="shared" si="254"/>
        <v>41889.795138888891</v>
      </c>
      <c r="T4096" s="9">
        <f t="shared" si="255"/>
        <v>41933.915972222225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9">
        <f t="shared" si="254"/>
        <v>42692.740162037044</v>
      </c>
      <c r="T4097" s="9">
        <f t="shared" si="255"/>
        <v>42722.740162037044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6">
        <f t="shared" ref="P4098:P4115" si="257">E4098/L4098</f>
        <v>80</v>
      </c>
      <c r="Q4098" t="s">
        <v>8316</v>
      </c>
      <c r="R4098" t="s">
        <v>8317</v>
      </c>
      <c r="S4098" s="9">
        <f t="shared" si="254"/>
        <v>42750.238645833335</v>
      </c>
      <c r="T4098" s="9">
        <f t="shared" si="255"/>
        <v>42794.07708333333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9">
        <f t="shared" ref="S4099:S4115" si="258">(((J4099/60)/60)/24)+DATE(1970,1,1)+(-7/24)</f>
        <v>42344.532835648155</v>
      </c>
      <c r="T4099" s="9">
        <f t="shared" ref="T4099:T4115" si="259">(((I4099/60)/60)/24)+DATE(1970,1,1)+(-7/24)</f>
        <v>42400.704861111117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9">
        <f t="shared" si="258"/>
        <v>42495.430520833332</v>
      </c>
      <c r="T4100" s="9">
        <f t="shared" si="259"/>
        <v>42525.430520833332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9">
        <f t="shared" si="258"/>
        <v>42570.558715277781</v>
      </c>
      <c r="T4101" s="9">
        <f t="shared" si="259"/>
        <v>42615.558715277781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9">
        <f t="shared" si="258"/>
        <v>41926.833217592597</v>
      </c>
      <c r="T4102" s="9">
        <f t="shared" si="259"/>
        <v>41936.833217592597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9">
        <f t="shared" si="258"/>
        <v>42730.612060185187</v>
      </c>
      <c r="T4103" s="9">
        <f t="shared" si="259"/>
        <v>42760.612060185187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9">
        <f t="shared" si="258"/>
        <v>42475.556400462963</v>
      </c>
      <c r="T4104" s="9">
        <f t="shared" si="259"/>
        <v>42505.556400462963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9">
        <f t="shared" si="258"/>
        <v>42188.541273148156</v>
      </c>
      <c r="T4105" s="9">
        <f t="shared" si="259"/>
        <v>42242.480555555558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9">
        <f t="shared" si="258"/>
        <v>42639.986504629633</v>
      </c>
      <c r="T4106" s="9">
        <f t="shared" si="259"/>
        <v>42669.986504629633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9">
        <f t="shared" si="258"/>
        <v>42696.718854166669</v>
      </c>
      <c r="T4107" s="9">
        <f t="shared" si="259"/>
        <v>42729.718854166669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9">
        <f t="shared" si="258"/>
        <v>42052.757708333338</v>
      </c>
      <c r="T4108" s="9">
        <f t="shared" si="259"/>
        <v>42095.750000000007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9">
        <f t="shared" si="258"/>
        <v>41883.625011574077</v>
      </c>
      <c r="T4109" s="9">
        <f t="shared" si="259"/>
        <v>41906.625011574077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9">
        <f t="shared" si="258"/>
        <v>42766.740011574082</v>
      </c>
      <c r="T4110" s="9">
        <f t="shared" si="259"/>
        <v>42796.916666666664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9">
        <f t="shared" si="258"/>
        <v>42307.247731481482</v>
      </c>
      <c r="T4111" s="9">
        <f t="shared" si="259"/>
        <v>42337.289398148154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9">
        <f t="shared" si="258"/>
        <v>42512.335081018515</v>
      </c>
      <c r="T4112" s="9">
        <f t="shared" si="259"/>
        <v>42572.335081018515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9">
        <f t="shared" si="258"/>
        <v>42028.844212962962</v>
      </c>
      <c r="T4113" s="9">
        <f t="shared" si="259"/>
        <v>42058.844212962962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9">
        <f t="shared" si="258"/>
        <v>42400.65493055556</v>
      </c>
      <c r="T4114" s="9">
        <f t="shared" si="259"/>
        <v>42427.708333333336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9">
        <f t="shared" si="258"/>
        <v>42358.281516203708</v>
      </c>
      <c r="T4115" s="9">
        <f t="shared" si="259"/>
        <v>42376.981944444451</v>
      </c>
    </row>
  </sheetData>
  <conditionalFormatting sqref="F1:F1048576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73F7-A6B7-463C-80EF-D1A6CFC34B72}">
  <dimension ref="A1:H13"/>
  <sheetViews>
    <sheetView tabSelected="1" workbookViewId="0">
      <selection activeCell="F1" activeCellId="1" sqref="A1:A1048576 F1:H1048576"/>
    </sheetView>
  </sheetViews>
  <sheetFormatPr defaultRowHeight="15" x14ac:dyDescent="0.25"/>
  <cols>
    <col min="1" max="1" width="17.85546875" bestFit="1" customWidth="1"/>
    <col min="2" max="2" width="16.8554687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COUNTIFS('Starter Book'!F2:F4115,"successful",'Starter Book'!D2:D4115,"&lt;1000")</f>
        <v>322</v>
      </c>
      <c r="C2">
        <f>COUNTIFS('Starter Book'!F2:F4115,"failed",'Starter Book'!D2:D4115,"&lt;1000")</f>
        <v>113</v>
      </c>
      <c r="D2">
        <f>COUNTIFS('Starter Book'!F2:F4115,"canceled",'Starter Book'!D2:D4115,"&lt;1000")</f>
        <v>18</v>
      </c>
      <c r="E2">
        <f>SUM(B2,C2,D2)</f>
        <v>453</v>
      </c>
      <c r="F2" s="6">
        <f>B2/E2*100</f>
        <v>71.081677704194263</v>
      </c>
      <c r="G2" s="6">
        <f>C2/E2*100</f>
        <v>24.944812362030905</v>
      </c>
      <c r="H2" s="6">
        <f>D2/E2*100</f>
        <v>3.9735099337748347</v>
      </c>
    </row>
    <row r="3" spans="1:8" x14ac:dyDescent="0.25">
      <c r="A3" t="s">
        <v>8391</v>
      </c>
      <c r="B3">
        <f>COUNTIFS('Starter Book'!F2:F4115,"successful",'Starter Book'!D2:D4115,"&gt;999",'Starter Book'!D2:D4115,"&lt;5000")</f>
        <v>932</v>
      </c>
      <c r="C3">
        <f>COUNTIFS('Starter Book'!F2:F4115,"failed",'Starter Book'!D2:D4115,"&gt;999",'Starter Book'!D2:D4115,"&lt;5000")</f>
        <v>420</v>
      </c>
      <c r="D3">
        <f>COUNTIFS('Starter Book'!F2:F4115,"canceled",'Starter Book'!D2:D4115,"&gt;999",'Starter Book'!D2:D4115,"&lt;5000")</f>
        <v>60</v>
      </c>
      <c r="E3">
        <f t="shared" ref="E3:E13" si="0">SUM(B3,C3,D3)</f>
        <v>1412</v>
      </c>
      <c r="F3" s="6">
        <f t="shared" ref="F3:F13" si="1">B3/E3*100</f>
        <v>66.005665722379604</v>
      </c>
      <c r="G3" s="6">
        <f t="shared" ref="G3:G13" si="2">C3/E3*100</f>
        <v>29.745042492917843</v>
      </c>
      <c r="H3" s="6">
        <f t="shared" ref="H3:H13" si="3">D3/E3*100</f>
        <v>4.2492917847025495</v>
      </c>
    </row>
    <row r="4" spans="1:8" x14ac:dyDescent="0.25">
      <c r="A4" t="s">
        <v>8392</v>
      </c>
      <c r="B4">
        <f>COUNTIFS('Starter Book'!F2:F4115,"successful",'Starter Book'!D2:D4115,"&gt;4999",'Starter Book'!D2:D4115,"&lt;10000")</f>
        <v>381</v>
      </c>
      <c r="C4">
        <f>COUNTIFS('Starter Book'!F2:F4115,"failed",'Starter Book'!D2:D4115,"&gt;4999",'Starter Book'!D2:D4115,"&lt;10000")</f>
        <v>283</v>
      </c>
      <c r="D4">
        <f>COUNTIFS('Starter Book'!F2:F4115,"canceled",'Starter Book'!D2:D4115,"&gt;4999",'Starter Book'!D2:D4115,"&lt;10000")</f>
        <v>52</v>
      </c>
      <c r="E4">
        <f t="shared" si="0"/>
        <v>716</v>
      </c>
      <c r="F4" s="6">
        <f t="shared" si="1"/>
        <v>53.212290502793294</v>
      </c>
      <c r="G4" s="6">
        <f t="shared" si="2"/>
        <v>39.52513966480447</v>
      </c>
      <c r="H4" s="6">
        <f t="shared" si="3"/>
        <v>7.2625698324022352</v>
      </c>
    </row>
    <row r="5" spans="1:8" x14ac:dyDescent="0.25">
      <c r="A5" t="s">
        <v>8393</v>
      </c>
      <c r="B5">
        <f>COUNTIFS('Starter Book'!F2:F4115,"successful",'Starter Book'!D2:D4115,"&gt;9999",'Starter Book'!D2:D4115,"&lt;15000")</f>
        <v>168</v>
      </c>
      <c r="C5">
        <f>COUNTIFS('Starter Book'!F2:F4115,"failed",'Starter Book'!D2:D4115,"&gt;9999",'Starter Book'!D2:D4115,"&lt;15000")</f>
        <v>144</v>
      </c>
      <c r="D5">
        <f>COUNTIFS('Starter Book'!F2:F4115,"canceled",'Starter Book'!D2:D4115,"&gt;9999",'Starter Book'!D2:D4115,"&lt;15000")</f>
        <v>40</v>
      </c>
      <c r="E5">
        <f t="shared" si="0"/>
        <v>352</v>
      </c>
      <c r="F5" s="6">
        <f t="shared" si="1"/>
        <v>47.727272727272727</v>
      </c>
      <c r="G5" s="6">
        <f t="shared" si="2"/>
        <v>40.909090909090914</v>
      </c>
      <c r="H5" s="6">
        <f t="shared" si="3"/>
        <v>11.363636363636363</v>
      </c>
    </row>
    <row r="6" spans="1:8" x14ac:dyDescent="0.25">
      <c r="A6" t="s">
        <v>8394</v>
      </c>
      <c r="B6">
        <f>COUNTIFS('Starter Book'!F2:F4115,"successful",'Starter Book'!D2:D4115,"&gt;14999",'Starter Book'!D2:D4115,"&lt;20000")</f>
        <v>94</v>
      </c>
      <c r="C6">
        <f>COUNTIFS('Starter Book'!F2:F4115,"failed",'Starter Book'!D2:D4115,"&gt;14999",'Starter Book'!D2:D4115,"&lt;20000")</f>
        <v>90</v>
      </c>
      <c r="D6">
        <f>COUNTIFS('Starter Book'!F2:F4115,"canceled",'Starter Book'!D2:D4115,"&gt;14999",'Starter Book'!D2:D4115,"&lt;20000")</f>
        <v>17</v>
      </c>
      <c r="E6">
        <f t="shared" si="0"/>
        <v>201</v>
      </c>
      <c r="F6" s="6">
        <f t="shared" si="1"/>
        <v>46.766169154228855</v>
      </c>
      <c r="G6" s="6">
        <f t="shared" si="2"/>
        <v>44.776119402985074</v>
      </c>
      <c r="H6" s="6">
        <f t="shared" si="3"/>
        <v>8.4577114427860707</v>
      </c>
    </row>
    <row r="7" spans="1:8" x14ac:dyDescent="0.25">
      <c r="A7" t="s">
        <v>8395</v>
      </c>
      <c r="B7">
        <f>COUNTIFS('Starter Book'!F2:F4115,"successful",'Starter Book'!D2:D4115,"&gt;19999",'Starter Book'!D2:D4115,"&lt;25000")</f>
        <v>62</v>
      </c>
      <c r="C7">
        <f>COUNTIFS('Starter Book'!F2:F4115,"failed",'Starter Book'!D2:D4115,"&gt;19999",'Starter Book'!D2:D4115,"&lt;25000")</f>
        <v>72</v>
      </c>
      <c r="D7">
        <f>COUNTIFS('Starter Book'!F2:F4115,"canceled",'Starter Book'!D2:D4115,"&gt;19999",'Starter Book'!D2:D4115,"&lt;25000")</f>
        <v>14</v>
      </c>
      <c r="E7">
        <f t="shared" si="0"/>
        <v>148</v>
      </c>
      <c r="F7" s="6">
        <f t="shared" si="1"/>
        <v>41.891891891891895</v>
      </c>
      <c r="G7" s="6">
        <f t="shared" si="2"/>
        <v>48.648648648648653</v>
      </c>
      <c r="H7" s="6">
        <f t="shared" si="3"/>
        <v>9.4594594594594597</v>
      </c>
    </row>
    <row r="8" spans="1:8" x14ac:dyDescent="0.25">
      <c r="A8" t="s">
        <v>8396</v>
      </c>
      <c r="B8">
        <f>COUNTIFS('Starter Book'!F2:F4115,"successful",'Starter Book'!D2:D4115,"&gt;24999",'Starter Book'!D2:D4115,"&lt;30000")</f>
        <v>55</v>
      </c>
      <c r="C8">
        <f>COUNTIFS('Starter Book'!F2:F4115,"failed",'Starter Book'!D2:D4115,"&gt;24999",'Starter Book'!D2:D4115,"&lt;30000")</f>
        <v>64</v>
      </c>
      <c r="D8">
        <f>COUNTIFS('Starter Book'!F2:F4115,"canceled",'Starter Book'!D2:D4115,"&gt;24999",'Starter Book'!D2:D4115,"&lt;30000")</f>
        <v>18</v>
      </c>
      <c r="E8">
        <f t="shared" si="0"/>
        <v>137</v>
      </c>
      <c r="F8" s="6">
        <f t="shared" si="1"/>
        <v>40.145985401459853</v>
      </c>
      <c r="G8" s="6">
        <f t="shared" si="2"/>
        <v>46.715328467153284</v>
      </c>
      <c r="H8" s="6">
        <f t="shared" si="3"/>
        <v>13.138686131386862</v>
      </c>
    </row>
    <row r="9" spans="1:8" x14ac:dyDescent="0.25">
      <c r="A9" t="s">
        <v>8397</v>
      </c>
      <c r="B9">
        <f>COUNTIFS('Starter Book'!F2:F4115,"successful",'Starter Book'!D2:D4115,"&gt;29999",'Starter Book'!D2:D4115,"&lt;35000")</f>
        <v>32</v>
      </c>
      <c r="C9">
        <f>COUNTIFS('Starter Book'!F2:F4115,"failed",'Starter Book'!D2:D4115,"&gt;29999",'Starter Book'!D2:D4115,"&lt;35000")</f>
        <v>37</v>
      </c>
      <c r="D9">
        <f>COUNTIFS('Starter Book'!F2:F4115,"canceled",'Starter Book'!D2:D4115,"&gt;29999",'Starter Book'!D2:D4115,"&lt;35000")</f>
        <v>13</v>
      </c>
      <c r="E9">
        <f t="shared" si="0"/>
        <v>82</v>
      </c>
      <c r="F9" s="6">
        <f t="shared" si="1"/>
        <v>39.024390243902438</v>
      </c>
      <c r="G9" s="6">
        <f t="shared" si="2"/>
        <v>45.121951219512198</v>
      </c>
      <c r="H9" s="6">
        <f t="shared" si="3"/>
        <v>15.853658536585366</v>
      </c>
    </row>
    <row r="10" spans="1:8" x14ac:dyDescent="0.25">
      <c r="A10" t="s">
        <v>8398</v>
      </c>
      <c r="B10">
        <f>COUNTIFS('Starter Book'!F2:F4115,"successful",'Starter Book'!D2:D4115,"&gt;34999",'Starter Book'!D2:D4115,"&lt;40000")</f>
        <v>26</v>
      </c>
      <c r="C10">
        <f>COUNTIFS('Starter Book'!F2:F4115,"failed",'Starter Book'!D2:D4115,"&gt;34999",'Starter Book'!D2:D4115,"&lt;40000")</f>
        <v>22</v>
      </c>
      <c r="D10">
        <f>COUNTIFS('Starter Book'!F2:F4115,"canceled",'Starter Book'!D2:D4115,"&gt;34999",'Starter Book'!D2:D4115,"&lt;40000")</f>
        <v>7</v>
      </c>
      <c r="E10">
        <f t="shared" si="0"/>
        <v>55</v>
      </c>
      <c r="F10" s="6">
        <f t="shared" si="1"/>
        <v>47.272727272727273</v>
      </c>
      <c r="G10" s="6">
        <f t="shared" si="2"/>
        <v>40</v>
      </c>
      <c r="H10" s="6">
        <f t="shared" si="3"/>
        <v>12.727272727272727</v>
      </c>
    </row>
    <row r="11" spans="1:8" x14ac:dyDescent="0.25">
      <c r="A11" t="s">
        <v>8399</v>
      </c>
      <c r="B11">
        <f>COUNTIFS('Starter Book'!F2:F4115,"successful",'Starter Book'!D2:D4115,"&gt;39999",'Starter Book'!D2:D4115,"&lt;45000")</f>
        <v>21</v>
      </c>
      <c r="C11">
        <f>COUNTIFS('Starter Book'!F2:F4115,"failed",'Starter Book'!D2:D4115,"&gt;39999",'Starter Book'!D2:D4115,"&lt;45000")</f>
        <v>16</v>
      </c>
      <c r="D11">
        <f>COUNTIFS('Starter Book'!F2:F4115,"canceled",'Starter Book'!D2:D4115,"&gt;39999",'Starter Book'!D2:D4115,"&lt;45000")</f>
        <v>6</v>
      </c>
      <c r="E11">
        <f t="shared" si="0"/>
        <v>43</v>
      </c>
      <c r="F11" s="6">
        <f t="shared" si="1"/>
        <v>48.837209302325576</v>
      </c>
      <c r="G11" s="6">
        <f t="shared" si="2"/>
        <v>37.209302325581397</v>
      </c>
      <c r="H11" s="6">
        <f t="shared" si="3"/>
        <v>13.953488372093023</v>
      </c>
    </row>
    <row r="12" spans="1:8" x14ac:dyDescent="0.25">
      <c r="A12" t="s">
        <v>8400</v>
      </c>
      <c r="B12">
        <f>COUNTIFS('Starter Book'!F2:F4115,"successful",'Starter Book'!D2:D4115,"&gt;44999",'Starter Book'!D2:D4115,"&lt;50001")</f>
        <v>37</v>
      </c>
      <c r="C12">
        <f>COUNTIFS('Starter Book'!F2:F4115,"failed",'Starter Book'!D2:D4115,"&gt;44999",'Starter Book'!D2:D4115,"&lt;50001")</f>
        <v>71</v>
      </c>
      <c r="D12">
        <f>COUNTIFS('Starter Book'!F2:F4115,"canceled",'Starter Book'!D2:D4115,"&gt;44999",'Starter Book'!D2:D4115,"&lt;50001")</f>
        <v>21</v>
      </c>
      <c r="E12">
        <f t="shared" si="0"/>
        <v>129</v>
      </c>
      <c r="F12" s="6">
        <f t="shared" si="1"/>
        <v>28.68217054263566</v>
      </c>
      <c r="G12" s="6">
        <f t="shared" si="2"/>
        <v>55.038759689922479</v>
      </c>
      <c r="H12" s="6">
        <f t="shared" si="3"/>
        <v>16.279069767441861</v>
      </c>
    </row>
    <row r="13" spans="1:8" x14ac:dyDescent="0.25">
      <c r="A13" t="s">
        <v>8401</v>
      </c>
      <c r="B13">
        <f>COUNTIFS('Starter Book'!F2:F4115,"successful",'Starter Book'!D2:D4115,"&gt;49999")</f>
        <v>86</v>
      </c>
      <c r="C13">
        <f>COUNTIFS('Starter Book'!F2:F4115,"failed",'Starter Book'!D2:D4115,"&gt;49999")</f>
        <v>258</v>
      </c>
      <c r="D13">
        <f>COUNTIFS('Starter Book'!F3:F4116,"canceled",'Starter Book'!D3:D4116,"&gt;44999",'Starter Book'!D3:D4116,"&lt;50001")</f>
        <v>21</v>
      </c>
      <c r="E13">
        <f t="shared" si="0"/>
        <v>365</v>
      </c>
      <c r="F13" s="6">
        <f t="shared" si="1"/>
        <v>23.56164383561644</v>
      </c>
      <c r="G13" s="6">
        <f t="shared" si="2"/>
        <v>70.68493150684931</v>
      </c>
      <c r="H13" s="6">
        <f t="shared" si="3"/>
        <v>5.7534246575342465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4EEB-6072-4B48-9133-3CF72E25BE03}">
  <sheetPr codeName="Sheet3"/>
  <dimension ref="A1:F14"/>
  <sheetViews>
    <sheetView workbookViewId="0">
      <selection activeCell="A3" sqref="A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" bestFit="1" customWidth="1"/>
    <col min="8" max="8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8363</v>
      </c>
      <c r="B3" s="7" t="s">
        <v>8361</v>
      </c>
    </row>
    <row r="4" spans="1:6" x14ac:dyDescent="0.25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8" t="s">
        <v>8309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8" t="s">
        <v>8335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8" t="s">
        <v>8332</v>
      </c>
      <c r="C7">
        <v>96</v>
      </c>
      <c r="E7">
        <v>52</v>
      </c>
      <c r="F7">
        <v>148</v>
      </c>
    </row>
    <row r="8" spans="1:6" x14ac:dyDescent="0.25">
      <c r="A8" s="8" t="s">
        <v>8330</v>
      </c>
      <c r="B8">
        <v>23</v>
      </c>
      <c r="F8">
        <v>23</v>
      </c>
    </row>
    <row r="9" spans="1:6" x14ac:dyDescent="0.25">
      <c r="A9" s="8" t="s">
        <v>8324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8" t="s">
        <v>8337</v>
      </c>
      <c r="C10">
        <v>72</v>
      </c>
      <c r="E10">
        <v>62</v>
      </c>
      <c r="F10">
        <v>134</v>
      </c>
    </row>
    <row r="11" spans="1:6" x14ac:dyDescent="0.25">
      <c r="A11" s="8" t="s">
        <v>8321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8" t="s">
        <v>8318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8" t="s">
        <v>8316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8" t="s">
        <v>8360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1C9A-9C57-465C-A323-4DDCEB3C0560}">
  <dimension ref="A1:F47"/>
  <sheetViews>
    <sheetView zoomScaleNormal="100" workbookViewId="0">
      <selection activeCell="F1" sqref="F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8365</v>
      </c>
      <c r="B2" t="s">
        <v>8362</v>
      </c>
    </row>
    <row r="4" spans="1:6" x14ac:dyDescent="0.25">
      <c r="A4" s="7" t="s">
        <v>8363</v>
      </c>
      <c r="B4" s="7" t="s">
        <v>8361</v>
      </c>
    </row>
    <row r="5" spans="1:6" x14ac:dyDescent="0.25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8" t="s">
        <v>8315</v>
      </c>
      <c r="C6">
        <v>100</v>
      </c>
      <c r="F6">
        <v>100</v>
      </c>
    </row>
    <row r="7" spans="1:6" x14ac:dyDescent="0.25">
      <c r="A7" s="8" t="s">
        <v>8343</v>
      </c>
      <c r="B7">
        <v>20</v>
      </c>
      <c r="F7">
        <v>20</v>
      </c>
    </row>
    <row r="8" spans="1:6" x14ac:dyDescent="0.25">
      <c r="A8" s="8" t="s">
        <v>8331</v>
      </c>
      <c r="B8">
        <v>24</v>
      </c>
      <c r="F8">
        <v>24</v>
      </c>
    </row>
    <row r="9" spans="1:6" x14ac:dyDescent="0.25">
      <c r="A9" s="8" t="s">
        <v>8357</v>
      </c>
      <c r="C9">
        <v>40</v>
      </c>
      <c r="F9">
        <v>40</v>
      </c>
    </row>
    <row r="10" spans="1:6" x14ac:dyDescent="0.25">
      <c r="A10" s="8" t="s">
        <v>8353</v>
      </c>
      <c r="E10">
        <v>40</v>
      </c>
      <c r="F10">
        <v>40</v>
      </c>
    </row>
    <row r="11" spans="1:6" x14ac:dyDescent="0.25">
      <c r="A11" s="8" t="s">
        <v>8314</v>
      </c>
      <c r="E11">
        <v>180</v>
      </c>
      <c r="F11">
        <v>180</v>
      </c>
    </row>
    <row r="12" spans="1:6" x14ac:dyDescent="0.25">
      <c r="A12" s="8" t="s">
        <v>8313</v>
      </c>
      <c r="C12">
        <v>80</v>
      </c>
      <c r="F12">
        <v>80</v>
      </c>
    </row>
    <row r="13" spans="1:6" x14ac:dyDescent="0.25">
      <c r="A13" s="8" t="s">
        <v>8329</v>
      </c>
      <c r="E13">
        <v>40</v>
      </c>
      <c r="F13">
        <v>40</v>
      </c>
    </row>
    <row r="14" spans="1:6" x14ac:dyDescent="0.25">
      <c r="A14" s="8" t="s">
        <v>8346</v>
      </c>
      <c r="C14">
        <v>40</v>
      </c>
      <c r="D14">
        <v>20</v>
      </c>
      <c r="F14">
        <v>60</v>
      </c>
    </row>
    <row r="15" spans="1:6" x14ac:dyDescent="0.25">
      <c r="A15" s="8" t="s">
        <v>8323</v>
      </c>
      <c r="C15">
        <v>40</v>
      </c>
      <c r="F15">
        <v>40</v>
      </c>
    </row>
    <row r="16" spans="1:6" x14ac:dyDescent="0.25">
      <c r="A16" s="8" t="s">
        <v>8336</v>
      </c>
      <c r="B16">
        <v>20</v>
      </c>
      <c r="C16">
        <v>120</v>
      </c>
      <c r="F16">
        <v>140</v>
      </c>
    </row>
    <row r="17" spans="1:6" x14ac:dyDescent="0.25">
      <c r="A17" s="8" t="s">
        <v>8347</v>
      </c>
      <c r="C17">
        <v>20</v>
      </c>
      <c r="F17">
        <v>20</v>
      </c>
    </row>
    <row r="18" spans="1:6" x14ac:dyDescent="0.25">
      <c r="A18" s="8" t="s">
        <v>8348</v>
      </c>
      <c r="E18">
        <v>140</v>
      </c>
      <c r="F18">
        <v>140</v>
      </c>
    </row>
    <row r="19" spans="1:6" x14ac:dyDescent="0.25">
      <c r="A19" s="8" t="s">
        <v>8328</v>
      </c>
      <c r="C19">
        <v>20</v>
      </c>
      <c r="E19">
        <v>140</v>
      </c>
      <c r="F19">
        <v>160</v>
      </c>
    </row>
    <row r="20" spans="1:6" x14ac:dyDescent="0.25">
      <c r="A20" s="8" t="s">
        <v>8327</v>
      </c>
      <c r="C20">
        <v>60</v>
      </c>
      <c r="F20">
        <v>60</v>
      </c>
    </row>
    <row r="21" spans="1:6" x14ac:dyDescent="0.25">
      <c r="A21" s="8" t="s">
        <v>8355</v>
      </c>
      <c r="C21">
        <v>11</v>
      </c>
      <c r="E21">
        <v>9</v>
      </c>
      <c r="F21">
        <v>20</v>
      </c>
    </row>
    <row r="22" spans="1:6" x14ac:dyDescent="0.25">
      <c r="A22" s="8" t="s">
        <v>8326</v>
      </c>
      <c r="E22">
        <v>20</v>
      </c>
      <c r="F22">
        <v>20</v>
      </c>
    </row>
    <row r="23" spans="1:6" x14ac:dyDescent="0.25">
      <c r="A23" s="8" t="s">
        <v>8334</v>
      </c>
      <c r="C23">
        <v>40</v>
      </c>
      <c r="F23">
        <v>40</v>
      </c>
    </row>
    <row r="24" spans="1:6" x14ac:dyDescent="0.25">
      <c r="A24" s="8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8" t="s">
        <v>8342</v>
      </c>
      <c r="C25">
        <v>20</v>
      </c>
      <c r="F25">
        <v>20</v>
      </c>
    </row>
    <row r="26" spans="1:6" x14ac:dyDescent="0.25">
      <c r="A26" s="8" t="s">
        <v>8322</v>
      </c>
      <c r="E26">
        <v>60</v>
      </c>
      <c r="F26">
        <v>60</v>
      </c>
    </row>
    <row r="27" spans="1:6" x14ac:dyDescent="0.25">
      <c r="A27" s="8" t="s">
        <v>8349</v>
      </c>
      <c r="C27">
        <v>20</v>
      </c>
      <c r="F27">
        <v>20</v>
      </c>
    </row>
    <row r="28" spans="1:6" x14ac:dyDescent="0.25">
      <c r="A28" s="8" t="s">
        <v>8338</v>
      </c>
      <c r="C28">
        <v>57</v>
      </c>
      <c r="E28">
        <v>103</v>
      </c>
      <c r="F28">
        <v>160</v>
      </c>
    </row>
    <row r="29" spans="1:6" x14ac:dyDescent="0.25">
      <c r="A29" s="8" t="s">
        <v>8344</v>
      </c>
      <c r="C29">
        <v>20</v>
      </c>
      <c r="F29">
        <v>20</v>
      </c>
    </row>
    <row r="30" spans="1:6" x14ac:dyDescent="0.25">
      <c r="A30" s="8" t="s">
        <v>8317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8" t="s">
        <v>8345</v>
      </c>
      <c r="E31">
        <v>40</v>
      </c>
      <c r="F31">
        <v>40</v>
      </c>
    </row>
    <row r="32" spans="1:6" x14ac:dyDescent="0.25">
      <c r="A32" s="8" t="s">
        <v>8341</v>
      </c>
      <c r="E32">
        <v>20</v>
      </c>
      <c r="F32">
        <v>20</v>
      </c>
    </row>
    <row r="33" spans="1:6" x14ac:dyDescent="0.25">
      <c r="A33" s="8" t="s">
        <v>8352</v>
      </c>
      <c r="C33">
        <v>20</v>
      </c>
      <c r="F33">
        <v>20</v>
      </c>
    </row>
    <row r="34" spans="1:6" x14ac:dyDescent="0.25">
      <c r="A34" s="8" t="s">
        <v>8325</v>
      </c>
      <c r="E34">
        <v>260</v>
      </c>
      <c r="F34">
        <v>260</v>
      </c>
    </row>
    <row r="35" spans="1:6" x14ac:dyDescent="0.25">
      <c r="A35" s="8" t="s">
        <v>8312</v>
      </c>
      <c r="B35">
        <v>40</v>
      </c>
      <c r="F35">
        <v>40</v>
      </c>
    </row>
    <row r="36" spans="1:6" x14ac:dyDescent="0.25">
      <c r="A36" s="8" t="s">
        <v>8311</v>
      </c>
      <c r="E36">
        <v>60</v>
      </c>
      <c r="F36">
        <v>60</v>
      </c>
    </row>
    <row r="37" spans="1:6" x14ac:dyDescent="0.25">
      <c r="A37" s="8" t="s">
        <v>8351</v>
      </c>
      <c r="D37">
        <v>6</v>
      </c>
      <c r="E37">
        <v>34</v>
      </c>
      <c r="F37">
        <v>40</v>
      </c>
    </row>
    <row r="38" spans="1:6" x14ac:dyDescent="0.25">
      <c r="A38" s="8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8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8" t="s">
        <v>8350</v>
      </c>
      <c r="E40">
        <v>80</v>
      </c>
      <c r="F40">
        <v>80</v>
      </c>
    </row>
    <row r="41" spans="1:6" x14ac:dyDescent="0.25">
      <c r="A41" s="8" t="s">
        <v>8310</v>
      </c>
      <c r="E41">
        <v>60</v>
      </c>
      <c r="F41">
        <v>60</v>
      </c>
    </row>
    <row r="42" spans="1:6" x14ac:dyDescent="0.25">
      <c r="A42" s="8" t="s">
        <v>8340</v>
      </c>
      <c r="B42">
        <v>10</v>
      </c>
      <c r="C42">
        <v>47</v>
      </c>
      <c r="F42">
        <v>57</v>
      </c>
    </row>
    <row r="43" spans="1:6" x14ac:dyDescent="0.25">
      <c r="A43" s="8" t="s">
        <v>8333</v>
      </c>
      <c r="C43">
        <v>100</v>
      </c>
      <c r="F43">
        <v>100</v>
      </c>
    </row>
    <row r="44" spans="1:6" x14ac:dyDescent="0.25">
      <c r="A44" s="8" t="s">
        <v>8320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8" t="s">
        <v>8319</v>
      </c>
      <c r="B45">
        <v>100</v>
      </c>
      <c r="C45">
        <v>60</v>
      </c>
      <c r="F45">
        <v>160</v>
      </c>
    </row>
    <row r="46" spans="1:6" x14ac:dyDescent="0.25">
      <c r="A46" s="8" t="s">
        <v>8339</v>
      </c>
      <c r="B46">
        <v>20</v>
      </c>
      <c r="F46">
        <v>20</v>
      </c>
    </row>
    <row r="47" spans="1:6" x14ac:dyDescent="0.25">
      <c r="A47" s="8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CA134-18BA-4AC4-BE98-37C8C0D646B3}">
  <dimension ref="A1:E18"/>
  <sheetViews>
    <sheetView topLeftCell="E1" workbookViewId="0">
      <selection activeCell="D10" sqref="D1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8365</v>
      </c>
      <c r="B1" t="s">
        <v>8362</v>
      </c>
    </row>
    <row r="2" spans="1:5" x14ac:dyDescent="0.25">
      <c r="A2" s="7" t="s">
        <v>8381</v>
      </c>
      <c r="B2" t="s">
        <v>8362</v>
      </c>
    </row>
    <row r="4" spans="1:5" x14ac:dyDescent="0.25">
      <c r="A4" s="7" t="s">
        <v>8366</v>
      </c>
      <c r="B4" s="7" t="s">
        <v>8361</v>
      </c>
    </row>
    <row r="5" spans="1:5" x14ac:dyDescent="0.25">
      <c r="A5" s="7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0" t="s">
        <v>8375</v>
      </c>
      <c r="B6">
        <v>34</v>
      </c>
      <c r="C6">
        <v>148</v>
      </c>
      <c r="D6">
        <v>184</v>
      </c>
      <c r="E6">
        <v>366</v>
      </c>
    </row>
    <row r="7" spans="1:5" x14ac:dyDescent="0.25">
      <c r="A7" s="10" t="s">
        <v>8376</v>
      </c>
      <c r="B7">
        <v>27</v>
      </c>
      <c r="C7">
        <v>106</v>
      </c>
      <c r="D7">
        <v>202</v>
      </c>
      <c r="E7">
        <v>335</v>
      </c>
    </row>
    <row r="8" spans="1:5" x14ac:dyDescent="0.25">
      <c r="A8" s="10" t="s">
        <v>8377</v>
      </c>
      <c r="B8">
        <v>28</v>
      </c>
      <c r="C8">
        <v>108</v>
      </c>
      <c r="D8">
        <v>180</v>
      </c>
      <c r="E8">
        <v>316</v>
      </c>
    </row>
    <row r="9" spans="1:5" x14ac:dyDescent="0.25">
      <c r="A9" s="10" t="s">
        <v>8378</v>
      </c>
      <c r="B9">
        <v>27</v>
      </c>
      <c r="C9">
        <v>102</v>
      </c>
      <c r="D9">
        <v>192</v>
      </c>
      <c r="E9">
        <v>321</v>
      </c>
    </row>
    <row r="10" spans="1:5" x14ac:dyDescent="0.25">
      <c r="A10" s="10" t="s">
        <v>8369</v>
      </c>
      <c r="B10">
        <v>27</v>
      </c>
      <c r="C10">
        <v>126</v>
      </c>
      <c r="D10">
        <v>233</v>
      </c>
      <c r="E10">
        <v>386</v>
      </c>
    </row>
    <row r="11" spans="1:5" x14ac:dyDescent="0.25">
      <c r="A11" s="10" t="s">
        <v>8379</v>
      </c>
      <c r="B11">
        <v>27</v>
      </c>
      <c r="C11">
        <v>148</v>
      </c>
      <c r="D11">
        <v>212</v>
      </c>
      <c r="E11">
        <v>387</v>
      </c>
    </row>
    <row r="12" spans="1:5" x14ac:dyDescent="0.25">
      <c r="A12" s="10" t="s">
        <v>8370</v>
      </c>
      <c r="B12">
        <v>43</v>
      </c>
      <c r="C12">
        <v>148</v>
      </c>
      <c r="D12">
        <v>192</v>
      </c>
      <c r="E12">
        <v>383</v>
      </c>
    </row>
    <row r="13" spans="1:5" x14ac:dyDescent="0.25">
      <c r="A13" s="10" t="s">
        <v>8371</v>
      </c>
      <c r="B13">
        <v>32</v>
      </c>
      <c r="C13">
        <v>135</v>
      </c>
      <c r="D13">
        <v>167</v>
      </c>
      <c r="E13">
        <v>334</v>
      </c>
    </row>
    <row r="14" spans="1:5" x14ac:dyDescent="0.25">
      <c r="A14" s="10" t="s">
        <v>8372</v>
      </c>
      <c r="B14">
        <v>24</v>
      </c>
      <c r="C14">
        <v>126</v>
      </c>
      <c r="D14">
        <v>148</v>
      </c>
      <c r="E14">
        <v>298</v>
      </c>
    </row>
    <row r="15" spans="1:5" x14ac:dyDescent="0.25">
      <c r="A15" s="10" t="s">
        <v>8373</v>
      </c>
      <c r="B15">
        <v>20</v>
      </c>
      <c r="C15">
        <v>151</v>
      </c>
      <c r="D15">
        <v>184</v>
      </c>
      <c r="E15">
        <v>355</v>
      </c>
    </row>
    <row r="16" spans="1:5" x14ac:dyDescent="0.25">
      <c r="A16" s="10" t="s">
        <v>8374</v>
      </c>
      <c r="B16">
        <v>37</v>
      </c>
      <c r="C16">
        <v>113</v>
      </c>
      <c r="D16">
        <v>181</v>
      </c>
      <c r="E16">
        <v>331</v>
      </c>
    </row>
    <row r="17" spans="1:5" x14ac:dyDescent="0.25">
      <c r="A17" s="10" t="s">
        <v>8380</v>
      </c>
      <c r="B17">
        <v>23</v>
      </c>
      <c r="C17">
        <v>119</v>
      </c>
      <c r="D17">
        <v>110</v>
      </c>
      <c r="E17">
        <v>252</v>
      </c>
    </row>
    <row r="18" spans="1:5" x14ac:dyDescent="0.25">
      <c r="A18" s="10" t="s">
        <v>8360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 Book</vt:lpstr>
      <vt:lpstr>Outcomes based on goal</vt:lpstr>
      <vt:lpstr>Outcomes by Category</vt:lpstr>
      <vt:lpstr>Outcomes by Sub-Category</vt:lpstr>
      <vt:lpstr>Outcomes by Category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setho</cp:lastModifiedBy>
  <dcterms:created xsi:type="dcterms:W3CDTF">2017-04-20T15:17:24Z</dcterms:created>
  <dcterms:modified xsi:type="dcterms:W3CDTF">2019-02-26T20:47:14Z</dcterms:modified>
</cp:coreProperties>
</file>