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thPorter/Desktop/RUTJER201901DATA3/02-Homework/01-Excel/Instructions/"/>
    </mc:Choice>
  </mc:AlternateContent>
  <xr:revisionPtr revIDLastSave="0" documentId="13_ncr:1_{541174D2-AF51-9547-8E01-2ACC95E8E4F3}" xr6:coauthVersionLast="40" xr6:coauthVersionMax="40" xr10:uidLastSave="{00000000-0000-0000-0000-000000000000}"/>
  <bookViews>
    <workbookView xWindow="1160" yWindow="560" windowWidth="20640" windowHeight="13780" xr2:uid="{00000000-000D-0000-FFFF-FFFF00000000}"/>
  </bookViews>
  <sheets>
    <sheet name="Sheet7" sheetId="7" r:id="rId1"/>
    <sheet name="Sheet8" sheetId="8" r:id="rId2"/>
    <sheet name="Sheet9" sheetId="9" r:id="rId3"/>
    <sheet name="Sheet3" sheetId="11" r:id="rId4"/>
    <sheet name="Sheet1" sheetId="1" r:id="rId5"/>
  </sheets>
  <definedNames>
    <definedName name="_xlnm._FilterDatabase" localSheetId="4" hidden="1">Sheet1!$A$1:$R$4115</definedName>
    <definedName name="solver_eng" localSheetId="4" hidden="1">1</definedName>
    <definedName name="solver_lin" localSheetId="4" hidden="1">2</definedName>
    <definedName name="solver_neg" localSheetId="4" hidden="1">1</definedName>
    <definedName name="solver_num" localSheetId="4" hidden="1">0</definedName>
    <definedName name="solver_opt" localSheetId="4" hidden="1">Sheet1!$O$4</definedName>
    <definedName name="solver_typ" localSheetId="4" hidden="1">1</definedName>
    <definedName name="solver_val" localSheetId="4" hidden="1">0</definedName>
    <definedName name="solver_ver" localSheetId="4" hidden="1">2</definedName>
  </definedNames>
  <calcPr calcId="191029"/>
  <pivotCaches>
    <pivotCache cacheId="15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4" i="11"/>
  <c r="F5" i="11"/>
  <c r="F6" i="11"/>
  <c r="F7" i="11"/>
  <c r="F8" i="11"/>
  <c r="F9" i="11"/>
  <c r="F10" i="11"/>
  <c r="F11" i="11"/>
  <c r="F12" i="11"/>
  <c r="F13" i="11"/>
  <c r="F3" i="11"/>
  <c r="F2" i="11"/>
  <c r="E6" i="11"/>
  <c r="E7" i="11"/>
  <c r="E8" i="11"/>
  <c r="E9" i="11"/>
  <c r="E10" i="11"/>
  <c r="E11" i="11"/>
  <c r="E12" i="11"/>
  <c r="E13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B8" i="11"/>
  <c r="B7" i="11"/>
  <c r="B6" i="11"/>
  <c r="B5" i="11"/>
  <c r="E5" i="11" s="1"/>
  <c r="B4" i="11"/>
  <c r="E4" i="11" s="1"/>
  <c r="B3" i="11"/>
  <c r="E3" i="11" s="1"/>
  <c r="B2" i="11"/>
  <c r="E2" i="11" s="1"/>
  <c r="S5" i="1"/>
  <c r="T5" i="1" s="1"/>
  <c r="T3" i="1"/>
  <c r="T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 l="1"/>
  <c r="A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3" i="1"/>
  <c r="A4" i="1"/>
  <c r="A5" i="1"/>
  <c r="A6" i="1"/>
</calcChain>
</file>

<file path=xl/sharedStrings.xml><?xml version="1.0" encoding="utf-8"?>
<sst xmlns="http://schemas.openxmlformats.org/spreadsheetml/2006/main" count="24807" uniqueCount="8388">
  <si>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</si>
  <si>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</si>
  <si>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</si>
  <si>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</si>
  <si>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</si>
  <si>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</si>
  <si>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</si>
  <si>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</si>
  <si>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</si>
  <si>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</si>
  <si>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</si>
  <si>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</si>
  <si>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</si>
  <si>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</si>
  <si>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</si>
  <si>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</si>
  <si>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</si>
  <si>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</si>
  <si>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</si>
  <si>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</si>
  <si>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</si>
  <si>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</si>
  <si>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</si>
  <si>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</si>
  <si>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</si>
  <si>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</si>
  <si>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</si>
  <si>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</si>
  <si>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</si>
  <si>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</si>
  <si>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</si>
  <si>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</si>
  <si>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</si>
  <si>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</si>
  <si>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</si>
  <si>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</si>
  <si>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</si>
  <si>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</si>
  <si>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</si>
  <si>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</si>
  <si>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</si>
  <si>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</si>
  <si>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</si>
  <si>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</si>
  <si>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</si>
  <si>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</si>
  <si>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</si>
  <si>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</si>
  <si>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</si>
  <si>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</si>
  <si>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</si>
  <si>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</si>
  <si>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</si>
  <si>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</si>
  <si>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</si>
  <si>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</si>
  <si>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</si>
  <si>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</si>
  <si>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</si>
  <si>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</si>
  <si>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</si>
  <si>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</si>
  <si>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</si>
  <si>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</si>
  <si>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</si>
  <si>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</si>
  <si>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</si>
  <si>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</si>
  <si>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</si>
  <si>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</si>
  <si>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</si>
  <si>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</si>
  <si>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</si>
  <si>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</si>
  <si>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</si>
  <si>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</si>
  <si>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</si>
  <si>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</si>
  <si>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</si>
  <si>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</si>
  <si>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</si>
  <si>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</si>
  <si>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</si>
  <si>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</si>
  <si>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</si>
  <si>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</si>
  <si>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</si>
  <si>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</si>
  <si>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</si>
  <si>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</si>
  <si>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</si>
  <si>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</si>
  <si>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</si>
  <si>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</si>
  <si>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</si>
  <si>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</si>
  <si>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</si>
  <si>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</si>
  <si>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</si>
  <si>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</si>
  <si>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</si>
  <si>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</si>
  <si>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</si>
  <si>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</si>
  <si>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</si>
  <si>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</si>
  <si>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</si>
  <si>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</si>
  <si>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</si>
  <si>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</si>
  <si>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</si>
  <si>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</si>
  <si>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</si>
  <si>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</si>
  <si>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</si>
  <si>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</si>
  <si>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</si>
  <si>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</si>
  <si>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</si>
  <si>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</si>
  <si>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</si>
  <si>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</si>
  <si>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</si>
  <si>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</si>
  <si>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</si>
  <si>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</si>
  <si>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</si>
  <si>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</si>
  <si>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</si>
  <si>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</si>
  <si>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</si>
  <si>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</si>
  <si>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</si>
  <si>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</si>
  <si>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</si>
  <si>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</si>
  <si>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</si>
  <si>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</si>
  <si>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</si>
  <si>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</si>
  <si>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</si>
  <si>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</si>
  <si>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</si>
  <si>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</si>
  <si>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</si>
  <si>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</si>
  <si>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</si>
  <si>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</si>
  <si>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</si>
  <si>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</si>
  <si>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</si>
  <si>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</si>
  <si>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</si>
  <si>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</si>
  <si>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</si>
  <si>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</si>
  <si>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</si>
  <si>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</si>
  <si>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</si>
  <si>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</si>
  <si>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</si>
  <si>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</si>
  <si>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</si>
  <si>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</si>
  <si>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</si>
  <si>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</si>
  <si>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</si>
  <si>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</si>
  <si>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</si>
  <si>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</si>
  <si>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</si>
  <si>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</si>
  <si>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</si>
  <si>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</si>
  <si>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</si>
  <si>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</si>
  <si>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</si>
  <si>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</si>
  <si>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</si>
  <si>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</si>
  <si>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</si>
  <si>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</si>
  <si>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</si>
  <si>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</si>
  <si>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</si>
  <si>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</si>
  <si>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</si>
  <si>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</si>
  <si>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</si>
  <si>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</si>
  <si>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</si>
  <si>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</si>
  <si>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</si>
  <si>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</si>
  <si>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</si>
  <si>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</si>
  <si>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</si>
  <si>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</si>
  <si>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</si>
  <si>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</si>
  <si>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</si>
  <si>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</si>
  <si>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</si>
  <si>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</si>
  <si>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</si>
  <si>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</si>
  <si>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</si>
  <si>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</si>
  <si>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</si>
  <si>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</si>
  <si>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</si>
  <si>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</si>
  <si>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</si>
  <si>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</si>
  <si>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</si>
  <si>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</si>
  <si>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</si>
  <si>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</si>
  <si>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</si>
  <si>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</si>
  <si>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</si>
  <si>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</si>
  <si>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</si>
  <si>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</si>
  <si>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</si>
  <si>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</si>
  <si>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</si>
  <si>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</si>
  <si>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</si>
  <si>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</si>
  <si>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</si>
  <si>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</si>
  <si>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</si>
  <si>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</si>
  <si>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</si>
  <si>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</si>
  <si>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</si>
  <si>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</si>
  <si>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</si>
  <si>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</si>
  <si>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</si>
  <si>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</si>
  <si>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</si>
  <si>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</si>
  <si>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</si>
  <si>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</si>
  <si>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</si>
  <si>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</si>
  <si>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</si>
  <si>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</si>
  <si>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</si>
  <si>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</si>
  <si>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</si>
  <si>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</si>
  <si>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</si>
  <si>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</si>
  <si>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</si>
  <si>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</si>
  <si>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</si>
  <si>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</si>
  <si>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</si>
  <si>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</si>
  <si>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</si>
  <si>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</si>
  <si>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</si>
  <si>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</si>
  <si>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</si>
  <si>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</si>
  <si>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</si>
  <si>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</si>
  <si>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</si>
  <si>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</si>
  <si>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</si>
  <si>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</si>
  <si>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</si>
  <si>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</si>
  <si>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</si>
  <si>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</si>
  <si>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</si>
  <si>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</si>
  <si>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</si>
  <si>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</si>
  <si>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</si>
  <si>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</si>
  <si>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</si>
  <si>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</si>
  <si>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</si>
  <si>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</si>
  <si>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</si>
  <si>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</si>
  <si>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</si>
  <si>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</si>
  <si>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</si>
  <si>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</si>
  <si>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</si>
  <si>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</si>
  <si>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</si>
  <si>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</si>
  <si>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</si>
  <si>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</si>
  <si>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</si>
  <si>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</si>
  <si>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</si>
  <si>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</si>
  <si>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</si>
  <si>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</si>
  <si>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</si>
  <si>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</si>
  <si>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</si>
  <si>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</si>
  <si>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</si>
  <si>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</si>
  <si>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</si>
  <si>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</si>
  <si>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</si>
  <si>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</si>
  <si>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</si>
  <si>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</si>
  <si>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</si>
  <si>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</si>
  <si>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</si>
  <si>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</si>
  <si>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</si>
  <si>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</si>
  <si>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</si>
  <si>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</si>
  <si>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</si>
  <si>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</si>
  <si>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</si>
  <si>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</si>
  <si>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</si>
  <si>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</si>
  <si>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</si>
  <si>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</si>
  <si>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</si>
  <si>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</si>
  <si>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</si>
  <si>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</si>
  <si>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</si>
  <si>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</si>
  <si>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</si>
  <si>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</si>
  <si>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</si>
  <si>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</si>
  <si>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</si>
  <si>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</si>
  <si>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</si>
  <si>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</si>
  <si>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</si>
  <si>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</si>
  <si>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</si>
  <si>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</si>
  <si>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</si>
  <si>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</si>
  <si>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</si>
  <si>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</si>
  <si>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</si>
  <si>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</si>
  <si>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</si>
  <si>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</si>
  <si>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</si>
  <si>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</si>
  <si>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</si>
  <si>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</si>
  <si>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</si>
  <si>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</si>
  <si>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</si>
  <si>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</si>
  <si>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</si>
  <si>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</si>
  <si>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</si>
  <si>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</si>
  <si>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</si>
  <si>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</si>
  <si>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</si>
  <si>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</si>
  <si>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</si>
  <si>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</si>
  <si>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</si>
  <si>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</si>
  <si>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</si>
  <si>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</si>
  <si>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</si>
  <si>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</si>
  <si>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</si>
  <si>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</si>
  <si>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</si>
  <si>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</si>
  <si>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</si>
  <si>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</si>
  <si>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</si>
  <si>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</si>
  <si>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</si>
  <si>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</si>
  <si>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</si>
  <si>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</si>
  <si>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</si>
  <si>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</si>
  <si>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</si>
  <si>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</si>
  <si>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</si>
  <si>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</si>
  <si>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</si>
  <si>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</si>
  <si>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</si>
  <si>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</si>
  <si>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</si>
  <si>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</si>
  <si>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</si>
  <si>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</si>
  <si>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</si>
  <si>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</si>
  <si>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</si>
  <si>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</si>
  <si>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</si>
  <si>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</si>
  <si>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</si>
  <si>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</si>
  <si>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</si>
  <si>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</si>
  <si>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</si>
  <si>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</si>
  <si>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</si>
  <si>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</si>
  <si>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</si>
  <si>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</si>
  <si>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</si>
  <si>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</si>
  <si>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</si>
  <si>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</si>
  <si>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</si>
  <si>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</si>
  <si>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</si>
  <si>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</si>
  <si>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</si>
  <si>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</si>
  <si>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</si>
  <si>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</si>
  <si>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</si>
  <si>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</si>
  <si>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</si>
  <si>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</si>
  <si>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</si>
  <si>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</si>
  <si>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</si>
  <si>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</si>
  <si>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</si>
  <si>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</si>
  <si>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</si>
  <si>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</si>
  <si>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</si>
  <si>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</si>
  <si>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</si>
  <si>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</si>
  <si>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</si>
  <si>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</si>
  <si>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</si>
  <si>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</si>
  <si>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</si>
  <si>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</si>
  <si>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</si>
  <si>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</si>
  <si>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</si>
  <si>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</si>
  <si>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</si>
  <si>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</si>
  <si>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</si>
  <si>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</si>
  <si>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</si>
  <si>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</si>
  <si>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</si>
  <si>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</si>
  <si>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</si>
  <si>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</si>
  <si>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</si>
  <si>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</si>
  <si>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</si>
  <si>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</si>
  <si>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</si>
  <si>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</si>
  <si>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</si>
  <si>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</si>
  <si>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</si>
  <si>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</si>
  <si>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</si>
  <si>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</si>
  <si>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</si>
  <si>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</si>
  <si>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</si>
  <si>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</si>
  <si>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</si>
  <si>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</si>
  <si>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</si>
  <si>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</si>
  <si>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</si>
  <si>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</si>
  <si>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</si>
  <si>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</si>
  <si>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</si>
  <si>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</si>
  <si>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</si>
  <si>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</si>
  <si>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</si>
  <si>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</si>
  <si>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</si>
  <si>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</si>
  <si>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</si>
  <si>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</si>
  <si>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</si>
  <si>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</si>
  <si>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</si>
  <si>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</si>
  <si>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</si>
  <si>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</si>
  <si>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</si>
  <si>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</si>
  <si>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</si>
  <si>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</si>
  <si>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</si>
  <si>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</si>
  <si>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</si>
  <si>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</si>
  <si>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</si>
  <si>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</si>
  <si>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</si>
  <si>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</si>
  <si>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</si>
  <si>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</si>
  <si>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</si>
  <si>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</si>
  <si>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</si>
  <si>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</si>
  <si>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</si>
  <si>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</si>
  <si>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</si>
  <si>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</si>
  <si>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</si>
  <si>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</si>
  <si>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</si>
  <si>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</si>
  <si>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</si>
  <si>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</si>
  <si>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</si>
  <si>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</si>
  <si>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</si>
  <si>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</si>
  <si>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</si>
  <si>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</si>
  <si>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</si>
  <si>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</si>
  <si>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</si>
  <si>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</si>
  <si>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</si>
  <si>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</si>
  <si>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</si>
  <si>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</si>
  <si>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</si>
  <si>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</si>
  <si>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</si>
  <si>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</si>
  <si>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</si>
  <si>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</si>
  <si>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</si>
  <si>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</si>
  <si>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</si>
  <si>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</si>
  <si>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</si>
  <si>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</si>
  <si>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</si>
  <si>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</si>
  <si>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</si>
  <si>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</si>
  <si>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</si>
  <si>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</si>
  <si>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</si>
  <si>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</si>
  <si>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</si>
  <si>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</si>
  <si>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</si>
  <si>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</si>
  <si>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</si>
  <si>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</si>
  <si>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</si>
  <si>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</si>
  <si>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</si>
  <si>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</si>
  <si>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</si>
  <si>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</si>
  <si>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</si>
  <si>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</si>
  <si>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</si>
  <si>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</si>
  <si>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</si>
  <si>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</si>
  <si>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</si>
  <si>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</si>
  <si>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</si>
  <si>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</si>
  <si>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</si>
  <si>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</si>
  <si>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</si>
  <si>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</si>
  <si>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</si>
  <si>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</si>
  <si>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</si>
  <si>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</si>
  <si>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</si>
  <si>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</si>
  <si>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</si>
  <si>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</si>
  <si>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</si>
  <si>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</si>
  <si>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</si>
  <si>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</si>
  <si>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</si>
  <si>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</si>
  <si>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</si>
  <si>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</si>
  <si>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</si>
  <si>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</si>
  <si>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</si>
  <si>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</si>
  <si>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</si>
  <si>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</si>
  <si>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</si>
  <si>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</si>
  <si>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</si>
  <si>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</si>
  <si>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</si>
  <si>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</si>
  <si>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</si>
  <si>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</si>
  <si>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</si>
  <si>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</si>
  <si>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</si>
  <si>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</si>
  <si>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</si>
  <si>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</si>
  <si>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</si>
  <si>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</si>
  <si>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</si>
  <si>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</si>
  <si>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</si>
  <si>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</si>
  <si>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</si>
  <si>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</si>
  <si>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</si>
  <si>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</si>
  <si>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</si>
  <si>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</si>
  <si>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</si>
  <si>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</si>
  <si>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</si>
  <si>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</si>
  <si>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</si>
  <si>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</si>
  <si>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</si>
  <si>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</si>
  <si>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</si>
  <si>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</si>
  <si>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</si>
  <si>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</si>
  <si>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</si>
  <si>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</si>
  <si>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</si>
  <si>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</si>
  <si>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</si>
  <si>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</si>
  <si>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</si>
  <si>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</si>
  <si>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</si>
  <si>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</si>
  <si>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</si>
  <si>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</si>
  <si>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</si>
  <si>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</si>
  <si>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</si>
  <si>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</si>
  <si>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</si>
  <si>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</si>
  <si>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</si>
  <si>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</si>
  <si>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</si>
  <si>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</si>
  <si>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</si>
  <si>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</si>
  <si>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</si>
  <si>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</si>
  <si>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</si>
  <si>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</si>
  <si>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</si>
  <si>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</si>
  <si>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</si>
  <si>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</si>
  <si>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</si>
  <si>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</si>
  <si>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</si>
  <si>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</si>
  <si>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</si>
  <si>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</si>
  <si>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</si>
  <si>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</si>
  <si>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</si>
  <si>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</si>
  <si>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</si>
  <si>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</si>
  <si>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</si>
  <si>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</si>
  <si>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</si>
  <si>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</si>
  <si>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</si>
  <si>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</si>
  <si>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</si>
  <si>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</si>
  <si>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</si>
  <si>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</si>
  <si>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</si>
  <si>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</si>
  <si>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</si>
  <si>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</si>
  <si>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</si>
  <si>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</si>
  <si>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</si>
  <si>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</si>
  <si>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</si>
  <si>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</si>
  <si>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</si>
  <si>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</si>
  <si>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</si>
  <si>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</si>
  <si>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</si>
  <si>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</si>
  <si>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</si>
  <si>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</si>
  <si>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</si>
  <si>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</si>
  <si>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</si>
  <si>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</si>
  <si>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</si>
  <si>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</si>
  <si>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</si>
  <si>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</si>
  <si>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</si>
  <si>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</si>
  <si>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</si>
  <si>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</si>
  <si>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</si>
  <si>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</si>
  <si>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</si>
  <si>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</si>
  <si>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</si>
  <si>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</si>
  <si>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</si>
  <si>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</si>
  <si>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</si>
  <si>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</si>
  <si>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</si>
  <si>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</si>
  <si>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</si>
  <si>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</si>
  <si>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</si>
  <si>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</si>
  <si>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</si>
  <si>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</si>
  <si>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</si>
  <si>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</si>
  <si>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</si>
  <si>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</si>
  <si>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</si>
  <si>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</si>
  <si>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</si>
  <si>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</si>
  <si>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</si>
  <si>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</si>
  <si>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</si>
  <si>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</si>
  <si>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</si>
  <si>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</si>
  <si>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</si>
  <si>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</si>
  <si>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</si>
  <si>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</si>
  <si>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</si>
  <si>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</si>
  <si>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</si>
  <si>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</si>
  <si>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</si>
  <si>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</si>
  <si>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</si>
  <si>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</si>
  <si>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</si>
  <si>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</si>
  <si>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</si>
  <si>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</si>
  <si>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</si>
  <si>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</si>
  <si>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</si>
  <si>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</si>
  <si>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</si>
  <si>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</si>
  <si>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</si>
  <si>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</si>
  <si>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</si>
  <si>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</si>
  <si>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</si>
  <si>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</si>
  <si>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</si>
  <si>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</si>
  <si>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</si>
  <si>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</si>
  <si>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</si>
  <si>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</si>
  <si>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</si>
  <si>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</si>
  <si>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</si>
  <si>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</si>
  <si>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</si>
  <si>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</si>
  <si>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</si>
  <si>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</si>
  <si>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</si>
  <si>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</si>
  <si>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</si>
  <si>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</si>
  <si>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</si>
  <si>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</si>
  <si>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</si>
  <si>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</si>
  <si>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</si>
  <si>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</si>
  <si>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</si>
  <si>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</si>
  <si>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</si>
  <si>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</si>
  <si>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</si>
  <si>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</si>
  <si>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</si>
  <si>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</si>
  <si>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</si>
  <si>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</si>
  <si>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</si>
  <si>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</si>
  <si>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</si>
  <si>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</si>
  <si>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</si>
  <si>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</si>
  <si>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</si>
  <si>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</si>
  <si>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</si>
  <si>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</si>
  <si>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</si>
  <si>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</si>
  <si>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</si>
  <si>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</si>
  <si>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</si>
  <si>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</si>
  <si>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</si>
  <si>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</si>
  <si>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</si>
  <si>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</si>
  <si>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</si>
  <si>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</si>
  <si>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</si>
  <si>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</si>
  <si>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</si>
  <si>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</si>
  <si>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</si>
  <si>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</si>
  <si>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</si>
  <si>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</si>
  <si>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</si>
  <si>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</si>
  <si>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</si>
  <si>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</si>
  <si>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</si>
  <si>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</si>
  <si>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</si>
  <si>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</si>
  <si>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</si>
  <si>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</si>
  <si>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</si>
  <si>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</si>
  <si>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</si>
  <si>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</si>
  <si>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</si>
  <si>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</si>
  <si>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</si>
  <si>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</si>
  <si>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</si>
  <si>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</si>
  <si>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</si>
  <si>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</si>
  <si>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</si>
  <si>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</si>
  <si>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</si>
  <si>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</si>
  <si>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</si>
  <si>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</si>
  <si>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</si>
  <si>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</si>
  <si>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</si>
  <si>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</si>
  <si>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</si>
  <si>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</si>
  <si>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</si>
  <si>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</si>
  <si>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</si>
  <si>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</si>
  <si>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</si>
  <si>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</si>
  <si>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</si>
  <si>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</si>
  <si>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</si>
  <si>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</si>
  <si>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</si>
  <si>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</si>
  <si>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</si>
  <si>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</si>
  <si>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</si>
  <si>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</si>
  <si>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</si>
  <si>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</si>
  <si>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</si>
  <si>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</si>
  <si>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</si>
  <si>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</si>
  <si>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</si>
  <si>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</si>
  <si>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</si>
  <si>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</si>
  <si>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</si>
  <si>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</si>
  <si>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</si>
  <si>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</si>
  <si>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</si>
  <si>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</si>
  <si>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</si>
  <si>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</si>
  <si>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</si>
  <si>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</si>
  <si>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</si>
  <si>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</si>
  <si>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</si>
  <si>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</si>
  <si>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</si>
  <si>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</si>
  <si>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</si>
  <si>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</si>
  <si>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</si>
  <si>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</si>
  <si>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</si>
  <si>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</si>
  <si>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</si>
  <si>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</si>
  <si>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</si>
  <si>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</si>
  <si>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</si>
  <si>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</si>
  <si>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</si>
  <si>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</si>
  <si>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</si>
  <si>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</si>
  <si>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</si>
  <si>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</si>
  <si>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</si>
  <si>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</si>
  <si>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</si>
  <si>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</si>
  <si>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</si>
  <si>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</si>
  <si>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</si>
  <si>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</si>
  <si>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</si>
  <si>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</si>
  <si>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</si>
  <si>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</si>
  <si>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</si>
  <si>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</si>
  <si>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</si>
  <si>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</si>
  <si>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</si>
  <si>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</si>
  <si>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</si>
  <si>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</si>
  <si>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</si>
  <si>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</si>
  <si>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</si>
  <si>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</si>
  <si>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</si>
  <si>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</si>
  <si>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</si>
  <si>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</si>
  <si>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</si>
  <si>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</si>
  <si>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</si>
  <si>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</si>
  <si>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</si>
  <si>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</si>
  <si>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</si>
  <si>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</si>
  <si>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</si>
  <si>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</si>
  <si>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</si>
  <si>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</si>
  <si>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</si>
  <si>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</si>
  <si>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</si>
  <si>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</si>
  <si>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</si>
  <si>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</si>
  <si>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</si>
  <si>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</si>
  <si>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</si>
  <si>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</si>
  <si>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</si>
  <si>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</si>
  <si>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</si>
  <si>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</si>
  <si>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</si>
  <si>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</si>
  <si>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</si>
  <si>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</si>
  <si>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</si>
  <si>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</si>
  <si>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</si>
  <si>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</si>
  <si>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</si>
  <si>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</si>
  <si>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</si>
  <si>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</si>
  <si>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</si>
  <si>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</si>
  <si>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</si>
  <si>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</si>
  <si>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</si>
  <si>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</si>
  <si>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</si>
  <si>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</si>
  <si>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</si>
  <si>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</si>
  <si>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</si>
  <si>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</si>
  <si>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</si>
  <si>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</si>
  <si>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</si>
  <si>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</si>
  <si>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</si>
  <si>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</si>
  <si>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</si>
  <si>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</si>
  <si>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</si>
  <si>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</si>
  <si>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</si>
  <si>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</si>
  <si>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</si>
  <si>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</si>
  <si>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</si>
  <si>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</si>
  <si>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</si>
  <si>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</si>
  <si>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</si>
  <si>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</si>
  <si>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</si>
  <si>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</si>
  <si>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</si>
  <si>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</si>
  <si>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</si>
  <si>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</si>
  <si>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</si>
  <si>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</si>
  <si>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</si>
  <si>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</si>
  <si>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</si>
  <si>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</si>
  <si>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</si>
  <si>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</si>
  <si>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</si>
  <si>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</si>
  <si>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</si>
  <si>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</si>
  <si>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</si>
  <si>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</si>
  <si>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</si>
  <si>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</si>
  <si>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</si>
  <si>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</si>
  <si>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</si>
  <si>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</si>
  <si>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</si>
  <si>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</si>
  <si>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</si>
  <si>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</si>
  <si>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</si>
  <si>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</si>
  <si>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</si>
  <si>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</si>
  <si>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</si>
  <si>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</si>
  <si>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</si>
  <si>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</si>
  <si>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</si>
  <si>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</si>
  <si>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</si>
  <si>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</si>
  <si>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</si>
  <si>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</si>
  <si>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</si>
  <si>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</si>
  <si>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</si>
  <si>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</si>
  <si>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</si>
  <si>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</si>
  <si>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</si>
  <si>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</si>
  <si>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</si>
  <si>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</si>
  <si>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</si>
  <si>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</si>
  <si>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</si>
  <si>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</si>
  <si>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</si>
  <si>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</si>
  <si>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</si>
  <si>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</si>
  <si>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</si>
  <si>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</si>
  <si>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</si>
  <si>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</si>
  <si>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</si>
  <si>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</si>
  <si>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</si>
  <si>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</si>
  <si>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</si>
  <si>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</si>
  <si>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</si>
  <si>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</si>
  <si>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</si>
  <si>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</si>
  <si>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</si>
  <si>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</si>
  <si>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</si>
  <si>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</si>
  <si>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</si>
  <si>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</si>
  <si>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</si>
  <si>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</si>
  <si>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</si>
  <si>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</si>
  <si>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</si>
  <si>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</si>
  <si>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</si>
  <si>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</si>
  <si>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</si>
  <si>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</si>
  <si>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</si>
  <si>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</si>
  <si>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</si>
  <si>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</si>
  <si>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</si>
  <si>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</si>
  <si>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</si>
  <si>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</si>
  <si>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</si>
  <si>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</si>
  <si>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</si>
  <si>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</si>
  <si>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</si>
  <si>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</si>
  <si>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</si>
  <si>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</si>
  <si>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</si>
  <si>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</si>
  <si>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</si>
  <si>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</si>
  <si>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</si>
  <si>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</si>
  <si>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</si>
  <si>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</si>
  <si>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</si>
  <si>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</si>
  <si>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</si>
  <si>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</si>
  <si>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</si>
  <si>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</si>
  <si>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</si>
  <si>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</si>
  <si>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</si>
  <si>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</si>
  <si>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</si>
  <si>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</si>
  <si>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</si>
  <si>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</si>
  <si>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</si>
  <si>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</si>
  <si>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</si>
  <si>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</si>
  <si>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</si>
  <si>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</si>
  <si>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</si>
  <si>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</si>
  <si>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</si>
  <si>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</si>
  <si>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</si>
  <si>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</si>
  <si>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</si>
  <si>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</si>
  <si>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</si>
  <si>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</si>
  <si>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</si>
  <si>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</si>
  <si>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</si>
  <si>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</si>
  <si>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</si>
  <si>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</si>
  <si>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</si>
  <si>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</si>
  <si>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</si>
  <si>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</si>
  <si>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</si>
  <si>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</si>
  <si>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</si>
  <si>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</si>
  <si>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</si>
  <si>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</si>
  <si>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</si>
  <si>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</si>
  <si>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</si>
  <si>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</si>
  <si>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</si>
  <si>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</si>
  <si>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</si>
  <si>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</si>
  <si>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</si>
  <si>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</si>
  <si>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</si>
  <si>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</si>
  <si>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</si>
  <si>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</si>
  <si>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</si>
  <si>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</si>
  <si>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</si>
  <si>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</si>
  <si>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</si>
  <si>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</si>
  <si>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</si>
  <si>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</si>
  <si>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</si>
  <si>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</si>
  <si>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</si>
  <si>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</si>
  <si>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</si>
  <si>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</si>
  <si>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</si>
  <si>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</si>
  <si>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</si>
  <si>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</si>
  <si>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</si>
  <si>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</si>
  <si>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</si>
  <si>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</si>
  <si>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</si>
  <si>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</si>
  <si>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</si>
  <si>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</si>
  <si>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</si>
  <si>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</si>
  <si>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</si>
  <si>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</si>
  <si>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</si>
  <si>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</si>
  <si>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</si>
  <si>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</si>
  <si>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</si>
  <si>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</si>
  <si>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</si>
  <si>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</si>
  <si>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</si>
  <si>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</si>
  <si>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</si>
  <si>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</si>
  <si>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</si>
  <si>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</si>
  <si>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</si>
  <si>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</si>
  <si>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</si>
  <si>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</si>
  <si>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</si>
  <si>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</si>
  <si>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</si>
  <si>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</si>
  <si>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</si>
  <si>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</si>
  <si>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</si>
  <si>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</si>
  <si>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</si>
  <si>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</si>
  <si>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</si>
  <si>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</si>
  <si>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</si>
  <si>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</si>
  <si>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</si>
  <si>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</si>
  <si>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</si>
  <si>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</si>
  <si>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</si>
  <si>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</si>
  <si>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</si>
  <si>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</si>
  <si>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</si>
  <si>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</si>
  <si>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</si>
  <si>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</si>
  <si>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</si>
  <si>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</si>
  <si>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</si>
  <si>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</si>
  <si>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</si>
  <si>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</si>
  <si>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</si>
  <si>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</si>
  <si>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</si>
  <si>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</si>
  <si>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</si>
  <si>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</si>
  <si>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</si>
  <si>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</si>
  <si>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</si>
  <si>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</si>
  <si>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</si>
  <si>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</si>
  <si>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</si>
  <si>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</si>
  <si>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</si>
  <si>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</si>
  <si>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</si>
  <si>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</si>
  <si>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</si>
  <si>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</si>
  <si>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</si>
  <si>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</si>
  <si>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</si>
  <si>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</si>
  <si>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</si>
  <si>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</si>
  <si>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</si>
  <si>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</si>
  <si>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</si>
  <si>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</si>
  <si>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</si>
  <si>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</si>
  <si>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</si>
  <si>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</si>
  <si>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</si>
  <si>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</si>
  <si>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</si>
  <si>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</si>
  <si>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</si>
  <si>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</si>
  <si>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</si>
  <si>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</si>
  <si>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</si>
  <si>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</si>
  <si>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</si>
  <si>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</si>
  <si>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</si>
  <si>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</si>
  <si>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</si>
  <si>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</si>
  <si>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</si>
  <si>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</si>
  <si>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</si>
  <si>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</si>
  <si>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</si>
  <si>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</si>
  <si>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</si>
  <si>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</si>
  <si>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</si>
  <si>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</si>
  <si>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</si>
  <si>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</si>
  <si>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</si>
  <si>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</si>
  <si>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</si>
  <si>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</si>
  <si>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</si>
  <si>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</si>
  <si>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</si>
  <si>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</si>
  <si>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</si>
  <si>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</si>
  <si>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</si>
  <si>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</si>
  <si>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</si>
  <si>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</si>
  <si>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</si>
  <si>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</si>
  <si>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</si>
  <si>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</si>
  <si>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</si>
  <si>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</si>
  <si>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</si>
  <si>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</si>
  <si>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</si>
  <si>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</si>
  <si>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</si>
  <si>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</si>
  <si>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</si>
  <si>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</si>
  <si>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</si>
  <si>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</si>
  <si>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</si>
  <si>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</si>
  <si>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</si>
  <si>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</si>
  <si>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</si>
  <si>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</si>
  <si>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</si>
  <si>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</si>
  <si>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</si>
  <si>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</si>
  <si>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</si>
  <si>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</si>
  <si>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</si>
  <si>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</si>
  <si>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</si>
  <si>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</si>
  <si>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</si>
  <si>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</si>
  <si>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</si>
  <si>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</si>
  <si>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</si>
  <si>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</si>
  <si>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</si>
  <si>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</si>
  <si>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</si>
  <si>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</si>
  <si>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</si>
  <si>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</si>
  <si>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</si>
  <si>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</si>
  <si>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</si>
  <si>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</si>
  <si>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</si>
  <si>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</si>
  <si>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</si>
  <si>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</si>
  <si>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</si>
  <si>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</si>
  <si>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</si>
  <si>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</si>
  <si>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</si>
  <si>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</si>
  <si>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</si>
  <si>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</si>
  <si>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</si>
  <si>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</si>
  <si>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</si>
  <si>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</si>
  <si>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</si>
  <si>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</si>
  <si>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</si>
  <si>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</si>
  <si>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</si>
  <si>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</si>
  <si>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</si>
  <si>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</si>
  <si>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</si>
  <si>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</si>
  <si>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</si>
  <si>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</si>
  <si>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</si>
  <si>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</si>
  <si>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</si>
  <si>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</si>
  <si>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</si>
  <si>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</si>
  <si>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</si>
  <si>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</si>
  <si>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</si>
  <si>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</si>
  <si>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</si>
  <si>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</si>
  <si>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</si>
  <si>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</si>
  <si>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</si>
  <si>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</si>
  <si>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</si>
  <si>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</si>
  <si>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</si>
  <si>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</si>
  <si>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</si>
  <si>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</si>
  <si>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</si>
  <si>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</si>
  <si>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</si>
  <si>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</si>
  <si>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</si>
  <si>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</si>
  <si>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</si>
  <si>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</si>
  <si>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</si>
  <si>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</si>
  <si>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</si>
  <si>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</si>
  <si>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</si>
  <si>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</si>
  <si>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</si>
  <si>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</si>
  <si>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</si>
  <si>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</si>
  <si>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</si>
  <si>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</si>
  <si>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</si>
  <si>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</si>
  <si>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</si>
  <si>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</si>
  <si>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</si>
  <si>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</si>
  <si>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</si>
  <si>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</si>
  <si>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</si>
  <si>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</si>
  <si>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</si>
  <si>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</si>
  <si>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</si>
  <si>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</si>
  <si>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</si>
  <si>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</si>
  <si>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</si>
  <si>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</si>
  <si>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</si>
  <si>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</si>
  <si>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</si>
  <si>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</si>
  <si>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</si>
  <si>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</si>
  <si>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</si>
  <si>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</si>
  <si>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</si>
  <si>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</si>
  <si>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</si>
  <si>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</si>
  <si>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</si>
  <si>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</si>
  <si>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</si>
  <si>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</si>
  <si>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</si>
  <si>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</si>
  <si>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</si>
  <si>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</si>
  <si>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</si>
  <si>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</si>
  <si>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</si>
  <si>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</si>
  <si>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</si>
  <si>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</si>
  <si>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</si>
  <si>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</si>
  <si>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</si>
  <si>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</si>
  <si>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</si>
  <si>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</si>
  <si>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</si>
  <si>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</si>
  <si>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</si>
  <si>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</si>
  <si>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</si>
  <si>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</si>
  <si>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</si>
  <si>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</si>
  <si>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</si>
  <si>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</si>
  <si>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</si>
  <si>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</si>
  <si>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</si>
  <si>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</si>
  <si>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</si>
  <si>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</si>
  <si>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</si>
  <si>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</si>
  <si>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</si>
  <si>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</si>
  <si>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</si>
  <si>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</si>
  <si>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</si>
  <si>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</si>
  <si>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</si>
  <si>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</si>
  <si>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</si>
  <si>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</si>
  <si>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</si>
  <si>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</si>
  <si>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</si>
  <si>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</si>
  <si>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</si>
  <si>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</si>
  <si>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</si>
  <si>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</si>
  <si>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</si>
  <si>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</si>
  <si>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</si>
  <si>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</si>
  <si>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</si>
  <si>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</si>
  <si>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</si>
  <si>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</si>
  <si>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</si>
  <si>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</si>
  <si>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</si>
  <si>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</si>
  <si>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</si>
  <si>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</si>
  <si>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</si>
  <si>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</si>
  <si>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</si>
  <si>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</si>
  <si>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</si>
  <si>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</si>
  <si>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</si>
  <si>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</si>
  <si>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</si>
  <si>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</si>
  <si>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</si>
  <si>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</si>
  <si>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</si>
  <si>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</si>
  <si>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</si>
  <si>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</si>
  <si>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</si>
  <si>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</si>
  <si>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</si>
  <si>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</si>
  <si>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</si>
  <si>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</si>
  <si>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</si>
  <si>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</si>
  <si>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</si>
  <si>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</si>
  <si>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</si>
  <si>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</si>
  <si>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</si>
  <si>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</si>
  <si>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</si>
  <si>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</si>
  <si>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</si>
  <si>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</si>
  <si>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</si>
  <si>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</si>
  <si>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</si>
  <si>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</si>
  <si>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</si>
  <si>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</si>
  <si>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</si>
  <si>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</si>
  <si>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</si>
  <si>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</si>
  <si>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</si>
  <si>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</si>
  <si>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</si>
  <si>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</si>
  <si>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</si>
  <si>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</si>
  <si>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</si>
  <si>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</si>
  <si>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</si>
  <si>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</si>
  <si>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</si>
  <si>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</si>
  <si>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</si>
  <si>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</si>
  <si>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</si>
  <si>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</si>
  <si>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</si>
  <si>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</si>
  <si>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</si>
  <si>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</si>
  <si>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</si>
  <si>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</si>
  <si>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</si>
  <si>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</si>
  <si>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</si>
  <si>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</si>
  <si>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</si>
  <si>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</si>
  <si>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</si>
  <si>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</si>
  <si>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</si>
  <si>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</si>
  <si>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</si>
  <si>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</si>
  <si>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</si>
  <si>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</si>
  <si>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</si>
  <si>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</si>
  <si>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</si>
  <si>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</si>
  <si>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</si>
  <si>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</si>
  <si>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</si>
  <si>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</si>
  <si>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</si>
  <si>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</si>
  <si>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</si>
  <si>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</si>
  <si>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</si>
  <si>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</si>
  <si>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</si>
  <si>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</si>
  <si>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</si>
  <si>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</si>
  <si>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</si>
  <si>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</si>
  <si>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</si>
  <si>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</si>
  <si>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</si>
  <si>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</si>
  <si>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</si>
  <si>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</si>
  <si>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</si>
  <si>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</si>
  <si>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</si>
  <si>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</si>
  <si>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</si>
  <si>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</si>
  <si>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</si>
  <si>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</si>
  <si>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</si>
  <si>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</si>
  <si>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</si>
  <si>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</si>
  <si>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</si>
  <si>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</si>
  <si>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</si>
  <si>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</si>
  <si>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</si>
  <si>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</si>
  <si>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</si>
  <si>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</si>
  <si>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</si>
  <si>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</si>
  <si>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</si>
  <si>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</si>
  <si>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</si>
  <si>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</si>
  <si>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</si>
  <si>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</si>
  <si>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</si>
  <si>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</si>
  <si>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</si>
  <si>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</si>
  <si>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</si>
  <si>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</si>
  <si>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</si>
  <si>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</si>
  <si>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</si>
  <si>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</si>
  <si>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</si>
  <si>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</si>
  <si>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</si>
  <si>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</si>
  <si>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</si>
  <si>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</si>
  <si>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</si>
  <si>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</si>
  <si>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</si>
  <si>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</si>
  <si>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</si>
  <si>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</si>
  <si>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</si>
  <si>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</si>
  <si>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</si>
  <si>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</si>
  <si>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</si>
  <si>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</si>
  <si>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</si>
  <si>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</si>
  <si>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</si>
  <si>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</si>
  <si>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</si>
  <si>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</si>
  <si>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</si>
  <si>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</si>
  <si>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</si>
  <si>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</si>
  <si>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</si>
  <si>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</si>
  <si>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</si>
  <si>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</si>
  <si>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</si>
  <si>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</si>
  <si>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</si>
  <si>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</si>
  <si>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</si>
  <si>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</si>
  <si>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</si>
  <si>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</si>
  <si>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</si>
  <si>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</si>
  <si>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</si>
  <si>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</si>
  <si>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</si>
  <si>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</si>
  <si>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</si>
  <si>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</si>
  <si>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</si>
  <si>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</si>
  <si>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</si>
  <si>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</si>
  <si>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</si>
  <si>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</si>
  <si>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</si>
  <si>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</si>
  <si>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</si>
  <si>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</si>
  <si>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</si>
  <si>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</si>
  <si>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</si>
  <si>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</si>
  <si>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</si>
  <si>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</si>
  <si>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</si>
  <si>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</si>
  <si>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</si>
  <si>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</si>
  <si>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</si>
  <si>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</si>
  <si>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</si>
  <si>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</si>
  <si>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</si>
  <si>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</si>
  <si>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</si>
  <si>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</si>
  <si>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</si>
  <si>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</si>
  <si>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</si>
  <si>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</si>
  <si>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</si>
  <si>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</si>
  <si>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</si>
  <si>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</si>
  <si>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</si>
  <si>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</si>
  <si>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</si>
  <si>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</si>
  <si>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</si>
  <si>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</si>
  <si>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</si>
  <si>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</si>
  <si>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</si>
  <si>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</si>
  <si>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</si>
  <si>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</si>
  <si>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</si>
  <si>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</si>
  <si>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</si>
  <si>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</si>
  <si>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</si>
  <si>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</si>
  <si>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</si>
  <si>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</si>
  <si>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</si>
  <si>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</si>
  <si>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</si>
  <si>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</si>
  <si>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</si>
  <si>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</si>
  <si>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</si>
  <si>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</si>
  <si>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</si>
  <si>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</si>
  <si>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</si>
  <si>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</si>
  <si>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</si>
  <si>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</si>
  <si>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</si>
  <si>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</si>
  <si>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</si>
  <si>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</si>
  <si>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</si>
  <si>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</si>
  <si>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</si>
  <si>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</si>
  <si>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</si>
  <si>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</si>
  <si>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</si>
  <si>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</si>
  <si>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</si>
  <si>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</si>
  <si>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</si>
  <si>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</si>
  <si>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</si>
  <si>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</si>
  <si>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</si>
  <si>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</si>
  <si>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</si>
  <si>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</si>
  <si>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</si>
  <si>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</si>
  <si>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</si>
  <si>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</si>
  <si>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</si>
  <si>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</si>
  <si>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</si>
  <si>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</si>
  <si>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</si>
  <si>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</si>
  <si>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</si>
  <si>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</si>
  <si>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</si>
  <si>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</si>
  <si>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</si>
  <si>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</si>
  <si>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</si>
  <si>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</si>
  <si>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</si>
  <si>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</si>
  <si>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</si>
  <si>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</si>
  <si>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</si>
  <si>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</si>
  <si>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</si>
  <si>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</si>
  <si>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</si>
  <si>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</si>
  <si>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</si>
  <si>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</si>
  <si>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</si>
  <si>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</si>
  <si>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</si>
  <si>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</si>
  <si>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</si>
  <si>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</si>
  <si>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</si>
  <si>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</si>
  <si>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</si>
  <si>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</si>
  <si>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</si>
  <si>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</si>
  <si>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</si>
  <si>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</si>
  <si>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</si>
  <si>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</si>
  <si>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</si>
  <si>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</si>
  <si>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</si>
  <si>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</si>
  <si>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</si>
  <si>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</si>
  <si>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</si>
  <si>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</si>
  <si>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</si>
  <si>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</si>
  <si>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</si>
  <si>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</si>
  <si>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</si>
  <si>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</si>
  <si>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</si>
  <si>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</si>
  <si>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</si>
  <si>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</si>
  <si>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</si>
  <si>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</si>
  <si>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</si>
  <si>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</si>
  <si>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</si>
  <si>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</si>
  <si>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</si>
  <si>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</si>
  <si>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</si>
  <si>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</si>
  <si>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</si>
  <si>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</si>
  <si>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</si>
  <si>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</si>
  <si>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</si>
  <si>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</si>
  <si>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</si>
  <si>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</si>
  <si>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</si>
  <si>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</si>
  <si>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</si>
  <si>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</si>
  <si>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</si>
  <si>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</si>
  <si>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</si>
  <si>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</si>
  <si>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</si>
  <si>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</si>
  <si>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</si>
  <si>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</si>
  <si>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</si>
  <si>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</si>
  <si>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</si>
  <si>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</si>
  <si>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</si>
  <si>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</si>
  <si>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</si>
  <si>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</si>
  <si>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</si>
  <si>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</si>
  <si>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</si>
  <si>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</si>
  <si>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</si>
  <si>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</si>
  <si>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</si>
  <si>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</si>
  <si>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</si>
  <si>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</si>
  <si>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</si>
  <si>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</si>
  <si>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</si>
  <si>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</si>
  <si>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</si>
  <si>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</si>
  <si>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</si>
  <si>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</si>
  <si>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</si>
  <si>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</si>
  <si>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</si>
  <si>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</si>
  <si>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</si>
  <si>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</si>
  <si>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</si>
  <si>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</si>
  <si>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</si>
  <si>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</si>
  <si>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</si>
  <si>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</si>
  <si>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</si>
  <si>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</si>
  <si>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</si>
  <si>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</si>
  <si>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</si>
  <si>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</si>
  <si>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</si>
  <si>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</si>
  <si>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</si>
  <si>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</si>
  <si>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</si>
  <si>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</si>
  <si>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</si>
  <si>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</si>
  <si>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</si>
  <si>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</si>
  <si>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</si>
  <si>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</si>
  <si>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</si>
  <si>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</si>
  <si>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</si>
  <si>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</si>
  <si>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</si>
  <si>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</si>
  <si>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</si>
  <si>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</si>
  <si>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</si>
  <si>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</si>
  <si>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</si>
  <si>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</si>
  <si>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</si>
  <si>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</si>
  <si>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</si>
  <si>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</si>
  <si>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</si>
  <si>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</si>
  <si>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</si>
  <si>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</si>
  <si>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</si>
  <si>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</si>
  <si>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</si>
  <si>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</si>
  <si>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</si>
  <si>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</si>
  <si>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</si>
  <si>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</si>
  <si>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</si>
  <si>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</si>
  <si>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</si>
  <si>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</si>
  <si>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</si>
  <si>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</si>
  <si>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</si>
  <si>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</si>
  <si>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</si>
  <si>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</si>
  <si>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</si>
  <si>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</si>
  <si>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</si>
  <si>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</si>
  <si>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</si>
  <si>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</si>
  <si>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</si>
  <si>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</si>
  <si>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</si>
  <si>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</si>
  <si>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</si>
  <si>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</si>
  <si>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</si>
  <si>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</si>
  <si>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</si>
  <si>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</si>
  <si>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</si>
  <si>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</si>
  <si>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</si>
  <si>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</si>
  <si>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</si>
  <si>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</si>
  <si>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</si>
  <si>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</si>
  <si>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</si>
  <si>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</si>
  <si>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</si>
  <si>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</si>
  <si>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</si>
  <si>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</si>
  <si>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</si>
  <si>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</si>
  <si>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</si>
  <si>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</si>
  <si>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</si>
  <si>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</si>
  <si>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</si>
  <si>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</si>
  <si>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</si>
  <si>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</si>
  <si>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</si>
  <si>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</si>
  <si>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</si>
  <si>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</si>
  <si>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</si>
  <si>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</si>
  <si>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</si>
  <si>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</si>
  <si>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</si>
  <si>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</si>
  <si>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</si>
  <si>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</si>
  <si>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</si>
  <si>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</si>
  <si>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</si>
  <si>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</si>
  <si>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</si>
  <si>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</si>
  <si>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</si>
  <si>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</si>
  <si>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</si>
  <si>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</si>
  <si>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</si>
  <si>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</si>
  <si>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</si>
  <si>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</si>
  <si>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</si>
  <si>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</si>
  <si>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</si>
  <si>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</si>
  <si>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</si>
  <si>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</si>
  <si>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</si>
  <si>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</si>
  <si>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</si>
  <si>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</si>
  <si>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</si>
  <si>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</si>
  <si>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</si>
  <si>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</si>
  <si>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</si>
  <si>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</si>
  <si>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</si>
  <si>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</si>
  <si>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</si>
  <si>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</si>
  <si>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</si>
  <si>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</si>
  <si>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</si>
  <si>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</si>
  <si>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</si>
  <si>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</si>
  <si>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</si>
  <si>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</si>
  <si>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</si>
  <si>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</si>
  <si>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</si>
  <si>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</si>
  <si>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</si>
  <si>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</si>
  <si>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</si>
  <si>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</si>
  <si>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</si>
  <si>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</si>
  <si>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</si>
  <si>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</si>
  <si>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</si>
  <si>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</si>
  <si>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</si>
  <si>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</si>
  <si>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</si>
  <si>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</si>
  <si>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</si>
  <si>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</si>
  <si>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</si>
  <si>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</si>
  <si>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</si>
  <si>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</si>
  <si>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</si>
  <si>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</si>
  <si>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</si>
  <si>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</si>
  <si>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</si>
  <si>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</si>
  <si>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</si>
  <si>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</si>
  <si>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</si>
  <si>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</si>
  <si>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</si>
  <si>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</si>
  <si>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</si>
  <si>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</si>
  <si>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</si>
  <si>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</si>
  <si>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</si>
  <si>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</si>
  <si>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</si>
  <si>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</si>
  <si>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</si>
  <si>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</si>
  <si>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</si>
  <si>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</si>
  <si>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</si>
  <si>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</si>
  <si>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</si>
  <si>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</si>
  <si>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</si>
  <si>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</si>
  <si>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</si>
  <si>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</si>
  <si>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</si>
  <si>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</si>
  <si>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</si>
  <si>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</si>
  <si>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</si>
  <si>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</si>
  <si>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</si>
  <si>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</si>
  <si>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</si>
  <si>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</si>
  <si>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</si>
  <si>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</si>
  <si>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</si>
  <si>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</si>
  <si>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</si>
  <si>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</si>
  <si>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</si>
  <si>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</si>
  <si>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</si>
  <si>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</si>
  <si>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</si>
  <si>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</si>
  <si>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</si>
  <si>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</si>
  <si>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</si>
  <si>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</si>
  <si>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</si>
  <si>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</si>
  <si>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</si>
  <si>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</si>
  <si>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</si>
  <si>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</si>
  <si>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</si>
  <si>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</si>
  <si>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</si>
  <si>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</si>
  <si>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</si>
  <si>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</si>
  <si>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</si>
  <si>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</si>
  <si>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</si>
  <si>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</si>
  <si>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</si>
  <si>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</si>
  <si>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</si>
  <si>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</si>
  <si>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</si>
  <si>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</si>
  <si>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</si>
  <si>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</si>
  <si>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</si>
  <si>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</si>
  <si>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</si>
  <si>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</si>
  <si>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</si>
  <si>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</si>
  <si>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</si>
  <si>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</si>
  <si>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</si>
  <si>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</si>
  <si>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</si>
  <si>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</si>
  <si>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</si>
  <si>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</si>
  <si>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</si>
  <si>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</si>
  <si>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</si>
  <si>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</si>
  <si>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</si>
  <si>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</si>
  <si>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</si>
  <si>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</si>
  <si>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</si>
  <si>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</si>
  <si>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</si>
  <si>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</si>
  <si>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</si>
  <si>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</si>
  <si>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</si>
  <si>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</si>
  <si>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</si>
  <si>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</si>
  <si>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</si>
  <si>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</si>
  <si>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</si>
  <si>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</si>
  <si>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</si>
  <si>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</si>
  <si>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</si>
  <si>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</si>
  <si>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</si>
  <si>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</si>
  <si>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</si>
  <si>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</si>
  <si>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</si>
  <si>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</si>
  <si>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</si>
  <si>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</si>
  <si>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</si>
  <si>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</si>
  <si>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</si>
  <si>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</si>
  <si>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</si>
  <si>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</si>
  <si>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</si>
  <si>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</si>
  <si>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</si>
  <si>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</si>
  <si>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</si>
  <si>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</si>
  <si>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</si>
  <si>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</si>
  <si>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</si>
  <si>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</si>
  <si>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</si>
  <si>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</si>
  <si>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</si>
  <si>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</si>
  <si>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</si>
  <si>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</si>
  <si>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</si>
  <si>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</si>
  <si>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</si>
  <si>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</si>
  <si>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</si>
  <si>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</si>
  <si>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</si>
  <si>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</si>
  <si>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</si>
  <si>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</si>
  <si>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</si>
  <si>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</si>
  <si>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</si>
  <si>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</si>
  <si>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</si>
  <si>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</si>
  <si>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</si>
  <si>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</si>
  <si>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</si>
  <si>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</si>
  <si>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</si>
  <si>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</si>
  <si>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</si>
  <si>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</si>
  <si>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</si>
  <si>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</si>
  <si>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</si>
  <si>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</si>
  <si>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</si>
  <si>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</si>
  <si>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</si>
  <si>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</si>
  <si>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</si>
  <si>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</si>
  <si>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</si>
  <si>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</si>
  <si>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</si>
  <si>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</si>
  <si>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</si>
  <si>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</si>
  <si>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</si>
  <si>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</si>
  <si>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</si>
  <si>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</si>
  <si>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</si>
  <si>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</si>
  <si>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</si>
  <si>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</si>
  <si>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</si>
  <si>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</si>
  <si>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</si>
  <si>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</si>
  <si>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</si>
  <si>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</si>
  <si>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</si>
  <si>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</si>
  <si>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</si>
  <si>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</si>
  <si>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</si>
  <si>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</si>
  <si>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</si>
  <si>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</si>
  <si>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</si>
  <si>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</si>
  <si>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</si>
  <si>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</si>
  <si>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</si>
  <si>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</si>
  <si>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</si>
  <si>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</si>
  <si>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</si>
  <si>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</si>
  <si>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</si>
  <si>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</si>
  <si>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</si>
  <si>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</si>
  <si>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</si>
  <si>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</si>
  <si>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</si>
  <si>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</si>
  <si>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</si>
  <si>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</si>
  <si>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</si>
  <si>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</si>
  <si>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</si>
  <si>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</si>
  <si>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</si>
  <si>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</si>
  <si>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</si>
  <si>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</si>
  <si>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</si>
  <si>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</si>
  <si>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</si>
  <si>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</si>
  <si>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</si>
  <si>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</si>
  <si>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</si>
  <si>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</si>
  <si>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</si>
  <si>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</si>
  <si>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</si>
  <si>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</si>
  <si>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</si>
  <si>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</si>
  <si>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</si>
  <si>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</si>
  <si>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</si>
  <si>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</si>
  <si>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</si>
  <si>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</si>
  <si>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</si>
  <si>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</si>
  <si>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</si>
  <si>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</si>
  <si>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</si>
  <si>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</si>
  <si>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</si>
  <si>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</si>
  <si>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</si>
  <si>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</si>
  <si>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</si>
  <si>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</si>
  <si>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</si>
  <si>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</si>
  <si>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</si>
  <si>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</si>
  <si>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</si>
  <si>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</si>
  <si>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</si>
  <si>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</si>
  <si>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</si>
  <si>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</si>
  <si>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</si>
  <si>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</si>
  <si>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</si>
  <si>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</si>
  <si>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</si>
  <si>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</si>
  <si>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</si>
  <si>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</si>
  <si>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</si>
  <si>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</si>
  <si>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</si>
  <si>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</si>
  <si>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</si>
  <si>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</si>
  <si>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</si>
  <si>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</si>
  <si>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</si>
  <si>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</si>
  <si>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</si>
  <si>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</si>
  <si>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</si>
  <si>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</si>
  <si>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</si>
  <si>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</si>
  <si>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</si>
  <si>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</si>
  <si>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</si>
  <si>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</si>
  <si>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</si>
  <si>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</si>
  <si>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</si>
  <si>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</si>
  <si>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</si>
  <si>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</si>
  <si>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</si>
  <si>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</si>
  <si>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</si>
  <si>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</si>
  <si>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</si>
  <si>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</si>
  <si>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</si>
  <si>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</si>
  <si>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</si>
  <si>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</si>
  <si>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</si>
  <si>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</si>
  <si>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</si>
  <si>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</si>
  <si>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</si>
  <si>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</si>
  <si>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</si>
  <si>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</si>
  <si>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</si>
  <si>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</si>
  <si>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</si>
  <si>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</si>
  <si>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</si>
  <si>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</si>
  <si>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</si>
  <si>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</si>
  <si>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</si>
  <si>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</si>
  <si>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</si>
  <si>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</si>
  <si>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</si>
  <si>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</si>
  <si>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</si>
  <si>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</si>
  <si>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</si>
  <si>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</si>
  <si>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</si>
  <si>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</si>
  <si>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</si>
  <si>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</si>
  <si>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</si>
  <si>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</si>
  <si>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</si>
  <si>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</si>
  <si>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</si>
  <si>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</si>
  <si>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</si>
  <si>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</si>
  <si>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</si>
  <si>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</si>
  <si>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</si>
  <si>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</si>
  <si>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</si>
  <si>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</si>
  <si>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</si>
  <si>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</si>
  <si>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</si>
  <si>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</si>
  <si>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</si>
  <si>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</si>
  <si>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</si>
  <si>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</si>
  <si>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</si>
  <si>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</si>
  <si>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</si>
  <si>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</si>
  <si>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</si>
  <si>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</si>
  <si>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</si>
  <si>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</si>
  <si>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</si>
  <si>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</si>
  <si>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</si>
  <si>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</si>
  <si>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</si>
  <si>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</si>
  <si>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</si>
  <si>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</si>
  <si>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</si>
  <si>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</si>
  <si>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</si>
  <si>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</si>
  <si>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</si>
  <si>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</si>
  <si>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</si>
  <si>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</si>
  <si>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</si>
  <si>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</si>
  <si>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</si>
  <si>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</si>
  <si>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</si>
  <si>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</si>
  <si>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</si>
  <si>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</si>
  <si>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</si>
  <si>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</si>
  <si>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</si>
  <si>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</si>
  <si>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</si>
  <si>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</si>
  <si>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</si>
  <si>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</si>
  <si>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</si>
  <si>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</si>
  <si>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</si>
  <si>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</si>
  <si>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</si>
  <si>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</si>
  <si>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</si>
  <si>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</si>
  <si>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</si>
  <si>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</si>
  <si>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</si>
  <si>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</si>
  <si>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</si>
  <si>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</si>
  <si>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</si>
  <si>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</si>
  <si>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</si>
  <si>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</si>
  <si>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</si>
  <si>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</si>
  <si>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</si>
  <si>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</si>
  <si>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</si>
  <si>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</si>
  <si>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</si>
  <si>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</si>
  <si>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</si>
  <si>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</si>
  <si>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</si>
  <si>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</si>
  <si>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</si>
  <si>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</si>
  <si>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</si>
  <si>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</si>
  <si>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</si>
  <si>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</si>
  <si>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</si>
  <si>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</si>
  <si>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</si>
  <si>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</si>
  <si>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</si>
  <si>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</si>
  <si>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</si>
  <si>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</si>
  <si>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</si>
  <si>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</si>
  <si>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</si>
  <si>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</si>
  <si>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</si>
  <si>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</si>
  <si>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</si>
  <si>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</si>
  <si>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</si>
  <si>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</si>
  <si>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</si>
  <si>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</si>
  <si>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</si>
  <si>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</si>
  <si>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</si>
  <si>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</si>
  <si>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</si>
  <si>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</si>
  <si>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</si>
  <si>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</si>
  <si>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</si>
  <si>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</si>
  <si>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</si>
  <si>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</si>
  <si>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</si>
  <si>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</si>
  <si>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</si>
  <si>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</si>
  <si>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</si>
  <si>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</si>
  <si>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</si>
  <si>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</si>
  <si>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</si>
  <si>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</si>
  <si>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</si>
  <si>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</si>
  <si>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</si>
  <si>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</si>
  <si>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</si>
  <si>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</si>
  <si>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</si>
  <si>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</si>
  <si>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</si>
  <si>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</si>
  <si>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</si>
  <si>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</si>
  <si>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</si>
  <si>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</si>
  <si>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</si>
  <si>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</si>
  <si>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</si>
  <si>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</si>
  <si>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</si>
  <si>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</si>
  <si>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</si>
  <si>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</si>
  <si>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</si>
  <si>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</si>
  <si>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</si>
  <si>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</si>
  <si>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</si>
  <si>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</si>
  <si>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</si>
  <si>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</si>
  <si>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</si>
  <si>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</si>
  <si>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</si>
  <si>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</si>
  <si>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</si>
  <si>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</si>
  <si>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</si>
  <si>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</si>
  <si>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</si>
  <si>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</si>
  <si>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</si>
  <si>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</si>
  <si>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</si>
  <si>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</si>
  <si>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</si>
  <si>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</si>
  <si>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</si>
  <si>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</si>
  <si>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</si>
  <si>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</si>
  <si>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</si>
  <si>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</si>
  <si>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</si>
  <si>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</si>
  <si>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</si>
  <si>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</si>
  <si>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</si>
  <si>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</si>
  <si>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</si>
  <si>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</si>
  <si>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</si>
  <si>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</si>
  <si>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</si>
  <si>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</si>
  <si>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</si>
  <si>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</si>
  <si>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</si>
  <si>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</si>
  <si>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</si>
  <si>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</si>
  <si>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</si>
  <si>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</si>
  <si>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</si>
  <si>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</si>
  <si>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</si>
  <si>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</si>
  <si>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</si>
  <si>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</si>
  <si>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</si>
  <si>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</si>
  <si>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</si>
  <si>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</si>
  <si>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</si>
  <si>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</si>
  <si>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</si>
  <si>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</si>
  <si>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</si>
  <si>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</si>
  <si>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</si>
  <si>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</si>
  <si>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</si>
  <si>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</si>
  <si>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</si>
  <si>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</si>
  <si>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</si>
  <si>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</si>
  <si>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</si>
  <si>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</si>
  <si>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</si>
  <si>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</si>
  <si>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</si>
  <si>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</si>
  <si>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</si>
  <si>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</si>
  <si>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</si>
  <si>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</si>
  <si>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</si>
  <si>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</si>
  <si>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</si>
  <si>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</si>
  <si>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</si>
  <si>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</si>
  <si>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</si>
  <si>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</si>
  <si>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</si>
  <si>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</si>
  <si>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</si>
  <si>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</si>
  <si>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</si>
  <si>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</si>
  <si>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</si>
  <si>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</si>
  <si>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</si>
  <si>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</si>
  <si>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</si>
  <si>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</si>
  <si>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</si>
  <si>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</si>
  <si>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</si>
  <si>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</si>
  <si>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</si>
  <si>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</si>
  <si>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</si>
  <si>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</si>
  <si>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</si>
  <si>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</si>
  <si>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</si>
  <si>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</si>
  <si>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</si>
  <si>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</si>
  <si>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</si>
  <si>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</si>
  <si>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</si>
  <si>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</si>
  <si>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</si>
  <si>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</si>
  <si>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</si>
  <si>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</si>
  <si>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</si>
  <si>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</si>
  <si>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</si>
  <si>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</si>
  <si>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</si>
  <si>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</si>
  <si>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</si>
  <si>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</si>
  <si>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</si>
  <si>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</si>
  <si>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</si>
  <si>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</si>
  <si>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</si>
  <si>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</si>
  <si>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</si>
  <si>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</si>
  <si>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</si>
  <si>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</si>
  <si>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</si>
  <si>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</si>
  <si>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</si>
  <si>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</si>
  <si>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</si>
  <si>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</si>
  <si>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</si>
  <si>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</si>
  <si>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</si>
  <si>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</si>
  <si>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</si>
  <si>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</si>
  <si>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</si>
  <si>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</si>
  <si>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</si>
  <si>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</si>
  <si>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</si>
  <si>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</si>
  <si>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</si>
  <si>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</si>
  <si>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</si>
  <si>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</si>
  <si>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</si>
  <si>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</si>
  <si>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</si>
  <si>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</si>
  <si>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</si>
  <si>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</si>
  <si>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</si>
  <si>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</si>
  <si>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</si>
  <si>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</si>
  <si>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</si>
  <si>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</si>
  <si>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</si>
  <si>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</si>
  <si>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</si>
  <si>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</si>
  <si>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</si>
  <si>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</si>
  <si>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</si>
  <si>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</si>
  <si>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</si>
  <si>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</si>
  <si>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</si>
  <si>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</si>
  <si>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</si>
  <si>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</si>
  <si>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</si>
  <si>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</si>
  <si>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</si>
  <si>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</si>
  <si>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</si>
  <si>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</si>
  <si>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</si>
  <si>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</si>
  <si>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</si>
  <si>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</si>
  <si>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</si>
  <si>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</si>
  <si>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</si>
  <si>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</si>
  <si>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</si>
  <si>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</si>
  <si>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</si>
  <si>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</si>
  <si>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</si>
  <si>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</si>
  <si>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</si>
  <si>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</si>
  <si>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</si>
  <si>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</si>
  <si>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</si>
  <si>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</si>
  <si>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</si>
  <si>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</si>
  <si>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</si>
  <si>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</si>
  <si>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</si>
  <si>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</si>
  <si>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</si>
  <si>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</si>
  <si>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</si>
  <si>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</si>
  <si>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</si>
  <si>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</si>
  <si>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</si>
  <si>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</si>
  <si>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</si>
  <si>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</si>
  <si>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</si>
  <si>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</si>
  <si>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</si>
  <si>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</si>
  <si>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</si>
  <si>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</si>
  <si>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</si>
  <si>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</si>
  <si>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</si>
  <si>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</si>
  <si>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</si>
  <si>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</si>
  <si>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</si>
  <si>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</si>
  <si>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</si>
  <si>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</si>
  <si>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</si>
  <si>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</si>
  <si>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</si>
  <si>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</si>
  <si>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</si>
  <si>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</si>
  <si>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</si>
  <si>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</si>
  <si>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</si>
  <si>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</si>
  <si>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</si>
  <si>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</si>
  <si>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</si>
  <si>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</si>
  <si>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</si>
  <si>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</si>
  <si>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</si>
  <si>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</si>
  <si>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</si>
  <si>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</si>
  <si>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</si>
  <si>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</si>
  <si>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</si>
  <si>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</si>
  <si>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</si>
  <si>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</si>
  <si>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</si>
  <si>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</si>
  <si>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</si>
  <si>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</si>
  <si>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</si>
  <si>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</si>
  <si>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</si>
  <si>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</si>
  <si>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</si>
  <si>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</si>
  <si>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</si>
  <si>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</si>
  <si>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</si>
  <si>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</si>
  <si>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</si>
  <si>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</si>
  <si>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</si>
  <si>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</si>
  <si>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</si>
  <si>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</si>
  <si>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</si>
  <si>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</si>
  <si>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</si>
  <si>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</si>
  <si>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</si>
  <si>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</si>
  <si>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</si>
  <si>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</si>
  <si>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</si>
  <si>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</si>
  <si>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</si>
  <si>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</si>
  <si>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</si>
  <si>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</si>
  <si>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</si>
  <si>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</si>
  <si>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</si>
  <si>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</si>
  <si>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</si>
  <si>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</si>
  <si>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</si>
  <si>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</si>
  <si>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</si>
  <si>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</si>
  <si>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</si>
  <si>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</si>
  <si>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</si>
  <si>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</si>
  <si>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</si>
  <si>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</si>
  <si>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</si>
  <si>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</si>
  <si>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</si>
  <si>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</si>
  <si>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</si>
  <si>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</si>
  <si>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</si>
  <si>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</si>
  <si>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</si>
  <si>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</si>
  <si>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</si>
  <si>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</si>
  <si>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</si>
  <si>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</si>
  <si>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</si>
  <si>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</si>
  <si>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</si>
  <si>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</si>
  <si>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</si>
  <si>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</si>
  <si>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</si>
  <si>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</si>
  <si>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</si>
  <si>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</si>
  <si>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</si>
  <si>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</si>
  <si>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</si>
  <si>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</si>
  <si>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</si>
  <si>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</si>
  <si>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</si>
  <si>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</si>
  <si>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</si>
  <si>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</si>
  <si>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</si>
  <si>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</si>
  <si>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</si>
  <si>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</si>
  <si>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</si>
  <si>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</si>
  <si>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</si>
  <si>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</si>
  <si>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</si>
  <si>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</si>
  <si>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</si>
  <si>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</si>
  <si>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</si>
  <si>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</si>
  <si>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</si>
  <si>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</si>
  <si>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</si>
  <si>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</si>
  <si>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</si>
  <si>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</si>
  <si>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</si>
  <si>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</si>
  <si>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</si>
  <si>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</si>
  <si>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</si>
  <si>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</si>
  <si>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</si>
  <si>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</si>
  <si>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</si>
  <si>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</si>
  <si>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</si>
  <si>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</si>
  <si>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</si>
  <si>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</si>
  <si>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</si>
  <si>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</si>
  <si>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</si>
  <si>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</si>
  <si>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</si>
  <si>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</si>
  <si>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</si>
  <si>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</si>
  <si>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</si>
  <si>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</si>
  <si>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</si>
  <si>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</si>
  <si>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</si>
  <si>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</si>
  <si>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</si>
  <si>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</si>
  <si>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</si>
  <si>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</si>
  <si>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</si>
  <si>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</si>
  <si>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</si>
  <si>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</si>
  <si>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</si>
  <si>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</si>
  <si>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</si>
  <si>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</si>
  <si>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</si>
  <si>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</si>
  <si>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</si>
  <si>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</si>
  <si>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</si>
  <si>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</si>
  <si>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</si>
  <si>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</si>
  <si>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</si>
  <si>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</si>
  <si>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</si>
  <si>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</si>
  <si>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</si>
  <si>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</si>
  <si>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</si>
  <si>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</si>
  <si>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</si>
  <si>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</si>
  <si>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</si>
  <si>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</si>
  <si>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</si>
  <si>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</si>
  <si>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</si>
  <si>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</si>
  <si>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</si>
  <si>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</si>
  <si>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</si>
  <si>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</si>
  <si>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</si>
  <si>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</si>
  <si>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</si>
  <si>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</si>
  <si>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</si>
  <si>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</si>
  <si>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</si>
  <si>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</si>
  <si>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</si>
  <si>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</si>
  <si>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</si>
  <si>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</si>
  <si>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</si>
  <si>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</si>
  <si>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</si>
  <si>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</si>
  <si>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</si>
  <si>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</si>
  <si>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</si>
  <si>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</si>
  <si>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</si>
  <si>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</si>
  <si>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</si>
  <si>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</si>
  <si>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</si>
  <si>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</si>
  <si>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</si>
  <si>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</si>
  <si>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</si>
  <si>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</si>
  <si>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</si>
  <si>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</si>
  <si>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</si>
  <si>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</si>
  <si>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</si>
  <si>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</si>
  <si>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</si>
  <si>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</si>
  <si>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</si>
  <si>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</si>
  <si>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</si>
  <si>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</si>
  <si>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</si>
  <si>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</si>
  <si>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</si>
  <si>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</si>
  <si>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</si>
  <si>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</si>
  <si>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</si>
  <si>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</si>
  <si>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</si>
  <si>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</si>
  <si>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</si>
  <si>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</si>
  <si>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</si>
  <si>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</si>
  <si>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</si>
  <si>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</si>
  <si>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</si>
  <si>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</si>
  <si>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</si>
  <si>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</si>
  <si>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</si>
  <si>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</si>
  <si>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</si>
  <si>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</si>
  <si>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</si>
  <si>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</si>
  <si>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</si>
  <si>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</si>
  <si>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</si>
  <si>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</si>
  <si>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</si>
  <si>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</si>
  <si>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</si>
  <si>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</si>
  <si>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</si>
  <si>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</si>
  <si>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</si>
  <si>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</si>
  <si>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</si>
  <si>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</si>
  <si>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</si>
  <si>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</si>
  <si>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</si>
  <si>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</si>
  <si>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</si>
  <si>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</si>
  <si>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</si>
  <si>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</si>
  <si>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</si>
  <si>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</si>
  <si>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</si>
  <si>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</si>
  <si>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</si>
  <si>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</si>
  <si>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</si>
  <si>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</si>
  <si>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</si>
  <si>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</si>
  <si>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</si>
  <si>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</si>
  <si>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</si>
  <si>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</si>
  <si>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</si>
  <si>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</si>
  <si>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</si>
  <si>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</si>
  <si>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</si>
  <si>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</si>
  <si>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</si>
  <si>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</si>
  <si>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</si>
  <si>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</si>
  <si>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</si>
  <si>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</si>
  <si>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</si>
  <si>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</si>
  <si>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</si>
  <si>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</si>
  <si>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</si>
  <si>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</si>
  <si>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</si>
  <si>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</si>
  <si>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</si>
  <si>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</si>
  <si>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</si>
  <si>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</si>
  <si>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</si>
  <si>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</si>
  <si>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</si>
  <si>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</si>
  <si>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</si>
  <si>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</si>
  <si>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</si>
  <si>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</si>
  <si>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</si>
  <si>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</si>
  <si>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</si>
  <si>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</si>
  <si>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</si>
  <si>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</si>
  <si>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</si>
  <si>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</si>
  <si>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</si>
  <si>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</si>
  <si>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</si>
  <si>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</si>
  <si>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</si>
  <si>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</si>
  <si>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</si>
  <si>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</si>
  <si>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</si>
  <si>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</si>
  <si>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</si>
  <si>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</si>
  <si>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</si>
  <si>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</si>
  <si>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</si>
  <si>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</si>
  <si>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</si>
  <si>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</si>
  <si>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</si>
  <si>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</si>
  <si>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</si>
  <si>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</si>
  <si>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</si>
  <si>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</si>
  <si>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</si>
  <si>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</si>
  <si>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</si>
  <si>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</si>
  <si>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</si>
  <si>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</si>
  <si>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</si>
  <si>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</si>
  <si>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</si>
  <si>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</si>
  <si>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</si>
  <si>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</si>
  <si>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</si>
  <si>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</si>
  <si>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</si>
  <si>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</si>
  <si>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</si>
  <si>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</si>
  <si>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</si>
  <si>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</si>
  <si>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</si>
  <si>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</si>
  <si>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</si>
  <si>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</si>
  <si>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</si>
  <si>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</si>
  <si>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</si>
  <si>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</si>
  <si>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</si>
  <si>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</si>
  <si>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</si>
  <si>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</si>
  <si>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</si>
  <si>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</si>
  <si>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</si>
  <si>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</si>
  <si>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</si>
  <si>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</si>
  <si>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</si>
  <si>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</si>
  <si>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</si>
  <si>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</si>
  <si>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</si>
  <si>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</si>
  <si>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</si>
  <si>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</si>
  <si>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</si>
  <si>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</si>
  <si>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</si>
  <si>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</si>
  <si>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</si>
  <si>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</si>
  <si>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</si>
  <si>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</si>
  <si>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</si>
  <si>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</si>
  <si>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</si>
  <si>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</si>
  <si>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</si>
  <si>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</si>
  <si>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</si>
  <si>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</si>
  <si>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</si>
  <si>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</si>
  <si>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</si>
  <si>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</si>
  <si>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</si>
  <si>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</si>
  <si>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</si>
  <si>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</si>
  <si>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</si>
  <si>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</si>
  <si>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</si>
  <si>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</si>
  <si>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</si>
  <si>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</si>
  <si>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</si>
  <si>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</si>
  <si>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</si>
  <si>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</si>
  <si>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</si>
  <si>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</si>
  <si>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</si>
  <si>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</si>
  <si>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</si>
  <si>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</si>
  <si>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</si>
  <si>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</si>
  <si>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</si>
  <si>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</si>
  <si>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</si>
  <si>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</si>
  <si>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</si>
  <si>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</si>
  <si>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</si>
  <si>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</si>
  <si>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</si>
  <si>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</si>
  <si>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</si>
  <si>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</si>
  <si>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</si>
  <si>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</si>
  <si>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</si>
  <si>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</si>
  <si>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</si>
  <si>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</si>
  <si>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</si>
  <si>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</si>
  <si>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</si>
  <si>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</si>
  <si>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</si>
  <si>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</si>
  <si>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</si>
  <si>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</si>
  <si>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</si>
  <si>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</si>
  <si>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</si>
  <si>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</si>
  <si>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</si>
  <si>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</si>
  <si>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</si>
  <si>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</si>
  <si>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</si>
  <si>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</si>
  <si>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</si>
  <si>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</si>
  <si>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</si>
  <si>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</si>
  <si>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</si>
  <si>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</si>
  <si>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</si>
  <si>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</si>
  <si>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</si>
  <si>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</si>
  <si>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</si>
  <si>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</si>
  <si>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</si>
  <si>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</si>
  <si>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</si>
  <si>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</si>
  <si>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</si>
  <si>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</si>
  <si>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</si>
  <si>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</si>
  <si>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</si>
  <si>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</si>
  <si>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</si>
  <si>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</si>
  <si>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</si>
  <si>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</si>
  <si>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</si>
  <si>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</si>
  <si>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</si>
  <si>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</si>
  <si>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</si>
  <si>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</si>
  <si>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</si>
  <si>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</si>
  <si>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</si>
  <si>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</si>
  <si>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</si>
  <si>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</si>
  <si>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</si>
  <si>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</si>
  <si>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</si>
  <si>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</si>
  <si>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</si>
  <si>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</si>
  <si>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</si>
  <si>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</si>
  <si>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</si>
  <si>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</si>
  <si>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</si>
  <si>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</si>
  <si>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</si>
  <si>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</si>
  <si>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</si>
  <si>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</si>
  <si>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</si>
  <si>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</si>
  <si>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</si>
  <si>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</si>
  <si>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</si>
  <si>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</si>
  <si>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</si>
  <si>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</si>
  <si>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</si>
  <si>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</si>
  <si>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</si>
  <si>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</si>
  <si>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</si>
  <si>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</si>
  <si>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</si>
  <si>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</si>
  <si>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</si>
  <si>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</si>
  <si>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</si>
  <si>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</si>
  <si>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</si>
  <si>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</si>
  <si>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</si>
  <si>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</si>
  <si>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</si>
  <si>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</si>
  <si>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</si>
  <si>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</si>
  <si>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</si>
  <si>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</si>
  <si>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</si>
  <si>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</si>
  <si>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</si>
  <si>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</si>
  <si>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</si>
  <si>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</si>
  <si>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</si>
  <si>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</si>
  <si>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</si>
  <si>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</si>
  <si>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</si>
  <si>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</si>
  <si>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</si>
  <si>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</si>
  <si>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</si>
  <si>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</si>
  <si>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</si>
  <si>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</si>
  <si>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</si>
  <si>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</si>
  <si>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</si>
  <si>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</si>
  <si>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</si>
  <si>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</si>
  <si>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</si>
  <si>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</si>
  <si>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</si>
  <si>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</si>
  <si>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</si>
  <si>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</si>
  <si>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</si>
  <si>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</si>
  <si>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</si>
  <si>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</si>
  <si>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</si>
  <si>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</si>
  <si>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</si>
  <si>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</si>
  <si>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</si>
  <si>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</si>
  <si>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</si>
  <si>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</si>
  <si>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</si>
  <si>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</si>
  <si>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</si>
  <si>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</si>
  <si>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</si>
  <si>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</si>
  <si>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</si>
  <si>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</si>
  <si>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</si>
  <si>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</si>
  <si>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</si>
  <si>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</si>
  <si>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</si>
  <si>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</si>
  <si>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</si>
  <si>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</si>
  <si>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</si>
  <si>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</si>
  <si>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</si>
  <si>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</si>
  <si>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</si>
  <si>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</si>
  <si>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</si>
  <si>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</si>
  <si>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</si>
  <si>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</si>
  <si>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</si>
  <si>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</si>
  <si>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</si>
  <si>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</si>
  <si>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</si>
  <si>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</si>
  <si>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</si>
  <si>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</si>
  <si>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</si>
  <si>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</si>
  <si>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</si>
  <si>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</si>
  <si>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</si>
  <si>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</si>
  <si>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</si>
  <si>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</si>
  <si>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</si>
  <si>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</si>
  <si>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</si>
  <si>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</si>
  <si>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</si>
  <si>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</si>
  <si>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</si>
  <si>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</si>
  <si>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</si>
  <si>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</si>
  <si>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</si>
  <si>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</si>
  <si>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</si>
  <si>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</si>
  <si>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</si>
  <si>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</si>
  <si>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</si>
  <si>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</si>
  <si>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</si>
  <si>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</si>
  <si>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</si>
  <si>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</si>
  <si>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</si>
  <si>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</si>
  <si>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</si>
  <si>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</si>
  <si>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</si>
  <si>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</si>
  <si>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</si>
  <si>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</si>
  <si>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</si>
  <si>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</si>
  <si>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</si>
  <si>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</si>
  <si>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</si>
  <si>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</si>
  <si>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</si>
  <si>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</si>
  <si>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</si>
  <si>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</si>
  <si>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</si>
  <si>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</si>
  <si>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</si>
  <si>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</si>
  <si>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</si>
  <si>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</si>
  <si>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</si>
  <si>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</si>
  <si>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</si>
  <si>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</si>
  <si>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</si>
  <si>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</si>
  <si>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</si>
  <si>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</si>
  <si>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</si>
  <si>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</si>
  <si>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</si>
  <si>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</si>
  <si>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</si>
  <si>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</si>
  <si>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</si>
  <si>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</si>
  <si>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</si>
  <si>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</si>
  <si>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</si>
  <si>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</si>
  <si>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</si>
  <si>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</si>
  <si>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</si>
  <si>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</si>
  <si>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</si>
  <si>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</si>
  <si>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</si>
  <si>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</si>
  <si>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</si>
  <si>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</si>
  <si>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</si>
  <si>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</si>
  <si>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</si>
  <si>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</si>
  <si>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</si>
  <si>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</si>
  <si>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</si>
  <si>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</si>
  <si>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</si>
  <si>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</si>
  <si>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</si>
  <si>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</si>
  <si>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</si>
  <si>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</si>
  <si>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</si>
  <si>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</si>
  <si>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</si>
  <si>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</si>
  <si>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</si>
  <si>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</si>
  <si>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</si>
  <si>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</si>
  <si>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</si>
  <si>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</si>
  <si>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</si>
  <si>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</si>
  <si>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</si>
  <si>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</si>
  <si>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</si>
  <si>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</si>
  <si>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</si>
  <si>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</si>
  <si>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</si>
  <si>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</si>
  <si>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</si>
  <si>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</si>
  <si>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</si>
  <si>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</si>
  <si>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</si>
  <si>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</si>
  <si>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</si>
  <si>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</si>
  <si>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</si>
  <si>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</si>
  <si>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</si>
  <si>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</si>
  <si>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</si>
  <si>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</si>
  <si>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</si>
  <si>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</si>
  <si>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</si>
  <si>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</si>
  <si>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</si>
  <si>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</si>
  <si>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</si>
  <si>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</si>
  <si>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</si>
  <si>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</si>
  <si>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</si>
  <si>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</si>
  <si>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</si>
  <si>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</si>
  <si>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</si>
  <si>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</si>
  <si>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</si>
  <si>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</si>
  <si>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</si>
  <si>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</si>
  <si>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</si>
  <si>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</si>
  <si>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</si>
  <si>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</si>
  <si>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</si>
  <si>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</si>
  <si>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</si>
  <si>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</si>
  <si>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</si>
  <si>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</si>
  <si>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</si>
  <si>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</si>
  <si>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</si>
  <si>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</si>
  <si>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</si>
  <si>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</si>
  <si>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</si>
  <si>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</si>
  <si>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</si>
  <si>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</si>
  <si>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</si>
  <si>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</si>
  <si>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</si>
  <si>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</si>
  <si>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</si>
  <si>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</si>
  <si>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</si>
  <si>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</si>
  <si>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</si>
  <si>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</si>
  <si>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</si>
  <si>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</si>
  <si>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</si>
  <si>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</si>
  <si>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</si>
  <si>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</si>
  <si>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</si>
  <si>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</si>
  <si>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</si>
  <si>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</si>
  <si>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</si>
  <si>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</si>
  <si>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</si>
  <si>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</si>
  <si>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</si>
  <si>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</si>
  <si>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</si>
  <si>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</si>
  <si>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</si>
  <si>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</si>
  <si>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</si>
  <si>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</si>
  <si>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</si>
  <si>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</si>
  <si>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</si>
  <si>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</si>
  <si>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</si>
  <si>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</si>
  <si>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</si>
  <si>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</si>
  <si>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</si>
  <si>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</si>
  <si>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</si>
  <si>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</si>
  <si>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</si>
  <si>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</si>
  <si>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</si>
  <si>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</si>
  <si>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</si>
  <si>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</si>
  <si>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</si>
  <si>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</si>
  <si>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</si>
  <si>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</si>
  <si>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</si>
  <si>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</si>
  <si>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</si>
  <si>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</si>
  <si>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</si>
  <si>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</si>
  <si>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</si>
  <si>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</si>
  <si>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</si>
  <si>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</si>
  <si>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</si>
  <si>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</si>
  <si>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</si>
  <si>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</si>
  <si>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</si>
  <si>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</si>
  <si>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</si>
  <si>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</si>
  <si>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</si>
  <si>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</si>
  <si>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</si>
  <si>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</si>
  <si>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</si>
  <si>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</si>
  <si>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</si>
  <si>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</si>
  <si>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</si>
  <si>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</si>
  <si>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</si>
  <si>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</si>
  <si>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</si>
  <si>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</si>
  <si>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</si>
  <si>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</si>
  <si>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</si>
  <si>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</si>
  <si>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</si>
  <si>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</si>
  <si>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</si>
  <si>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</si>
  <si>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</si>
  <si>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</si>
  <si>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</si>
  <si>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</si>
  <si>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</si>
  <si>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</si>
  <si>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</si>
  <si>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</si>
  <si>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</si>
  <si>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</si>
  <si>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</si>
  <si>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</si>
  <si>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</si>
  <si>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</si>
  <si>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</si>
  <si>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</si>
  <si>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</si>
  <si>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</si>
  <si>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</si>
  <si>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</si>
  <si>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</si>
  <si>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</si>
  <si>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</si>
  <si>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</si>
  <si>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</si>
  <si>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</si>
  <si>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</si>
  <si>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</si>
  <si>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</si>
  <si>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</si>
  <si>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</si>
  <si>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</si>
  <si>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</si>
  <si>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</si>
  <si>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</si>
  <si>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</si>
  <si>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</si>
  <si>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</si>
  <si>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</si>
  <si>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</si>
  <si>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</si>
  <si>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</si>
  <si>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</si>
  <si>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</si>
  <si>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</si>
  <si>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</si>
  <si>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</si>
  <si>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</si>
  <si>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</si>
  <si>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</si>
  <si>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</si>
  <si>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</si>
  <si>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</si>
  <si>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</si>
  <si>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</si>
  <si>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</si>
  <si>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</si>
  <si>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</si>
  <si>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</si>
  <si>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</si>
  <si>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</si>
  <si>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</si>
  <si>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</si>
  <si>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</si>
  <si>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</si>
  <si>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</si>
  <si>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</si>
  <si>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</si>
  <si>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</si>
  <si>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</si>
  <si>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</si>
  <si>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</si>
  <si>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</si>
  <si>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</si>
  <si>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</si>
  <si>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</si>
  <si>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</si>
  <si>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</si>
  <si>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</si>
  <si>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</si>
  <si>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</si>
  <si>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</si>
  <si>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</si>
  <si>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</si>
  <si>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</si>
  <si>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</si>
  <si>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</si>
  <si>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</si>
  <si>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</si>
  <si>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</si>
  <si>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</si>
  <si>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</si>
  <si>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</si>
  <si>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</si>
  <si>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</si>
  <si>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</si>
  <si>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</si>
  <si>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</si>
  <si>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</si>
  <si>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</si>
  <si>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</si>
  <si>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</si>
  <si>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</si>
  <si>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</si>
  <si>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</si>
  <si>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</si>
  <si>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</si>
  <si>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</si>
  <si>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</si>
  <si>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</si>
  <si>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</si>
  <si>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</si>
  <si>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</si>
  <si>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</si>
  <si>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</si>
  <si>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</si>
  <si>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</si>
  <si>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</si>
  <si>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</si>
  <si>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</si>
  <si>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</si>
  <si>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</si>
  <si>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</si>
  <si>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</si>
  <si>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</si>
  <si>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</si>
  <si>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</si>
  <si>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</si>
  <si>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</si>
  <si>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</si>
  <si>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</si>
  <si>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</si>
  <si>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</si>
  <si>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</si>
  <si>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</si>
  <si>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</si>
  <si>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</si>
  <si>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</si>
  <si>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</si>
  <si>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</si>
  <si>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</si>
  <si>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</si>
  <si>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</si>
  <si>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</si>
  <si>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</si>
  <si>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</si>
  <si>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</si>
  <si>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</si>
  <si>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</si>
  <si>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</si>
  <si>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</si>
  <si>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</si>
  <si>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</si>
  <si>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</si>
  <si>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</si>
  <si>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</si>
  <si>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</si>
  <si>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</si>
  <si>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</si>
  <si>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</si>
  <si>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</si>
  <si>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</si>
  <si>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</si>
  <si>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</si>
  <si>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</si>
  <si>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</si>
  <si>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</si>
  <si>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</si>
  <si>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</si>
  <si>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</si>
  <si>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</si>
  <si>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</si>
  <si>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</si>
  <si>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</si>
  <si>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</si>
  <si>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</si>
  <si>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</si>
  <si>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</si>
  <si>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</si>
  <si>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</si>
  <si>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</si>
  <si>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</si>
  <si>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</si>
  <si>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</si>
  <si>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</si>
  <si>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</si>
  <si>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</si>
  <si>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</si>
  <si>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</si>
  <si>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</si>
  <si>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</si>
  <si>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</si>
  <si>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</si>
  <si>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</si>
  <si>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</si>
  <si>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</si>
  <si>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</si>
  <si>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</si>
  <si>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</si>
  <si>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</si>
  <si>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</si>
  <si>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</si>
  <si>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</si>
  <si>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</si>
  <si>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</si>
  <si>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</si>
  <si>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</si>
  <si>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</si>
  <si>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</si>
  <si>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</si>
  <si>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</si>
  <si>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</si>
  <si>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</si>
  <si>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</si>
  <si>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</si>
  <si>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</si>
  <si>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</si>
  <si>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</si>
  <si>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</si>
  <si>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</si>
  <si>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</si>
  <si>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</si>
  <si>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</si>
  <si>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</si>
  <si>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</si>
  <si>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</si>
  <si>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</si>
  <si>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</si>
  <si>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</si>
  <si>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</si>
  <si>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</si>
  <si>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</si>
  <si>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</si>
  <si>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</si>
  <si>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</si>
  <si>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</si>
  <si>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</si>
  <si>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</si>
  <si>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</si>
  <si>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</si>
  <si>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</si>
  <si>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</si>
  <si>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</si>
  <si>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</si>
  <si>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</si>
  <si>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</si>
  <si>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</si>
  <si>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</si>
  <si>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</si>
  <si>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</si>
  <si>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</si>
  <si>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</si>
  <si>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</si>
  <si>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</si>
  <si>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</si>
  <si>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</si>
  <si>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</si>
  <si>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</si>
  <si>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</si>
  <si>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</si>
  <si>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</si>
  <si>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</si>
  <si>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</si>
  <si>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</si>
  <si>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</si>
  <si>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</si>
  <si>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</si>
  <si>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</si>
  <si>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</si>
  <si>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</si>
  <si>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</si>
  <si>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</si>
  <si>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</si>
  <si>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</si>
  <si>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</si>
  <si>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</si>
  <si>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</si>
  <si>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</si>
  <si>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</si>
  <si>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</si>
  <si>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</si>
  <si>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</si>
  <si>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</si>
  <si>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</si>
  <si>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</si>
  <si>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</si>
  <si>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</si>
  <si>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</si>
  <si>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</si>
  <si>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</si>
  <si>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</si>
  <si>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</si>
  <si>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</si>
  <si>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</si>
  <si>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</si>
  <si>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</si>
  <si>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</si>
  <si>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</si>
  <si>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</si>
  <si>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</si>
  <si>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</si>
  <si>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</si>
  <si>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</si>
  <si>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</si>
  <si>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</si>
  <si>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</si>
  <si>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</si>
  <si>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</si>
  <si>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</si>
  <si>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</si>
  <si>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</si>
  <si>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</si>
  <si>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</si>
  <si>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</si>
  <si>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</si>
  <si>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</si>
  <si>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</si>
  <si>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</si>
  <si>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</si>
  <si>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</si>
  <si>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</si>
  <si>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</si>
  <si>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</si>
  <si>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</si>
  <si>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</si>
  <si>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</si>
  <si>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</si>
  <si>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</si>
  <si>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</si>
  <si>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</si>
  <si>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</si>
  <si>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</si>
  <si>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</si>
  <si>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</si>
  <si>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</si>
  <si>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</si>
  <si>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</si>
  <si>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</si>
  <si>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</si>
  <si>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</si>
  <si>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</si>
  <si>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</si>
  <si>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</si>
  <si>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</si>
  <si>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</si>
  <si>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</si>
  <si>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</si>
  <si>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</si>
  <si>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</si>
  <si>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</si>
  <si>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</si>
  <si>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</si>
  <si>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</si>
  <si>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</si>
  <si>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</si>
  <si>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</si>
  <si>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</si>
  <si>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</si>
  <si>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</si>
  <si>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</si>
  <si>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</si>
  <si>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</si>
  <si>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</si>
  <si>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</si>
  <si>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</si>
  <si>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</si>
  <si>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</si>
  <si>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</si>
  <si>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</si>
  <si>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</si>
  <si>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</si>
  <si>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</si>
  <si>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</si>
  <si>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</si>
  <si>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</si>
  <si>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</si>
  <si>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</si>
  <si>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</si>
  <si>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</si>
  <si>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</si>
  <si>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</si>
  <si>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</si>
  <si>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</si>
  <si>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</si>
  <si>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</si>
  <si>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</si>
  <si>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</si>
  <si>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</si>
  <si>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</si>
  <si>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</si>
  <si>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</si>
  <si>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</si>
  <si>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</si>
  <si>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</si>
  <si>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</si>
  <si>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</si>
  <si>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</si>
  <si>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</si>
  <si>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</si>
  <si>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</si>
  <si>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</si>
  <si>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</si>
  <si>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</si>
  <si>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</si>
  <si>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</si>
  <si>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</si>
  <si>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</si>
  <si>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</si>
  <si>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</si>
  <si>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</si>
  <si>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</si>
  <si>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</si>
  <si>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</si>
  <si>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</si>
  <si>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</si>
  <si>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</si>
  <si>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</si>
  <si>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</si>
  <si>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</si>
  <si>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</si>
  <si>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</si>
  <si>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</si>
  <si>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</si>
  <si>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</si>
  <si>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</si>
  <si>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</si>
  <si>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</si>
  <si>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</si>
  <si>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</si>
  <si>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</si>
  <si>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</si>
  <si>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</si>
  <si>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</si>
  <si>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</si>
  <si>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</si>
  <si>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</si>
  <si>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</si>
  <si>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</si>
  <si>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</si>
  <si>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</si>
  <si>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</si>
  <si>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</si>
  <si>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</si>
  <si>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</si>
  <si>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</si>
  <si>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</si>
  <si>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</si>
  <si>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</si>
  <si>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</si>
  <si>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</si>
  <si>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</si>
  <si>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</si>
  <si>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</si>
  <si>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</si>
  <si>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</si>
  <si>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</si>
  <si>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</si>
  <si>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</si>
  <si>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</si>
  <si>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</si>
  <si>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</si>
  <si>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</si>
  <si>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</si>
  <si>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</si>
  <si>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</si>
  <si>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</si>
  <si>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</si>
  <si>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</si>
  <si>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</si>
  <si>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</si>
  <si>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</si>
  <si>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</si>
  <si>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</si>
  <si>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</si>
  <si>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</si>
  <si>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</si>
  <si>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</si>
  <si>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</si>
  <si>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</si>
  <si>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</si>
  <si>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</si>
  <si>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</si>
  <si>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</si>
  <si>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</si>
  <si>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</si>
  <si>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</si>
  <si>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</si>
  <si>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</si>
  <si>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</si>
  <si>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</si>
  <si>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</si>
  <si>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</si>
  <si>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</si>
  <si>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</si>
  <si>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</si>
  <si>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</si>
  <si>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</si>
  <si>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</si>
  <si>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</si>
  <si>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</si>
  <si>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</si>
  <si>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</si>
  <si>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</si>
  <si>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</si>
  <si>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</si>
  <si>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</si>
  <si>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</si>
  <si>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</si>
  <si>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</si>
  <si>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</si>
  <si>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</si>
  <si>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</si>
  <si>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</si>
  <si>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</si>
  <si>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</si>
  <si>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</si>
  <si>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</si>
  <si>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</si>
  <si>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</si>
  <si>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</si>
  <si>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</si>
  <si>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</si>
  <si>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</si>
  <si>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</si>
  <si>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</si>
  <si>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</si>
  <si>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</si>
  <si>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</si>
  <si>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</si>
  <si>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</si>
  <si>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</si>
  <si>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</si>
  <si>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</si>
  <si>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</si>
  <si>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</si>
  <si>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</si>
  <si>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</si>
  <si>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</si>
  <si>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</si>
  <si>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</si>
  <si>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</si>
  <si>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</si>
  <si>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</si>
  <si>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</si>
  <si>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</si>
  <si>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</si>
  <si>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</si>
  <si>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</si>
  <si>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</si>
  <si>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</si>
  <si>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</si>
  <si>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</si>
  <si>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</si>
  <si>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</si>
  <si>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</si>
  <si>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</si>
  <si>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</si>
  <si>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</si>
  <si>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</si>
  <si>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</si>
  <si>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</si>
  <si>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</si>
  <si>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</si>
  <si>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</si>
  <si>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</si>
  <si>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</si>
  <si>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</si>
  <si>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</si>
  <si>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</si>
  <si>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</si>
  <si>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</si>
  <si>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</si>
  <si>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</si>
  <si>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</si>
  <si>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</si>
  <si>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</si>
  <si>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</si>
  <si>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</si>
  <si>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</si>
  <si>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</si>
  <si>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</si>
  <si>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</si>
  <si>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</si>
  <si>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</si>
  <si>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</si>
  <si>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</si>
  <si>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</si>
  <si>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</si>
  <si>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</si>
  <si>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</si>
  <si>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</si>
  <si>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</si>
  <si>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</si>
  <si>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</si>
  <si>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</si>
  <si>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</si>
  <si>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</si>
  <si>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</si>
  <si>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</si>
  <si>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</si>
  <si>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</si>
  <si>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</si>
  <si>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</si>
  <si>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</si>
  <si>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</si>
  <si>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</si>
  <si>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</si>
  <si>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</si>
  <si>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</si>
  <si>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</si>
  <si>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</si>
  <si>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</si>
  <si>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</si>
  <si>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</si>
  <si>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</si>
  <si>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</si>
  <si>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</si>
  <si>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</si>
  <si>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</si>
  <si>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</si>
  <si>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</si>
  <si>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</si>
  <si>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</si>
  <si>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</si>
  <si>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</si>
  <si>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</si>
  <si>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</si>
  <si>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</si>
  <si>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</si>
  <si>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</si>
  <si>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</si>
  <si>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</si>
  <si>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</si>
  <si>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</si>
  <si>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</si>
  <si>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</si>
  <si>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</si>
  <si>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</si>
  <si>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</si>
  <si>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</si>
  <si>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</si>
  <si>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</si>
  <si>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</si>
  <si>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</si>
  <si>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</si>
  <si>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</si>
  <si>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</si>
  <si>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</si>
  <si>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</si>
  <si>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</si>
  <si>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</si>
  <si>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</si>
  <si>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</si>
  <si>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</si>
  <si>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</si>
  <si>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</si>
  <si>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</si>
  <si>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</si>
  <si>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</si>
  <si>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</si>
  <si>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</si>
  <si>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</si>
  <si>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</si>
  <si>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</si>
  <si>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</si>
  <si>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</si>
  <si>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</si>
  <si>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</si>
  <si>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</si>
  <si>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</si>
  <si>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</si>
  <si>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</si>
  <si>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</si>
  <si>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</si>
  <si>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</si>
  <si>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</si>
  <si>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</si>
  <si>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</si>
  <si>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</si>
  <si>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</si>
  <si>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</si>
  <si>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</si>
  <si>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</si>
  <si>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</si>
  <si>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</si>
  <si>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</si>
  <si>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</si>
  <si>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</si>
  <si>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</si>
  <si>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</si>
  <si>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</si>
  <si>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</si>
  <si>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</si>
  <si>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</si>
  <si>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</si>
  <si>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</si>
  <si>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</si>
  <si>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</si>
  <si>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</si>
  <si>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</si>
  <si>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</si>
  <si>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</si>
  <si>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</si>
  <si>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</si>
  <si>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</si>
  <si>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</si>
  <si>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</si>
  <si>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</si>
  <si>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</si>
  <si>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</si>
  <si>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</si>
  <si>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</si>
  <si>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</si>
  <si>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</si>
  <si>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</si>
  <si>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</si>
  <si>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</si>
  <si>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</si>
  <si>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</si>
  <si>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</si>
  <si>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</si>
  <si>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</si>
  <si>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</si>
  <si>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</si>
  <si>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</si>
  <si>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</si>
  <si>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</si>
  <si>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</si>
  <si>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</si>
  <si>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</si>
  <si>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</si>
  <si>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</si>
  <si>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</si>
  <si>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</si>
  <si>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</si>
  <si>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</si>
  <si>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</si>
  <si>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</si>
  <si>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</si>
  <si>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</si>
  <si>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</si>
  <si>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</si>
  <si>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</si>
  <si>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</si>
  <si>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</si>
  <si>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</si>
  <si>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</si>
  <si>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</si>
  <si>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</si>
  <si>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</si>
  <si>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</si>
  <si>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</si>
  <si>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</si>
  <si>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</si>
  <si>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</si>
  <si>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</si>
  <si>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</si>
  <si>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</si>
  <si>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</si>
  <si>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</si>
  <si>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</si>
  <si>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</si>
  <si>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</si>
  <si>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</si>
  <si>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</si>
  <si>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</si>
  <si>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</si>
  <si>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</si>
  <si>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</si>
  <si>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</si>
  <si>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</si>
  <si>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</si>
  <si>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</si>
  <si>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</si>
  <si>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</si>
  <si>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</si>
  <si>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</si>
  <si>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</si>
  <si>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</si>
  <si>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</si>
  <si>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</si>
  <si>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</si>
  <si>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</si>
  <si>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</si>
  <si>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</si>
  <si>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</si>
  <si>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</si>
  <si>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</si>
  <si>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</si>
  <si>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</si>
  <si>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</si>
  <si>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</si>
  <si>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</si>
  <si>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</si>
  <si>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</si>
  <si>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</si>
  <si>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</si>
  <si>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</si>
  <si>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</si>
  <si>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</si>
  <si>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</si>
  <si>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</si>
  <si>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</si>
  <si>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</si>
  <si>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</si>
  <si>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</si>
  <si>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</si>
  <si>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</si>
  <si>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</si>
  <si>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</si>
  <si>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</si>
  <si>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</si>
  <si>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</si>
  <si>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</si>
  <si>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</si>
  <si>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</si>
  <si>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</si>
  <si>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</si>
  <si>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</si>
  <si>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</si>
  <si>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</si>
  <si>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</si>
  <si>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</si>
  <si>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</si>
  <si>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</si>
  <si>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</si>
  <si>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</si>
  <si>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</si>
  <si>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</si>
  <si>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</si>
  <si>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</si>
  <si>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</si>
  <si>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</si>
  <si>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</si>
  <si>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</si>
  <si>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</si>
  <si>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</si>
  <si>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</si>
  <si>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</si>
  <si>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</si>
  <si>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</si>
  <si>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</si>
  <si>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</si>
  <si>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</si>
  <si>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</si>
  <si>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</si>
  <si>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</si>
  <si>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</si>
  <si>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</si>
  <si>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</si>
  <si>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</si>
  <si>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</si>
  <si>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</si>
  <si>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</si>
  <si>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</si>
  <si>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</si>
  <si>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</si>
  <si>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</si>
  <si>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</si>
  <si>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</si>
  <si>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</si>
  <si>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</si>
  <si>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</si>
  <si>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</si>
  <si>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</si>
  <si>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</si>
  <si>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</si>
  <si>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</si>
  <si>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</si>
  <si>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</si>
  <si>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</si>
  <si>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</si>
  <si>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</si>
  <si>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</si>
  <si>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</si>
  <si>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</si>
  <si>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</si>
  <si>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</si>
  <si>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</si>
  <si>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</si>
  <si>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</si>
  <si>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</si>
  <si>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</si>
  <si>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</si>
  <si>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</si>
  <si>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</si>
  <si>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</si>
  <si>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</si>
  <si>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</si>
  <si>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</si>
  <si>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</si>
  <si>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</si>
  <si>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</si>
  <si>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</si>
  <si>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</si>
  <si>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</si>
  <si>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</si>
  <si>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</si>
  <si>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</si>
  <si>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</si>
  <si>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</si>
  <si>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</si>
  <si>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</si>
  <si>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</si>
  <si>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</si>
  <si>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</si>
  <si>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</si>
  <si>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</si>
  <si>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</si>
  <si>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</si>
  <si>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</si>
  <si>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</si>
  <si>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</si>
  <si>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</si>
  <si>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</si>
  <si>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</si>
  <si>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</si>
  <si>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</si>
  <si>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</si>
  <si>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</si>
  <si>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</si>
  <si>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</si>
  <si>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</si>
  <si>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</si>
  <si>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</si>
  <si>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</si>
  <si>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</si>
  <si>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</si>
  <si>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</si>
  <si>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</si>
  <si>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</si>
  <si>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</si>
  <si>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</si>
  <si>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</si>
  <si>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</si>
  <si>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</si>
  <si>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</si>
  <si>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</si>
  <si>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</si>
  <si>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</si>
  <si>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</si>
  <si>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</si>
  <si>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</si>
  <si>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</si>
  <si>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</si>
  <si>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</si>
  <si>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</si>
  <si>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</si>
  <si>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</si>
  <si>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</si>
  <si>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</si>
  <si>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</si>
  <si>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</si>
  <si>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</si>
  <si>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</si>
  <si>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</si>
  <si>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</si>
  <si>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</si>
  <si>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</si>
  <si>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</si>
  <si>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</si>
  <si>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</si>
  <si>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</si>
  <si>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</si>
  <si>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</si>
  <si>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</si>
  <si>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</si>
  <si>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</si>
  <si>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</si>
  <si>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</si>
  <si>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</si>
  <si>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</si>
  <si>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</si>
  <si>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</si>
  <si>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</si>
  <si>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</si>
  <si>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</si>
  <si>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</si>
  <si>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</si>
  <si>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</si>
  <si>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</si>
  <si>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</si>
  <si>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</si>
  <si>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</si>
  <si>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</si>
  <si>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</si>
  <si>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</si>
  <si>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</si>
  <si>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</si>
  <si>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</si>
  <si>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</si>
  <si>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</si>
  <si>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</si>
  <si>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</si>
  <si>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</si>
  <si>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</si>
  <si>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</si>
  <si>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</si>
  <si>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</si>
  <si>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</si>
  <si>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</si>
  <si>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</si>
  <si>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</si>
  <si>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</si>
  <si>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</si>
  <si>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</si>
  <si>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</si>
  <si>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</si>
  <si>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</si>
  <si>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</si>
  <si>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</si>
  <si>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</si>
  <si>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</si>
  <si>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</si>
  <si>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</si>
  <si>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</si>
  <si>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</si>
  <si>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</si>
  <si>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</si>
  <si>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</si>
  <si>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</si>
  <si>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</si>
  <si>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</si>
  <si>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</si>
  <si>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</si>
  <si>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</si>
  <si>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</si>
  <si>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</si>
  <si>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</si>
  <si>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</si>
  <si>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</si>
  <si>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</si>
  <si>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</si>
  <si>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</si>
  <si>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</si>
  <si>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</si>
  <si>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</si>
  <si>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</si>
  <si>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</si>
  <si>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</si>
  <si>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</si>
  <si>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</si>
  <si>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</si>
  <si>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</si>
  <si>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</si>
  <si>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</si>
  <si>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</si>
  <si>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</si>
  <si>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</si>
  <si>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</si>
  <si>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</si>
  <si>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</si>
  <si>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</si>
  <si>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</si>
  <si>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</si>
  <si>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</si>
  <si>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</si>
  <si>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</si>
  <si>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</si>
  <si>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</si>
  <si>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</si>
  <si>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</si>
  <si>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</si>
  <si>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</si>
  <si>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</si>
  <si>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</si>
  <si>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</si>
  <si>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</si>
  <si>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</si>
  <si>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</si>
  <si>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</si>
  <si>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</si>
  <si>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</si>
  <si>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</si>
  <si>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</si>
  <si>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</si>
  <si>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</si>
  <si>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</si>
  <si>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</si>
  <si>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</si>
  <si>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</si>
  <si>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</si>
  <si>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</si>
  <si>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</si>
  <si>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</si>
  <si>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</si>
  <si>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</si>
  <si>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</si>
  <si>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</si>
  <si>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</si>
  <si>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</si>
  <si>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</si>
  <si>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</si>
  <si>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</si>
  <si>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</si>
  <si>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</si>
  <si>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</si>
  <si>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</si>
  <si>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</si>
  <si>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</si>
  <si>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</si>
  <si>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</si>
  <si>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</si>
  <si>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</si>
  <si>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</si>
  <si>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</si>
  <si>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</si>
  <si>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</si>
  <si>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</si>
  <si>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</si>
  <si>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</si>
  <si>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</si>
  <si>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</si>
  <si>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</si>
  <si>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</si>
  <si>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</si>
  <si>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</si>
  <si>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</si>
  <si>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</si>
  <si>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</si>
  <si>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</si>
  <si>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</si>
  <si>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</si>
  <si>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</si>
  <si>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</si>
  <si>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</si>
  <si>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</si>
  <si>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</si>
  <si>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</si>
  <si>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</si>
  <si>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</si>
  <si>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</si>
  <si>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</si>
  <si>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</si>
  <si>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</si>
  <si>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</si>
  <si>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</si>
  <si>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</si>
  <si>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</si>
  <si>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</si>
  <si>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</si>
  <si>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</si>
  <si>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</si>
  <si>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</si>
  <si>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</si>
  <si>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</si>
  <si>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</si>
  <si>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</si>
  <si>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</si>
  <si>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</si>
  <si>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</si>
  <si>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</si>
  <si>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</si>
  <si>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</si>
  <si>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</si>
  <si>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</si>
  <si>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</si>
  <si>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</si>
  <si>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</si>
  <si>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</si>
  <si>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</si>
  <si>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</si>
  <si>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</si>
  <si>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</si>
  <si>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</si>
  <si>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</si>
  <si>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</si>
  <si>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</si>
  <si>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</si>
  <si>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</si>
  <si>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</si>
  <si>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</si>
  <si>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</si>
  <si>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</si>
  <si>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</si>
  <si>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</si>
  <si>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</si>
  <si>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</si>
  <si>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</si>
  <si>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</si>
  <si>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</si>
  <si>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</si>
  <si>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</si>
  <si>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</si>
  <si>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</si>
  <si>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</si>
  <si>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</si>
  <si>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</si>
  <si>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</si>
  <si>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</si>
  <si>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</si>
  <si>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</si>
  <si>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</si>
  <si>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</si>
  <si>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</si>
  <si>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</si>
  <si>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</si>
  <si>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</si>
  <si>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</si>
  <si>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</si>
  <si>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</si>
  <si>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</si>
  <si>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</si>
  <si>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</si>
  <si>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</si>
  <si>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</si>
  <si>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</si>
  <si>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</si>
  <si>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</si>
  <si>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</si>
  <si>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</si>
  <si>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</si>
  <si>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</si>
  <si>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</si>
  <si>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</si>
  <si>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</si>
  <si>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</si>
  <si>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</si>
  <si>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</si>
  <si>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</si>
  <si>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</si>
  <si>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</si>
  <si>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</si>
  <si>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</si>
  <si>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</si>
  <si>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</si>
  <si>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</si>
  <si>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</si>
  <si>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</si>
  <si>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</si>
  <si>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</si>
  <si>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</si>
  <si>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</si>
  <si>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</si>
  <si>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</si>
  <si>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</si>
  <si>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</si>
  <si>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</si>
  <si>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</si>
  <si>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</si>
  <si>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</si>
  <si>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</si>
  <si>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</si>
  <si>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</si>
  <si>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</si>
  <si>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</si>
  <si>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</si>
  <si>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</si>
  <si>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</si>
  <si>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</si>
  <si>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</si>
  <si>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</si>
  <si>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</si>
  <si>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</si>
  <si>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</si>
  <si>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</si>
  <si>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</si>
  <si>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</si>
  <si>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</si>
  <si>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</si>
  <si>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</si>
  <si>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</si>
  <si>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</si>
  <si>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</si>
  <si>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</si>
  <si>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</si>
  <si>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</si>
  <si>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</si>
  <si>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</si>
  <si>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</si>
  <si>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</si>
  <si>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</si>
  <si>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</si>
  <si>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</si>
  <si>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</si>
  <si>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</si>
  <si>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</si>
  <si>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</si>
  <si>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</si>
  <si>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</si>
  <si>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</si>
  <si>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</si>
  <si>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</si>
  <si>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</si>
  <si>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</si>
  <si>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</si>
  <si>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</si>
  <si>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</si>
  <si>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</si>
  <si>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</si>
  <si>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</si>
  <si>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</si>
  <si>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</si>
  <si>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</si>
  <si>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</si>
  <si>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</si>
  <si>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</si>
  <si>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</si>
  <si>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</si>
  <si>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</si>
  <si>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</si>
  <si>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</si>
  <si>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</si>
  <si>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</si>
  <si>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</si>
  <si>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</si>
  <si>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</si>
  <si>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</si>
  <si>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</si>
  <si>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</si>
  <si>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</si>
  <si>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</si>
  <si>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</si>
  <si>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</si>
  <si>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</si>
  <si>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</si>
  <si>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</si>
  <si>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</si>
  <si>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</si>
  <si>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</si>
  <si>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</si>
  <si>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</si>
  <si>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</si>
  <si>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</si>
  <si>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</si>
  <si>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</si>
  <si>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</si>
  <si>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</si>
  <si>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</si>
  <si>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</si>
  <si>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</si>
  <si>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</si>
  <si>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</si>
  <si>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</si>
  <si>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</si>
  <si>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</si>
  <si>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</si>
  <si>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</si>
  <si>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</si>
  <si>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</si>
  <si>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</si>
  <si>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</si>
  <si>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</si>
  <si>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</si>
  <si>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</si>
  <si>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</si>
  <si>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</si>
  <si>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</si>
  <si>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</si>
  <si>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</si>
  <si>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</si>
  <si>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</si>
  <si>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</si>
  <si>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</si>
  <si>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</si>
  <si>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</si>
  <si>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</si>
  <si>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</si>
  <si>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</si>
  <si>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</si>
  <si>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</si>
  <si>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</si>
  <si>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</si>
  <si>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</si>
  <si>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</si>
  <si>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</si>
  <si>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</si>
  <si>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</si>
  <si>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</si>
  <si>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</si>
  <si>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</si>
  <si>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</si>
  <si>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</si>
  <si>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</si>
  <si>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</si>
  <si>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</si>
  <si>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</si>
  <si>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</si>
  <si>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</si>
  <si>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</si>
  <si>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</si>
  <si>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</si>
  <si>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</si>
  <si>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</si>
  <si>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</si>
  <si>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</si>
  <si>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</si>
  <si>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</si>
  <si>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</si>
  <si>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</si>
  <si>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</si>
  <si>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</si>
  <si>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</si>
  <si>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</si>
  <si>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</si>
  <si>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</si>
  <si>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</si>
  <si>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</si>
  <si>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</si>
  <si>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</si>
  <si>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</si>
  <si>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</si>
  <si>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</si>
  <si>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</si>
  <si>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</si>
  <si>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</si>
  <si>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</si>
  <si>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</si>
  <si>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</si>
  <si>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</si>
  <si>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</si>
  <si>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</si>
  <si>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</si>
  <si>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</si>
  <si>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</si>
  <si>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</si>
  <si>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</si>
  <si>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</si>
  <si>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</si>
  <si>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</si>
  <si>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</si>
  <si>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</si>
  <si>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</si>
  <si>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</si>
  <si>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</si>
  <si>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</si>
  <si>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</si>
  <si>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</si>
  <si>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</si>
  <si>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</si>
  <si>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</si>
  <si>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</si>
  <si>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</si>
  <si>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</si>
  <si>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</si>
  <si>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</si>
  <si>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</si>
  <si>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</si>
  <si>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</si>
  <si>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</si>
  <si>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</si>
  <si>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</si>
  <si>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</si>
  <si>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</si>
  <si>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</si>
  <si>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</si>
  <si>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</si>
  <si>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</si>
  <si>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</si>
  <si>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</si>
  <si>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</si>
  <si>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</si>
  <si>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</si>
  <si>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</si>
  <si>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</si>
  <si>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</si>
  <si>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</si>
  <si>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</si>
  <si>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</si>
  <si>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</si>
  <si>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</si>
  <si>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</si>
  <si>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</si>
  <si>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</si>
  <si>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</si>
  <si>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</si>
  <si>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</si>
  <si>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</si>
  <si>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</si>
  <si>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</si>
  <si>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</si>
  <si>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</si>
  <si>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</si>
  <si>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</si>
  <si>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</si>
  <si>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</si>
  <si>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</si>
  <si>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</si>
  <si>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</si>
  <si>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</si>
  <si>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</si>
  <si>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</si>
  <si>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</si>
  <si>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</si>
  <si>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</si>
  <si>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</si>
  <si>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</si>
  <si>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</si>
  <si>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</si>
  <si>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</si>
  <si>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</si>
  <si>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</si>
  <si>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</si>
  <si>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</si>
  <si>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</si>
  <si>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</si>
  <si>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</si>
  <si>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</si>
  <si>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</si>
  <si>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</si>
  <si>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</si>
  <si>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</si>
  <si>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</si>
  <si>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</si>
  <si>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</si>
  <si>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</si>
  <si>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</si>
  <si>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</si>
  <si>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</si>
  <si>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</si>
  <si>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</si>
  <si>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</si>
  <si>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</si>
  <si>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</si>
  <si>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</si>
  <si>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</si>
  <si>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</si>
  <si>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</si>
  <si>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</si>
  <si>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</si>
  <si>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</si>
  <si>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</si>
  <si>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</si>
  <si>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</si>
  <si>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</si>
  <si>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</si>
  <si>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</si>
  <si>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</si>
  <si>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</si>
  <si>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</si>
  <si>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</si>
  <si>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</si>
  <si>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</si>
  <si>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</si>
  <si>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</si>
  <si>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</si>
  <si>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</si>
  <si>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</si>
  <si>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</si>
  <si>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</si>
  <si>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</si>
  <si>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</si>
  <si>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</si>
  <si>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</si>
  <si>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</si>
  <si>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</si>
  <si>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</si>
  <si>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</si>
  <si>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</si>
  <si>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</si>
  <si>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</si>
  <si>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</si>
  <si>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</si>
  <si>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</si>
  <si>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</si>
  <si>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</si>
  <si>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</si>
  <si>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</si>
  <si>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</si>
  <si>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</si>
  <si>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</si>
  <si>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</si>
  <si>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</si>
  <si>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</si>
  <si>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</si>
  <si>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</si>
  <si>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</si>
  <si>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</si>
  <si>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</si>
  <si>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</si>
  <si>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</si>
  <si>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</si>
  <si>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</si>
  <si>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</si>
  <si>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</si>
  <si>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</si>
  <si>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</si>
  <si>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</si>
  <si>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</si>
  <si>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</si>
  <si>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</si>
  <si>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</si>
  <si>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</si>
  <si>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</si>
  <si>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</si>
  <si>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</si>
  <si>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</si>
  <si>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</si>
  <si>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</si>
  <si>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</si>
  <si>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</si>
  <si>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</si>
  <si>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</si>
  <si>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</si>
  <si>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</si>
  <si>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</si>
  <si>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</si>
  <si>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</si>
  <si>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</si>
  <si>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</si>
  <si>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</si>
  <si>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</si>
  <si>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</si>
  <si>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</si>
  <si>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</si>
  <si>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</si>
  <si>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</si>
  <si>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</si>
  <si>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</si>
  <si>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</si>
  <si>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</si>
  <si>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</si>
  <si>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</si>
  <si>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</si>
  <si>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</si>
  <si>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</si>
  <si>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</si>
  <si>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</si>
  <si>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</si>
  <si>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</si>
  <si>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</si>
  <si>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</si>
  <si>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</si>
  <si>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</si>
  <si>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</si>
  <si>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</si>
  <si>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</si>
  <si>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</si>
  <si>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</si>
  <si>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</si>
  <si>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</si>
  <si>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</si>
  <si>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</si>
  <si>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</si>
  <si>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</si>
  <si>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</si>
  <si>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</si>
  <si>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</si>
  <si>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</si>
  <si>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</si>
  <si>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</si>
  <si>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</si>
  <si>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</si>
  <si>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</si>
  <si>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</si>
  <si>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</si>
  <si>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</si>
  <si>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</si>
  <si>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</si>
  <si>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</si>
  <si>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</si>
  <si>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</si>
  <si>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</si>
  <si>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</si>
  <si>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</si>
  <si>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</si>
  <si>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</si>
  <si>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</si>
  <si>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</si>
  <si>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</si>
  <si>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</si>
  <si>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</si>
  <si>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</si>
  <si>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</si>
  <si>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</si>
  <si>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</si>
  <si>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</si>
  <si>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</si>
  <si>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</si>
  <si>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</si>
  <si>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</si>
  <si>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</si>
  <si>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</si>
  <si>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</si>
  <si>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</si>
  <si>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</si>
  <si>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</si>
  <si>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</si>
  <si>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</si>
  <si>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</si>
  <si>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</si>
  <si>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</si>
  <si>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</si>
  <si>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</si>
  <si>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</si>
  <si>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</si>
  <si>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</si>
  <si>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</si>
  <si>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</si>
  <si>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</si>
  <si>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</si>
  <si>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</si>
  <si>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</si>
  <si>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</si>
  <si>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</si>
  <si>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</si>
  <si>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</si>
  <si>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</si>
  <si>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</si>
  <si>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</si>
  <si>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</si>
  <si>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</si>
  <si>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</si>
  <si>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</si>
  <si>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</si>
  <si>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</si>
  <si>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</si>
  <si>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</si>
  <si>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</si>
  <si>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</si>
  <si>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</si>
  <si>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</si>
  <si>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</si>
  <si>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</si>
  <si>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</si>
  <si>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</si>
  <si>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</si>
  <si>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</si>
  <si>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</si>
  <si>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</si>
  <si>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</si>
  <si>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</si>
  <si>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</si>
  <si>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</si>
  <si>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</si>
  <si>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</si>
  <si>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</si>
  <si>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</si>
  <si>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</si>
  <si>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</si>
  <si>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</si>
  <si>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</si>
  <si>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</si>
  <si>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</si>
  <si>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</si>
  <si>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</si>
  <si>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</si>
  <si>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</si>
  <si>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</si>
  <si>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</si>
  <si>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</si>
  <si>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</si>
  <si>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</si>
  <si>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</si>
  <si>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</si>
  <si>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</si>
  <si>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</si>
  <si>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</si>
  <si>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</si>
  <si>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</si>
  <si>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</si>
  <si>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</si>
  <si>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</si>
  <si>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</si>
  <si>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</si>
  <si>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</si>
  <si>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</si>
  <si>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</si>
  <si>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</si>
  <si>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</si>
  <si>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</si>
  <si>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</si>
  <si>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</si>
  <si>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</si>
  <si>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</si>
  <si>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</si>
  <si>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</si>
  <si>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</si>
  <si>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</si>
  <si>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</si>
  <si>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</si>
  <si>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</si>
  <si>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</si>
  <si>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</si>
  <si>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</si>
  <si>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</si>
  <si>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</si>
  <si>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</si>
  <si>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</si>
  <si>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</si>
  <si>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</si>
  <si>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</si>
  <si>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</si>
  <si>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</si>
  <si>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</si>
  <si>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</si>
  <si>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</si>
  <si>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</si>
  <si>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</si>
  <si>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</si>
  <si>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</si>
  <si>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</si>
  <si>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</si>
  <si>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</si>
  <si>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</si>
  <si>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</si>
  <si>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</si>
  <si>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</si>
  <si>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</si>
  <si>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</si>
  <si>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</si>
  <si>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</si>
  <si>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</si>
  <si>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</si>
  <si>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</si>
  <si>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</si>
  <si>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</si>
  <si>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</si>
  <si>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</si>
  <si>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</si>
  <si>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</si>
  <si>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</si>
  <si>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</si>
  <si>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</si>
  <si>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</si>
  <si>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</si>
  <si>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</si>
  <si>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</si>
  <si>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</si>
  <si>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</si>
  <si>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</si>
  <si>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</si>
  <si>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</si>
  <si>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</si>
  <si>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</si>
  <si>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</si>
  <si>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</si>
  <si>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</si>
  <si>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</si>
  <si>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</si>
  <si>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</si>
  <si>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</si>
  <si>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</si>
  <si>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</si>
  <si>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</si>
  <si>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</si>
  <si>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</si>
  <si>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</si>
  <si>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</si>
  <si>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</si>
  <si>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</si>
  <si>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</si>
  <si>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</si>
  <si>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</si>
  <si>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</si>
  <si>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</si>
  <si>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</si>
  <si>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</si>
  <si>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</si>
  <si>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</si>
  <si>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</si>
  <si>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</si>
  <si>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</si>
  <si>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</si>
  <si>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</si>
  <si>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</si>
  <si>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</si>
  <si>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</si>
  <si>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</si>
  <si>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</si>
  <si>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</si>
  <si>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</si>
  <si>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</si>
  <si>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</si>
  <si>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</si>
  <si>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</si>
  <si>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</si>
  <si>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</si>
  <si>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</si>
  <si>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</si>
  <si>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</si>
  <si>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</si>
  <si>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</si>
  <si>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</si>
  <si>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</si>
  <si>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</si>
  <si>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</si>
  <si>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</si>
  <si>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</si>
  <si>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</si>
  <si>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</si>
  <si>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</si>
  <si>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</si>
  <si>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</si>
  <si>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</si>
  <si>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</si>
  <si>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</si>
  <si>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</si>
  <si>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</si>
  <si>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</si>
  <si>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</si>
  <si>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</si>
  <si>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</si>
  <si>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</si>
  <si>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</si>
  <si>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</si>
  <si>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</si>
  <si>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</si>
  <si>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</si>
  <si>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</si>
  <si>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</si>
  <si>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</si>
  <si>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</si>
  <si>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</si>
  <si>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</si>
  <si>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</si>
  <si>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</si>
  <si>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</si>
  <si>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</si>
  <si>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</si>
  <si>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</si>
  <si>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</si>
  <si>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</si>
  <si>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</si>
  <si>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</si>
  <si>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</si>
  <si>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</si>
  <si>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</si>
  <si>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</si>
  <si>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</si>
  <si>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</si>
  <si>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</si>
  <si>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</si>
  <si>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</si>
  <si>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</si>
  <si>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</si>
  <si>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</si>
  <si>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</si>
  <si>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</si>
  <si>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</si>
  <si>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</si>
  <si>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</si>
  <si>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</si>
  <si>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</si>
  <si>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</si>
  <si>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</si>
  <si>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</si>
  <si>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</si>
  <si>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</si>
  <si>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</si>
  <si>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</si>
  <si>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</si>
  <si>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</si>
  <si>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</si>
  <si>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</si>
  <si>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</si>
  <si>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</si>
  <si>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</si>
  <si>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</si>
  <si>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</si>
  <si>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</si>
  <si>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</si>
  <si>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</si>
  <si>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</si>
  <si>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</si>
  <si>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</si>
  <si>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</si>
  <si>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</si>
  <si>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</si>
  <si>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</si>
  <si>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</si>
  <si>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</si>
  <si>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</si>
  <si>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</si>
  <si>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</si>
  <si>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</si>
  <si>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</si>
  <si>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</si>
  <si>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</si>
  <si>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</si>
  <si>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</si>
  <si>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</si>
  <si>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</si>
  <si>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</si>
  <si>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</si>
  <si>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</si>
  <si>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</si>
  <si>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</si>
  <si>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</si>
  <si>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</si>
  <si>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</si>
  <si>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</si>
  <si>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</si>
  <si>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</si>
  <si>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</si>
  <si>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</si>
  <si>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</si>
  <si>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</si>
  <si>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</si>
  <si>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</si>
  <si>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</si>
  <si>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</si>
  <si>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</si>
  <si>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</si>
  <si>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</si>
  <si>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</si>
  <si>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</si>
  <si>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</si>
  <si>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</si>
  <si>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</si>
  <si>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</si>
  <si>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</si>
  <si>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</si>
  <si>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</si>
  <si>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</si>
  <si>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</si>
  <si>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</si>
  <si>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</si>
  <si>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</si>
  <si>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</si>
  <si>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</si>
  <si>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</si>
  <si>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</si>
  <si>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</si>
  <si>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</si>
  <si>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</si>
  <si>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</si>
  <si>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</si>
  <si>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</si>
  <si>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</si>
  <si>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</si>
  <si>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</si>
  <si>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</si>
  <si>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</si>
  <si>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</si>
  <si>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</si>
  <si>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</si>
  <si>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</si>
  <si>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</si>
  <si>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</si>
  <si>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</si>
  <si>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</si>
  <si>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</si>
  <si>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</si>
  <si>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</si>
  <si>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</si>
  <si>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</si>
  <si>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</si>
  <si>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</si>
  <si>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</si>
  <si>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</si>
  <si>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</si>
  <si>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</si>
  <si>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</si>
  <si>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</si>
  <si>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</si>
  <si>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</si>
  <si>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</si>
  <si>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</si>
  <si>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</si>
  <si>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</si>
  <si>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</si>
  <si>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</si>
  <si>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</si>
  <si>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</si>
  <si>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</si>
  <si>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</si>
  <si>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</si>
  <si>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</si>
  <si>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</si>
  <si>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</si>
  <si>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</si>
  <si>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</si>
  <si>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</si>
  <si>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</si>
  <si>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</si>
  <si>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</si>
  <si>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</si>
  <si>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</si>
  <si>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</si>
  <si>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</si>
  <si>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</si>
  <si>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</si>
  <si>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</si>
  <si>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</si>
  <si>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</si>
  <si>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</si>
  <si>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</si>
  <si>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</si>
  <si>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</si>
  <si>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</si>
  <si>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</si>
  <si>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</si>
  <si>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</si>
  <si>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</si>
  <si>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</si>
  <si>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</si>
  <si>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</si>
  <si>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</si>
  <si>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</si>
  <si>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</si>
  <si>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</si>
  <si>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</si>
  <si>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</si>
  <si>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</si>
  <si>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</si>
  <si>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</si>
  <si>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</si>
  <si>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</si>
  <si>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</si>
  <si>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</si>
  <si>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</si>
  <si>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</si>
  <si>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</si>
  <si>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</si>
  <si>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</si>
  <si>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</si>
  <si>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</si>
  <si>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</si>
  <si>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</si>
  <si>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</si>
  <si>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</si>
  <si>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</si>
  <si>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</si>
  <si>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</si>
  <si>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</si>
  <si>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</si>
  <si>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</si>
  <si>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</si>
  <si>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</si>
  <si>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</si>
  <si>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</si>
  <si>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</si>
  <si>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</si>
  <si>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</si>
  <si>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</si>
  <si>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</si>
  <si>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</si>
  <si>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</si>
  <si>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</si>
  <si>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</si>
  <si>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</si>
  <si>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</si>
  <si>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</si>
  <si>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</si>
  <si>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</si>
  <si>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</si>
  <si>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</si>
  <si>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</si>
  <si>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</si>
  <si>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</si>
  <si>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</si>
  <si>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</si>
  <si>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</si>
  <si>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</si>
  <si>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</si>
  <si>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</si>
  <si>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</si>
  <si>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</si>
  <si>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</si>
  <si>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</si>
  <si>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</si>
  <si>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</si>
  <si>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</si>
  <si>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</si>
  <si>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</si>
  <si>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</si>
  <si>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</si>
  <si>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</si>
  <si>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</si>
  <si>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</si>
  <si>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</si>
  <si>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</si>
  <si>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</si>
  <si>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</si>
  <si>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</si>
  <si>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</si>
  <si>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</si>
  <si>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</si>
  <si>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</si>
  <si>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</si>
  <si>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</si>
  <si>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</si>
  <si>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</si>
  <si>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</si>
  <si>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</si>
  <si>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</si>
  <si>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</si>
  <si>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</si>
  <si>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</si>
  <si>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</si>
  <si>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</si>
  <si>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</si>
  <si>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</si>
  <si>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</si>
  <si>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</si>
  <si>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</si>
  <si>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</si>
  <si>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</si>
  <si>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</si>
  <si>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</si>
  <si>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</si>
  <si>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</si>
  <si>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</si>
  <si>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</si>
  <si>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</si>
  <si>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</si>
  <si>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</si>
  <si>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</si>
  <si>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</si>
  <si>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</si>
  <si>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</si>
  <si>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</si>
  <si>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</si>
  <si>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</si>
  <si>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</si>
  <si>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</si>
  <si>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</si>
  <si>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</si>
  <si>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</si>
  <si>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</si>
  <si>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</si>
  <si>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</si>
  <si>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</si>
  <si>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</si>
  <si>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</si>
  <si>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</si>
  <si>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</si>
  <si>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</si>
  <si>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</si>
  <si>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</si>
  <si>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</si>
  <si>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</si>
  <si>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</si>
  <si>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</si>
  <si>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</si>
  <si>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</si>
  <si>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</si>
  <si>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</si>
  <si>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</si>
  <si>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</si>
  <si>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</si>
  <si>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</si>
  <si>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</si>
  <si>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</si>
  <si>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</si>
  <si>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</si>
  <si>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</si>
  <si>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</si>
  <si>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</si>
  <si>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</si>
  <si>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</si>
  <si>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</si>
  <si>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</si>
  <si>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</si>
  <si>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</si>
  <si>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</si>
  <si>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</si>
  <si>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</si>
  <si>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</si>
  <si>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</si>
  <si>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</si>
  <si>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</si>
  <si>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</si>
  <si>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</si>
  <si>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</si>
  <si>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</si>
  <si>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</si>
  <si>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</si>
  <si>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</si>
  <si>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</si>
  <si>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</si>
  <si>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</si>
  <si>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</si>
  <si>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</si>
  <si>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</si>
  <si>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</si>
  <si>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</si>
  <si>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</si>
  <si>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</si>
  <si>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</si>
  <si>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</si>
  <si>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</si>
  <si>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</si>
  <si>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</si>
  <si>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</si>
  <si>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</si>
  <si>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</si>
  <si>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</si>
  <si>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</si>
  <si>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</si>
  <si>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</si>
  <si>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</si>
  <si>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</si>
  <si>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</si>
  <si>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</si>
  <si>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</si>
  <si>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</si>
  <si>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</si>
  <si>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</si>
  <si>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</si>
  <si>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</si>
  <si>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</si>
  <si>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</si>
  <si>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</si>
  <si>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</si>
  <si>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</si>
  <si>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</si>
  <si>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</si>
  <si>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</si>
  <si>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</si>
  <si>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</si>
  <si>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</si>
  <si>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</si>
  <si>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</si>
  <si>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</si>
  <si>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</si>
  <si>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</si>
  <si>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</si>
  <si>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</si>
  <si>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</si>
  <si>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</si>
  <si>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</si>
  <si>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</si>
  <si>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</si>
  <si>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</si>
  <si>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</si>
  <si>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</si>
  <si>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</si>
  <si>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</si>
  <si>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</si>
  <si>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</si>
  <si>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</si>
  <si>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</si>
  <si>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</si>
  <si>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</si>
  <si>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</si>
  <si>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</si>
  <si>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</si>
  <si>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</si>
  <si>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</si>
  <si>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</si>
  <si>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</si>
  <si>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</si>
  <si>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</si>
  <si>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</si>
  <si>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</si>
  <si>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</si>
  <si>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</si>
  <si>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</si>
  <si>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</si>
  <si>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</si>
  <si>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</si>
  <si>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</si>
  <si>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</si>
  <si>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</si>
  <si>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</si>
  <si>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</si>
  <si>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</si>
  <si>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</si>
  <si>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</si>
  <si>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</si>
  <si>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</si>
  <si>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</si>
  <si>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</si>
  <si>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</si>
  <si>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</si>
  <si>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</si>
  <si>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</si>
  <si>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</si>
  <si>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</si>
  <si>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</si>
  <si>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</si>
  <si>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</si>
  <si>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</si>
  <si>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</si>
  <si>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</si>
  <si>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</si>
  <si>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</si>
  <si>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</si>
  <si>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</si>
  <si>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</si>
  <si>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</si>
  <si>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</si>
  <si>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</si>
  <si>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</si>
  <si>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</si>
  <si>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</si>
  <si>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</si>
  <si>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</si>
  <si>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</si>
  <si>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</si>
  <si>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</si>
  <si>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</si>
  <si>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</si>
  <si>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</si>
  <si>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</si>
  <si>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</si>
  <si>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</si>
  <si>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</si>
  <si>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</si>
  <si>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</si>
  <si>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</si>
  <si>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</si>
  <si>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</si>
  <si>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</si>
  <si>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</si>
  <si>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</si>
  <si>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</si>
  <si>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</si>
  <si>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</si>
  <si>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</si>
  <si>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</si>
  <si>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</si>
  <si>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</si>
  <si>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</si>
  <si>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</si>
  <si>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</si>
  <si>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</si>
  <si>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</si>
  <si>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</si>
  <si>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</si>
  <si>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</si>
  <si>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</si>
  <si>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</si>
  <si>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</si>
  <si>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</si>
  <si>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</si>
  <si>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</si>
  <si>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</si>
  <si>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</si>
  <si>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</si>
  <si>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</si>
  <si>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</si>
  <si>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</si>
  <si>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</si>
  <si>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</si>
  <si>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</si>
  <si>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</si>
  <si>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</si>
  <si>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</si>
  <si>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</si>
  <si>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</si>
  <si>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</si>
  <si>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</si>
  <si>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</si>
  <si>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</si>
  <si>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</si>
  <si>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</si>
  <si>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</si>
  <si>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</si>
  <si>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</si>
  <si>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</si>
  <si>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</si>
  <si>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</si>
  <si>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</si>
  <si>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</si>
  <si>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</si>
  <si>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</si>
  <si>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</si>
  <si>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</si>
  <si>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</si>
  <si>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</si>
  <si>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</si>
  <si>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</si>
  <si>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</si>
  <si>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</si>
  <si>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</si>
  <si>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</si>
  <si>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</si>
  <si>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</si>
  <si>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</si>
  <si>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</si>
  <si>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</si>
  <si>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</si>
  <si>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</si>
  <si>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</si>
  <si>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</si>
  <si>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</si>
  <si>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</si>
  <si>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</si>
  <si>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</si>
  <si>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</si>
  <si>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</si>
  <si>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</si>
  <si>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</si>
  <si>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</si>
  <si>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</si>
  <si>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</si>
  <si>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</si>
  <si>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</si>
  <si>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</si>
  <si>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</si>
  <si>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</si>
  <si>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</si>
  <si>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</si>
  <si>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</si>
  <si>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</si>
  <si>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</si>
  <si>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</si>
  <si>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</si>
  <si>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</si>
  <si>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</si>
  <si>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</si>
  <si>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</si>
  <si>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</si>
  <si>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</si>
  <si>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</si>
  <si>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</si>
  <si>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</si>
  <si>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</si>
  <si>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</si>
  <si>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</si>
  <si>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</si>
  <si>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</si>
  <si>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</si>
  <si>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</si>
  <si>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</si>
  <si>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</si>
  <si>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</si>
  <si>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</si>
  <si>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</si>
  <si>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</si>
  <si>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</si>
  <si>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</si>
  <si>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</si>
  <si>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</si>
  <si>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</si>
  <si>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</si>
  <si>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</si>
  <si>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</si>
  <si>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</si>
  <si>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</si>
  <si>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</si>
  <si>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</si>
  <si>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</si>
  <si>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</si>
  <si>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</si>
  <si>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</si>
  <si>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</si>
  <si>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</si>
  <si>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</si>
  <si>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</si>
  <si>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</si>
  <si>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</si>
  <si>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</si>
  <si>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</si>
  <si>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</si>
  <si>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</si>
  <si>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</si>
  <si>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</si>
  <si>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</si>
  <si>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</si>
  <si>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</si>
  <si>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</si>
  <si>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</si>
  <si>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</si>
  <si>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</si>
  <si>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</si>
  <si>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</si>
  <si>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</si>
  <si>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</si>
  <si>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</si>
  <si>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</si>
  <si>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</si>
  <si>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</si>
  <si>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</si>
  <si>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</si>
  <si>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</si>
  <si>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</si>
  <si>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</si>
  <si>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</si>
  <si>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</si>
  <si>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</si>
  <si>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</si>
  <si>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</si>
  <si>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</si>
  <si>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</si>
  <si>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</si>
  <si>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</si>
  <si>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</si>
  <si>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</si>
  <si>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</si>
  <si>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</si>
  <si>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</si>
  <si>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</si>
  <si>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</si>
  <si>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</si>
  <si>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</si>
  <si>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</si>
  <si>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</si>
  <si>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</si>
  <si>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</si>
  <si>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</si>
  <si>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</si>
  <si>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</si>
  <si>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</si>
  <si>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</si>
  <si>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</si>
  <si>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</si>
  <si>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</si>
  <si>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</si>
  <si>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</si>
  <si>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</si>
  <si>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</si>
  <si>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</si>
  <si>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</si>
  <si>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</si>
  <si>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</si>
  <si>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</si>
  <si>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</si>
  <si>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</si>
  <si>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</si>
  <si>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</si>
  <si>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</si>
  <si>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</si>
  <si>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</si>
  <si>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</si>
  <si>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</si>
  <si>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</si>
  <si>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</si>
  <si>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</si>
  <si>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</si>
  <si>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</si>
  <si>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</si>
  <si>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</si>
  <si>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</si>
  <si>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</si>
  <si>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</si>
  <si>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</si>
  <si>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</si>
  <si>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</si>
  <si>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</si>
  <si>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</si>
  <si>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</si>
  <si>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</si>
  <si>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</si>
  <si>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</si>
  <si>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</si>
  <si>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</si>
  <si>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</si>
  <si>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</si>
  <si>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</si>
  <si>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</si>
  <si>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</si>
  <si>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</si>
  <si>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</si>
  <si>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</si>
  <si>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</si>
  <si>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</si>
  <si>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</si>
  <si>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</si>
  <si>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</si>
  <si>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</si>
  <si>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</si>
  <si>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</si>
  <si>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</si>
  <si>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</si>
  <si>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</si>
  <si>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</si>
  <si>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</si>
  <si>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</si>
  <si>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</si>
  <si>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</si>
  <si>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</si>
  <si>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</si>
  <si>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</si>
  <si>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</si>
  <si>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</si>
  <si>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</si>
  <si>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</si>
  <si>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</si>
  <si>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</si>
  <si>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</si>
  <si>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</si>
  <si>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</si>
  <si>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</si>
  <si>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</si>
  <si>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</si>
  <si>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</si>
  <si>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</si>
  <si>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</si>
  <si>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</si>
  <si>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</si>
  <si>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</si>
  <si>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</si>
  <si>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</si>
  <si>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</si>
  <si>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</si>
  <si>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</si>
  <si>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</si>
  <si>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</si>
  <si>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</si>
  <si>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</si>
  <si>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</si>
  <si>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</si>
  <si>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</si>
  <si>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</si>
  <si>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</si>
  <si>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</si>
  <si>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</si>
  <si>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</si>
  <si>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</si>
  <si>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</si>
  <si>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</si>
  <si>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</si>
  <si>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</si>
  <si>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</si>
  <si>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</si>
  <si>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</si>
  <si>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</si>
  <si>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</si>
  <si>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</si>
  <si>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</si>
  <si>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</si>
  <si>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</si>
  <si>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</si>
  <si>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</si>
  <si>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</si>
  <si>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</si>
  <si>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</si>
  <si>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</si>
  <si>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</si>
  <si>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</si>
  <si>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</si>
  <si>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</si>
  <si>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</si>
  <si>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</si>
  <si>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</si>
  <si>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</si>
  <si>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</si>
  <si>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</si>
  <si>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</si>
  <si>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</si>
  <si>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</si>
  <si>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</si>
  <si>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</si>
  <si>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</si>
  <si>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</si>
  <si>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</si>
  <si>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</si>
  <si>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</si>
  <si>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</si>
  <si>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</si>
  <si>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</si>
  <si>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</si>
  <si>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</si>
  <si>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</si>
  <si>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</si>
  <si>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</si>
  <si>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</si>
  <si>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</si>
  <si>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</si>
  <si>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</si>
  <si>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</si>
  <si>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</si>
  <si>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</si>
  <si>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</si>
  <si>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</si>
  <si>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</si>
  <si>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</si>
  <si>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</si>
  <si>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</si>
  <si>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</si>
  <si>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</si>
  <si>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</si>
  <si>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</si>
  <si>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</si>
  <si>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</si>
  <si>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</si>
  <si>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</si>
  <si>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</si>
  <si>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</si>
  <si>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</si>
  <si>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</si>
  <si>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</si>
  <si>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</si>
  <si>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</si>
  <si>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</si>
  <si>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</si>
  <si>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</si>
  <si>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</si>
  <si>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</si>
  <si>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</si>
  <si>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</si>
  <si>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</si>
  <si>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</si>
  <si>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</si>
  <si>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</si>
  <si>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</si>
  <si>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</si>
  <si>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</si>
  <si>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</si>
  <si>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</si>
  <si>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</si>
  <si>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</si>
  <si>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</si>
  <si>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</si>
  <si>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</si>
  <si>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</si>
  <si>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</si>
  <si>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</si>
  <si>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</si>
  <si>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</si>
  <si>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</si>
  <si>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</si>
  <si>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</si>
  <si>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</si>
  <si>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</si>
  <si>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</si>
  <si>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</si>
  <si>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</si>
  <si>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</si>
  <si>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</si>
  <si>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</si>
  <si>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</si>
  <si>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</si>
  <si>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</si>
  <si>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</si>
  <si>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</si>
  <si>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</si>
  <si>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</si>
  <si>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</si>
  <si>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</si>
  <si>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</si>
  <si>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</si>
  <si>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</si>
  <si>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</si>
  <si>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</si>
  <si>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</si>
  <si>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</si>
  <si>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</si>
  <si>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</si>
  <si>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</si>
  <si>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</si>
  <si>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</si>
  <si>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</si>
  <si>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</si>
  <si>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</si>
  <si>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</si>
  <si>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</si>
  <si>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</si>
  <si>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</si>
  <si>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</si>
  <si>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</si>
  <si>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</si>
  <si>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</si>
  <si>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</si>
  <si>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</si>
  <si>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</si>
  <si>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</si>
  <si>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</si>
  <si>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</si>
  <si>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</si>
  <si>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</si>
  <si>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</si>
  <si>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</si>
  <si>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</si>
  <si>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</si>
  <si>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</si>
  <si>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</si>
  <si>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</si>
  <si>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</si>
  <si>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</si>
  <si>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</si>
  <si>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</si>
  <si>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</si>
  <si>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</si>
  <si>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</si>
  <si>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</si>
  <si>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</si>
  <si>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</si>
  <si>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</si>
  <si>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</si>
  <si>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</si>
  <si>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</si>
  <si>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</si>
  <si>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</si>
  <si>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</si>
  <si>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</si>
  <si>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</si>
  <si>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</si>
  <si>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</si>
  <si>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</si>
  <si>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</si>
  <si>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</si>
  <si>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</si>
  <si>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</si>
  <si>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</si>
  <si>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</si>
  <si>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</si>
  <si>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</si>
  <si>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</si>
  <si>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</si>
  <si>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</si>
  <si>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</si>
  <si>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</si>
  <si>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</si>
  <si>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</si>
  <si>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</si>
  <si>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</si>
  <si>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</si>
  <si>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</si>
  <si>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</si>
  <si>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</si>
  <si>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</si>
  <si>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</si>
  <si>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</si>
  <si>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</si>
  <si>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</si>
  <si>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</si>
  <si>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</si>
  <si>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</si>
  <si>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</si>
  <si>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</si>
  <si>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</si>
  <si>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</si>
  <si>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</si>
  <si>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</si>
  <si>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</si>
  <si>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</si>
  <si>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</si>
  <si>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</si>
  <si>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</si>
  <si>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</si>
  <si>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</si>
  <si>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</si>
  <si>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</si>
  <si>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</si>
  <si>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</si>
  <si>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</si>
  <si>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</si>
  <si>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</si>
  <si>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</si>
  <si>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</si>
  <si>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</si>
  <si>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</si>
  <si>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</si>
  <si>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</si>
  <si>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</si>
  <si>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</si>
  <si>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</si>
  <si>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</si>
  <si>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</si>
  <si>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</si>
  <si>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</si>
  <si>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</si>
  <si>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</si>
  <si>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</si>
  <si>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</si>
  <si>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</si>
  <si>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</si>
  <si>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</si>
  <si>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</si>
  <si>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</si>
  <si>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</si>
  <si>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</si>
  <si>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</si>
  <si>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</si>
  <si>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</si>
  <si>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</si>
  <si>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</si>
  <si>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</si>
  <si>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</si>
  <si>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</si>
  <si>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</si>
  <si>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</si>
  <si>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</si>
  <si>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</si>
  <si>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</si>
  <si>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</si>
  <si>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</si>
  <si>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</si>
  <si>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</si>
  <si>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</si>
  <si>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</si>
  <si>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</si>
  <si>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</si>
  <si>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</si>
  <si>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</si>
  <si>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</si>
  <si>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</si>
  <si>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</si>
  <si>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</si>
  <si>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</si>
  <si>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</si>
  <si>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</si>
  <si>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</si>
  <si>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</si>
  <si>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</si>
  <si>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</si>
  <si>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</si>
  <si>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</si>
  <si>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</si>
  <si>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</si>
  <si>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</si>
  <si>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</si>
  <si>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</si>
  <si>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</si>
  <si>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</si>
  <si>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</si>
  <si>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</si>
  <si>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</si>
  <si>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</si>
  <si>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</si>
  <si>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</si>
  <si>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</si>
  <si>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</si>
  <si>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</si>
  <si>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</si>
  <si>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</si>
  <si>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</si>
  <si>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</si>
  <si>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</si>
  <si>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</si>
  <si>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</si>
  <si>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</si>
  <si>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</si>
  <si>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</si>
  <si>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</si>
  <si>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</si>
  <si>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</si>
  <si>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</si>
  <si>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</si>
  <si>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</si>
  <si>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</si>
  <si>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</si>
  <si>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</si>
  <si>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</si>
  <si>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</si>
  <si>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</si>
  <si>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</si>
  <si>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</si>
  <si>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</si>
  <si>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</si>
  <si>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</si>
  <si>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</si>
  <si>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</si>
  <si>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</si>
  <si>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</si>
  <si>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</si>
  <si>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</si>
  <si>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</si>
  <si>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</si>
  <si>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</si>
  <si>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</si>
  <si>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</si>
  <si>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</si>
  <si>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</si>
  <si>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</si>
  <si>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</si>
  <si>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</si>
  <si>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</si>
  <si>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</si>
  <si>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</si>
  <si>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</si>
  <si>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</si>
  <si>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</si>
  <si>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</si>
  <si>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</si>
  <si>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</si>
  <si>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</si>
  <si>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</si>
  <si>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</si>
  <si>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</si>
  <si>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</si>
  <si>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</si>
  <si>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</si>
  <si>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</si>
  <si>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</si>
  <si>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</si>
  <si>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</si>
  <si>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</si>
  <si>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</si>
  <si>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</si>
  <si>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</si>
  <si>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</si>
  <si>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</si>
  <si>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</si>
  <si>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</si>
  <si>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</si>
  <si>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</si>
  <si>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</si>
  <si>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</si>
  <si>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</si>
  <si>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</si>
  <si>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</si>
  <si>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</si>
  <si>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</si>
  <si>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</si>
  <si>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</si>
  <si>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</si>
  <si>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</si>
  <si>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</si>
  <si>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</si>
  <si>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</si>
  <si>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</si>
  <si>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</si>
  <si>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</si>
  <si>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</si>
  <si>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</si>
  <si>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</si>
  <si>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</si>
  <si>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</si>
  <si>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</si>
  <si>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</si>
  <si>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</si>
  <si>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</si>
  <si>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</si>
  <si>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</si>
  <si>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</si>
  <si>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</si>
  <si>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</si>
  <si>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</si>
  <si>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</si>
  <si>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</si>
  <si>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</si>
  <si>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</si>
  <si>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</si>
  <si>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</si>
  <si>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</si>
  <si>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</si>
  <si>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</si>
  <si>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</si>
  <si>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</si>
  <si>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</si>
  <si>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</si>
  <si>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</si>
  <si>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</si>
  <si>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</si>
  <si>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</si>
  <si>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</si>
  <si>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</si>
  <si>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</si>
  <si>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</si>
  <si>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</si>
  <si>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</si>
  <si>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</si>
  <si>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</si>
  <si>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</si>
  <si>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</si>
  <si>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</si>
  <si>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</si>
  <si>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</si>
  <si>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</si>
  <si>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</si>
  <si>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</si>
  <si>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</si>
  <si>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</si>
  <si>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</si>
  <si>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</si>
  <si>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</si>
  <si>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</si>
  <si>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</si>
  <si>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</si>
  <si>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</si>
  <si>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</si>
  <si>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</si>
  <si>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</si>
  <si>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</si>
  <si>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</si>
  <si>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</si>
  <si>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</si>
  <si>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</si>
  <si>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</si>
  <si>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</si>
  <si>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</si>
  <si>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</si>
  <si>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</si>
  <si>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</si>
  <si>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</si>
  <si>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</si>
  <si>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</si>
  <si>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</si>
  <si>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</si>
  <si>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</si>
  <si>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</si>
  <si>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</si>
  <si>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</si>
  <si>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</si>
  <si>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</si>
  <si>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</si>
  <si>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</si>
  <si>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</si>
  <si>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</si>
  <si>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</si>
  <si>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</si>
  <si>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</si>
  <si>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</si>
  <si>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</si>
  <si>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</si>
  <si>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</si>
  <si>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</si>
  <si>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</si>
  <si>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</si>
  <si>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</si>
  <si>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</si>
  <si>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</si>
  <si>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</si>
  <si>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</si>
  <si>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</si>
  <si>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</si>
  <si>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</si>
  <si>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</si>
  <si>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</si>
  <si>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</si>
  <si>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</si>
  <si>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</si>
  <si>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</si>
  <si>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</si>
  <si>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</si>
  <si>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</si>
  <si>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</si>
  <si>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</si>
  <si>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</si>
  <si>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</si>
  <si>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</si>
  <si>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</si>
  <si>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</si>
  <si>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</si>
  <si>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</si>
  <si>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</si>
  <si>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</si>
  <si>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</si>
  <si>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</si>
  <si>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</si>
  <si>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</si>
  <si>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</si>
  <si>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</si>
  <si>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</si>
  <si>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</si>
  <si>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</si>
  <si>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</si>
  <si>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</si>
  <si>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</si>
  <si>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</si>
  <si>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</si>
  <si>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</si>
  <si>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</si>
  <si>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</si>
  <si>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</si>
  <si>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</si>
  <si>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</si>
  <si>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</si>
  <si>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</si>
  <si>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</si>
  <si>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</si>
  <si>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</si>
  <si>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</si>
  <si>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</si>
  <si>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</si>
  <si>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</si>
  <si>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</si>
  <si>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</si>
  <si>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</si>
  <si>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</si>
  <si>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</si>
  <si>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</si>
  <si>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</si>
  <si>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</si>
  <si>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</si>
  <si>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</si>
  <si>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</si>
  <si>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</si>
  <si>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</si>
  <si>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</si>
  <si>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</si>
  <si>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</si>
  <si>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</si>
  <si>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</si>
  <si>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</si>
  <si>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</si>
  <si>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</si>
  <si>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</si>
  <si>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</si>
  <si>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</si>
  <si>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</si>
  <si>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</si>
  <si>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</si>
  <si>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</si>
  <si>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</si>
  <si>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</si>
  <si>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</si>
  <si>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</si>
  <si>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</si>
  <si>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</si>
  <si>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</si>
  <si>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</si>
  <si>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</si>
  <si>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</si>
  <si>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</si>
  <si>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</si>
  <si>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</si>
  <si>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</si>
  <si>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</si>
  <si>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</si>
  <si>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</si>
  <si>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</si>
  <si>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</si>
  <si>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</si>
  <si>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</si>
  <si>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</si>
  <si>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</si>
  <si>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</si>
  <si>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</si>
  <si>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</si>
  <si>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</si>
  <si>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</si>
  <si>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</si>
  <si>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</si>
  <si>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</si>
  <si>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</si>
  <si>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</si>
  <si>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</si>
  <si>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</si>
  <si>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</si>
  <si>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</si>
  <si>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</si>
  <si>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</si>
  <si>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</si>
  <si>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</si>
  <si>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</si>
  <si>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</si>
  <si>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</si>
  <si>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</si>
  <si>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</si>
  <si>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</si>
  <si>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</si>
  <si>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</si>
  <si>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</si>
  <si>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</si>
  <si>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</si>
  <si>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</si>
  <si>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</si>
  <si>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</si>
  <si>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</si>
  <si>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</si>
  <si>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</si>
  <si>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</si>
  <si>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</si>
  <si>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</si>
  <si>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</si>
  <si>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</si>
  <si>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</si>
  <si>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</si>
  <si>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</si>
  <si>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</si>
  <si>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</si>
  <si>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</si>
  <si>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</si>
  <si>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</si>
  <si>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</si>
  <si>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</si>
  <si>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</si>
  <si>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</si>
  <si>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</si>
  <si>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</si>
  <si>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</si>
  <si>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</si>
  <si>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</si>
  <si>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</si>
  <si>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</si>
  <si>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</si>
  <si>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</si>
  <si>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</si>
  <si>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</si>
  <si>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</si>
  <si>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</si>
  <si>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</si>
  <si>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</si>
  <si>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</si>
  <si>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</si>
  <si>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</si>
  <si>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</si>
  <si>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</si>
  <si>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</si>
  <si>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</si>
  <si>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</si>
  <si>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</si>
  <si>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</si>
  <si>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</si>
  <si>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</si>
  <si>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</si>
  <si>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</si>
  <si>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</si>
  <si>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</si>
  <si>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</si>
  <si>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</si>
  <si>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</si>
  <si>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</si>
  <si>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</si>
  <si>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</si>
  <si>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</si>
  <si>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</si>
  <si>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</si>
  <si>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</si>
  <si>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</si>
  <si>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</si>
  <si>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</si>
  <si>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</si>
  <si>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</si>
  <si>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</si>
  <si>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</si>
  <si>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</si>
  <si>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</si>
  <si>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</si>
  <si>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</si>
  <si>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</si>
  <si>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</si>
  <si>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</si>
  <si>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</si>
  <si>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</si>
  <si>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</si>
  <si>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</si>
  <si>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</si>
  <si>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</si>
  <si>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</si>
  <si>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</si>
  <si>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</si>
  <si>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</si>
  <si>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</si>
  <si>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</si>
  <si>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</si>
  <si>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</si>
  <si>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</si>
  <si>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</si>
  <si>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</si>
  <si>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</si>
  <si>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</si>
  <si>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</si>
  <si>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</si>
  <si>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</si>
  <si>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</si>
  <si>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</si>
  <si>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</si>
  <si>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</si>
  <si>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</si>
  <si>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</si>
  <si>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</si>
  <si>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</si>
  <si>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</si>
  <si>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</si>
  <si>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</si>
  <si>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</si>
  <si>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</si>
  <si>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</si>
  <si>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</si>
  <si>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</si>
  <si>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</si>
  <si>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</si>
  <si>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</si>
  <si>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</si>
  <si>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</si>
  <si>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</si>
  <si>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</si>
  <si>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</si>
  <si>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</si>
  <si>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</si>
  <si>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</si>
  <si>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</si>
  <si>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</si>
  <si>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</si>
  <si>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</si>
  <si>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</si>
  <si>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</si>
  <si>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</si>
  <si>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</si>
  <si>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</si>
  <si>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</si>
  <si>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</si>
  <si>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</si>
  <si>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</si>
  <si>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</si>
  <si>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</si>
  <si>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</si>
  <si>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</si>
  <si>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</si>
  <si>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</si>
  <si>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</si>
  <si>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</si>
  <si>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</si>
  <si>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</si>
  <si>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</si>
  <si>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</si>
  <si>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</si>
  <si>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</si>
  <si>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</si>
  <si>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</si>
  <si>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</si>
  <si>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</si>
  <si>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</si>
  <si>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</si>
  <si>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</si>
  <si>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</si>
  <si>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</si>
  <si>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</si>
  <si>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</si>
  <si>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</si>
  <si>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</si>
  <si>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</si>
  <si>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</si>
  <si>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</si>
  <si>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</si>
  <si>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</si>
  <si>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</si>
  <si>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</si>
  <si>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</si>
  <si>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</si>
  <si>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</si>
  <si>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</si>
  <si>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</si>
  <si>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</si>
  <si>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</si>
  <si>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</si>
  <si>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</si>
  <si>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</si>
  <si>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</si>
  <si>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</si>
  <si>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</si>
  <si>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</si>
  <si>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</si>
  <si>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</si>
  <si>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</si>
  <si>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</si>
  <si>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</si>
  <si>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</si>
  <si>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</si>
  <si>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</si>
  <si>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</si>
  <si>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</si>
  <si>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</si>
  <si>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</si>
  <si>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</si>
  <si>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</si>
  <si>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</si>
  <si>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</si>
  <si>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</si>
  <si>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</si>
  <si>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</si>
  <si>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</si>
  <si>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</si>
  <si>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</si>
  <si>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</si>
  <si>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</si>
  <si>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</si>
  <si>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</si>
  <si>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</si>
  <si>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</si>
  <si>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</si>
  <si>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</si>
  <si>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</si>
  <si>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</si>
  <si>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</si>
  <si>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</si>
  <si>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</si>
  <si>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</si>
  <si>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</si>
  <si>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</si>
  <si>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</si>
  <si>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</si>
  <si>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</si>
  <si>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</si>
  <si>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</si>
  <si>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</si>
  <si>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</si>
  <si>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</si>
  <si>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</si>
  <si>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</si>
  <si>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</si>
  <si>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</si>
  <si>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</si>
  <si>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</si>
  <si>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</si>
  <si>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</si>
  <si>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</si>
  <si>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</si>
  <si>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</si>
  <si>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</si>
  <si>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</si>
  <si>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</si>
  <si>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</si>
  <si>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</si>
  <si>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</si>
  <si>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</si>
  <si>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</si>
  <si>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</si>
  <si>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</si>
  <si>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</si>
  <si>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</si>
  <si>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</si>
  <si>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</si>
  <si>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</si>
  <si>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</si>
  <si>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</si>
  <si>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</si>
  <si>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</si>
  <si>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</si>
  <si>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</si>
  <si>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</si>
  <si>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</si>
  <si>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</si>
  <si>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</si>
  <si>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</si>
  <si>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</si>
  <si>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</si>
  <si>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</si>
  <si>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</si>
  <si>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</si>
  <si>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</si>
  <si>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</si>
  <si>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</si>
  <si>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</si>
  <si>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</si>
  <si>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</si>
  <si>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</si>
  <si>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</si>
  <si>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</si>
  <si>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</si>
  <si>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</si>
  <si>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</si>
  <si>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</si>
  <si>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</si>
  <si>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</si>
  <si>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</si>
  <si>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</si>
  <si>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</si>
  <si>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</si>
  <si>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</si>
  <si>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</si>
  <si>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</si>
  <si>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</si>
  <si>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</si>
  <si>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</si>
  <si>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</si>
  <si>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</si>
  <si>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</si>
  <si>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</si>
  <si>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</si>
  <si>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</si>
  <si>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</si>
  <si>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</si>
  <si>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</si>
  <si>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</si>
  <si>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</si>
  <si>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</si>
  <si>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</si>
  <si>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</si>
  <si>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</si>
  <si>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</si>
  <si>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</si>
  <si>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</si>
  <si>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</si>
  <si>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</si>
  <si>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</si>
  <si>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</si>
  <si>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</si>
  <si>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</si>
  <si>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</si>
  <si>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</si>
  <si>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</si>
  <si>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</si>
  <si>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</si>
  <si>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</si>
  <si>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</si>
  <si>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</si>
  <si>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</si>
  <si>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</si>
  <si>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</si>
  <si>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</si>
  <si>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</si>
  <si>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</si>
  <si>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</si>
  <si>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</si>
  <si>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</si>
  <si>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</si>
  <si>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</si>
  <si>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</si>
  <si>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</si>
  <si>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</si>
  <si>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</si>
  <si>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</si>
  <si>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</si>
  <si>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</si>
  <si>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</si>
  <si>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</si>
  <si>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</si>
  <si>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</si>
  <si>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</si>
  <si>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</si>
  <si>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</si>
  <si>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</si>
  <si>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</si>
  <si>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</si>
  <si>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</si>
  <si>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</si>
  <si>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</si>
  <si>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</si>
  <si>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</si>
  <si>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</si>
  <si>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</si>
  <si>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</si>
  <si>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</si>
  <si>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</si>
  <si>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</si>
  <si>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</si>
  <si>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</si>
  <si>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</si>
  <si>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</si>
  <si>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</si>
  <si>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</si>
  <si>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</si>
  <si>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</si>
  <si>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</si>
  <si>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</si>
  <si>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</si>
  <si>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</si>
  <si>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</si>
  <si>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</si>
  <si>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</si>
  <si>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</si>
  <si>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</si>
  <si>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</si>
  <si>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</si>
  <si>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</si>
  <si>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</si>
  <si>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</si>
  <si>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</si>
  <si>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</si>
  <si>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</si>
  <si>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</si>
  <si>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</si>
  <si>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</si>
  <si>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</si>
  <si>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</si>
  <si>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</si>
  <si>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</si>
  <si>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</si>
  <si>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</si>
  <si>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</si>
  <si>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</si>
  <si>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</si>
  <si>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</si>
  <si>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</si>
  <si>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</si>
  <si>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</si>
  <si>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</si>
  <si>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</si>
  <si>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</si>
  <si>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</si>
  <si>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</si>
  <si>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</si>
  <si>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</si>
  <si>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</si>
  <si>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</si>
  <si>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</si>
  <si>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</si>
  <si>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</si>
  <si>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</si>
  <si>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</si>
  <si>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</si>
  <si>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</si>
  <si>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</si>
  <si>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</si>
  <si>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</si>
  <si>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</si>
  <si>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</si>
  <si>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</si>
  <si>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</si>
  <si>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</si>
  <si>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</si>
  <si>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</si>
  <si>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</si>
  <si>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</si>
  <si>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</si>
  <si>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</si>
  <si>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</si>
  <si>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</si>
  <si>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</si>
  <si>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</si>
  <si>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</si>
  <si>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</si>
  <si>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</si>
  <si>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</si>
  <si>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</si>
  <si>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</si>
  <si>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</si>
  <si>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</si>
  <si>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</si>
  <si>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</si>
  <si>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</si>
  <si>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</si>
  <si>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</si>
  <si>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</si>
  <si>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</si>
  <si>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</si>
  <si>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</si>
  <si>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</si>
  <si>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</si>
  <si>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</si>
  <si>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</si>
  <si>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</si>
  <si>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</si>
  <si>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</si>
  <si>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</si>
  <si>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</si>
  <si>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</si>
  <si>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</si>
  <si>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</si>
  <si>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</si>
  <si>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</si>
  <si>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</si>
  <si>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</si>
  <si>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</si>
  <si>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</si>
  <si>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</si>
  <si>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</si>
  <si>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</si>
  <si>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</si>
  <si>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</si>
  <si>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</si>
  <si>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</si>
  <si>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</si>
  <si>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</si>
  <si>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</si>
  <si>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</si>
  <si>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</si>
  <si>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</si>
  <si>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</si>
  <si>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</si>
  <si>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</si>
  <si>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</si>
  <si>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</si>
  <si>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</si>
  <si>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</si>
  <si>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</si>
  <si>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</si>
  <si>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</si>
  <si>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</si>
  <si>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</si>
  <si>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</si>
  <si>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</si>
  <si>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</si>
  <si>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</si>
  <si>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</si>
  <si>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</si>
  <si>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</si>
  <si>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</si>
  <si>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</si>
  <si>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</si>
  <si>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</si>
  <si>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</si>
  <si>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</si>
  <si>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</si>
  <si>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</si>
  <si>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</si>
  <si>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</si>
  <si>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</si>
  <si>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</si>
  <si>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</si>
  <si>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</si>
  <si>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</si>
  <si>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</si>
  <si>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</si>
  <si>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</si>
  <si>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</si>
  <si>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</si>
  <si>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</si>
  <si>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</si>
  <si>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</si>
  <si>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</si>
  <si>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</si>
  <si>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</si>
  <si>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</si>
  <si>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</si>
  <si>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</si>
  <si>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</si>
  <si>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</si>
  <si>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</si>
  <si>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</si>
  <si>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</si>
  <si>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</si>
  <si>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</si>
  <si>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</si>
  <si>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</si>
  <si>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</si>
  <si>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</si>
  <si>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</si>
  <si>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</si>
  <si>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</si>
  <si>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</si>
  <si>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</si>
  <si>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</si>
  <si>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</si>
  <si>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</si>
  <si>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</si>
  <si>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</si>
  <si>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</si>
  <si>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</si>
  <si>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</si>
  <si>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</si>
  <si>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</si>
  <si>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</si>
  <si>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</si>
  <si>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</si>
  <si>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</si>
  <si>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</si>
  <si>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</si>
  <si>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</si>
  <si>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</si>
  <si>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</si>
  <si>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</si>
  <si>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</si>
  <si>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</si>
  <si>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</si>
  <si>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</si>
  <si>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</si>
  <si>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</si>
  <si>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</si>
  <si>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</si>
  <si>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</si>
  <si>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</si>
  <si>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</si>
  <si>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</si>
  <si>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</si>
  <si>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</si>
  <si>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</si>
  <si>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</si>
  <si>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</si>
  <si>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</si>
  <si>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</si>
  <si>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</si>
  <si>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</si>
  <si>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</si>
  <si>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</si>
  <si>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</si>
  <si>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</si>
  <si>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</si>
  <si>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</si>
  <si>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</si>
  <si>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</si>
  <si>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</si>
  <si>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</si>
  <si>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</si>
  <si>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</si>
  <si>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</si>
  <si>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</si>
  <si>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</si>
  <si>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</si>
  <si>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</si>
  <si>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</si>
  <si>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</si>
  <si>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</si>
  <si>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</si>
  <si>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</si>
  <si>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</si>
  <si>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</si>
  <si>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</si>
  <si>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</si>
  <si>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</si>
  <si>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</si>
  <si>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</si>
  <si>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</si>
  <si>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</si>
  <si>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</si>
  <si>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</si>
  <si>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</si>
  <si>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</si>
  <si>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</si>
  <si>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</si>
  <si>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</si>
  <si>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</si>
  <si>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</si>
  <si>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</si>
  <si>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</si>
  <si>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</si>
  <si>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</si>
  <si>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</si>
  <si>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</si>
  <si>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</si>
  <si>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</si>
  <si>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</si>
  <si>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</si>
  <si>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</si>
  <si>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</si>
  <si>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</si>
  <si>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</si>
  <si>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</si>
  <si>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</si>
  <si>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</si>
  <si>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</si>
  <si>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</si>
  <si>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</si>
  <si>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</si>
  <si>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</si>
  <si>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</si>
  <si>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</si>
  <si>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</si>
  <si>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</si>
  <si>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</si>
  <si>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</si>
  <si>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</si>
  <si>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</si>
  <si>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</si>
  <si>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</si>
  <si>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</si>
  <si>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</si>
  <si>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</si>
  <si>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</si>
  <si>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</si>
  <si>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</si>
  <si>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</si>
  <si>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</si>
  <si>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</si>
  <si>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</si>
  <si>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</si>
  <si>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</si>
  <si>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</si>
  <si>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</si>
  <si>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</si>
  <si>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</si>
  <si>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</si>
  <si>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</si>
  <si>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</si>
  <si>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</si>
  <si>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</si>
  <si>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</si>
  <si>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</si>
  <si>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</si>
  <si>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</si>
  <si>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</si>
  <si>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</si>
  <si>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</si>
  <si>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</si>
  <si>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</si>
  <si>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</si>
  <si>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</si>
  <si>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</si>
  <si>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</si>
  <si>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</si>
  <si>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</si>
  <si>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</si>
  <si>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</si>
  <si>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</si>
  <si>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</si>
  <si>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</si>
  <si>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</si>
  <si>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</si>
  <si>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</si>
  <si>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</si>
  <si>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</si>
  <si>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</si>
  <si>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</si>
  <si>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</si>
  <si>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</si>
  <si>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</si>
  <si>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</si>
  <si>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</si>
  <si>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</si>
  <si>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</si>
  <si>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</si>
  <si>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</si>
  <si>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</si>
  <si>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</si>
  <si>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</si>
  <si>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</si>
  <si>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</si>
  <si>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</si>
  <si>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</si>
  <si>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</si>
  <si>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</si>
  <si>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</si>
  <si>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</si>
  <si>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</si>
  <si>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</si>
  <si>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</si>
  <si>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</si>
  <si>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</si>
  <si>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</si>
  <si>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</si>
  <si>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</si>
  <si>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</si>
  <si>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</si>
  <si>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</si>
  <si>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</si>
  <si>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</si>
  <si>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</si>
  <si>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</si>
  <si>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</si>
  <si>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</si>
  <si>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</si>
  <si>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</si>
  <si>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</si>
  <si>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</si>
  <si>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</si>
  <si>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</si>
  <si>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</si>
  <si>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</si>
  <si>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</si>
  <si>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</si>
  <si>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</si>
  <si>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</si>
  <si>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</si>
  <si>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</si>
  <si>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</si>
  <si>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</si>
  <si>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</si>
  <si>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</si>
  <si>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</si>
  <si>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</si>
  <si>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</si>
  <si>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</si>
  <si>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</si>
  <si>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</si>
  <si>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</si>
  <si>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</si>
  <si>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</si>
  <si>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</si>
  <si>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</si>
  <si>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</si>
  <si>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</si>
  <si>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</si>
  <si>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</si>
  <si>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</si>
  <si>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</si>
  <si>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</si>
  <si>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</si>
  <si>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</si>
  <si>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</si>
  <si>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</si>
  <si>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</si>
  <si>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</si>
  <si>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</si>
  <si>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</si>
  <si>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</si>
  <si>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</si>
  <si>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</si>
  <si>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</si>
  <si>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</si>
  <si>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</si>
  <si>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</si>
  <si>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</si>
  <si>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</si>
  <si>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</si>
  <si>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</si>
  <si>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</si>
  <si>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</si>
  <si>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</si>
  <si>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</si>
  <si>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</si>
  <si>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</si>
  <si>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</si>
  <si>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</si>
  <si>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</si>
  <si>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</si>
  <si>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</si>
  <si>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</si>
  <si>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</si>
  <si>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</si>
  <si>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</si>
  <si>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</si>
  <si>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</si>
  <si>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</si>
  <si>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</si>
  <si>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</si>
  <si>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</si>
  <si>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</si>
  <si>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</si>
  <si>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</si>
  <si>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</si>
  <si>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</si>
  <si>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</si>
  <si>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</si>
  <si>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</si>
  <si>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</si>
  <si>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</si>
  <si>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</si>
  <si>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</si>
  <si>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</si>
  <si>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</si>
  <si>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</si>
  <si>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</si>
  <si>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</si>
  <si>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</si>
  <si>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</si>
  <si>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</si>
  <si>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</si>
  <si>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</si>
  <si>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</si>
  <si>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</si>
  <si>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</si>
  <si>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</si>
  <si>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</si>
  <si>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</si>
  <si>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</si>
  <si>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</si>
  <si>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</si>
  <si>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</si>
  <si>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</si>
  <si>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</si>
  <si>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</si>
  <si>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</si>
  <si>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</si>
  <si>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</si>
  <si>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</si>
  <si>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</si>
  <si>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</si>
  <si>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</si>
  <si>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</si>
  <si>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</si>
  <si>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</si>
  <si>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</si>
  <si>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</si>
  <si>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</si>
  <si>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</si>
  <si>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</si>
  <si>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</si>
  <si>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</si>
  <si>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</si>
  <si>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</si>
  <si>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</si>
  <si>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</si>
  <si>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</si>
  <si>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</si>
  <si>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</si>
  <si>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</si>
  <si>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</si>
  <si>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</si>
  <si>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</si>
  <si>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</si>
  <si>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</si>
  <si>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</si>
  <si>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</si>
  <si>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</si>
  <si>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</si>
  <si>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</si>
  <si>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</si>
  <si>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</si>
  <si>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</si>
  <si>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</si>
  <si>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</si>
  <si>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</si>
  <si>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</si>
  <si>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</si>
  <si>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</si>
  <si>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</si>
  <si>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</si>
  <si>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</si>
  <si>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</si>
  <si>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</si>
  <si>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</si>
  <si>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</si>
  <si>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</si>
  <si>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</si>
  <si>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</si>
  <si>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</si>
  <si>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</si>
  <si>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</si>
  <si>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</si>
  <si>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</si>
  <si>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</si>
  <si>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</si>
  <si>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</si>
  <si>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</si>
  <si>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</si>
  <si>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</si>
  <si>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</si>
  <si>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</si>
  <si>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</si>
  <si>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</si>
  <si>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</si>
  <si>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</si>
  <si>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</si>
  <si>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</si>
  <si>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</si>
  <si>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</si>
  <si>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</si>
  <si>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</si>
  <si>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</si>
  <si>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</si>
  <si>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</si>
  <si>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</si>
  <si>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</si>
  <si>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</si>
  <si>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</si>
  <si>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</si>
  <si>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</si>
  <si>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</si>
  <si>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</si>
  <si>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</si>
  <si>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</si>
  <si>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</si>
  <si>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</si>
  <si>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</si>
  <si>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</si>
  <si>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</si>
  <si>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</si>
  <si>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</si>
  <si>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</si>
  <si>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</si>
  <si>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</si>
  <si>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</si>
  <si>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</si>
  <si>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</si>
  <si>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</si>
  <si>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</si>
  <si>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</si>
  <si>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</si>
  <si>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</si>
  <si>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</si>
  <si>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</si>
  <si>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</si>
  <si>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</si>
  <si>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</si>
  <si>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</si>
  <si>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</si>
  <si>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</si>
  <si>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</si>
  <si>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</si>
  <si>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</si>
  <si>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</si>
  <si>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</si>
  <si>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</si>
  <si>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</si>
  <si>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</si>
  <si>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</si>
  <si>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</si>
  <si>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</si>
  <si>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</si>
  <si>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</si>
  <si>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</si>
  <si>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</si>
  <si>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</si>
  <si>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</si>
  <si>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</si>
  <si>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</si>
  <si>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</si>
  <si>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</si>
  <si>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</si>
  <si>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</si>
  <si>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</si>
  <si>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</si>
  <si>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</si>
  <si>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</si>
  <si>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</si>
  <si>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</si>
  <si>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</si>
  <si>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</si>
  <si>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</si>
  <si>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</si>
  <si>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</si>
  <si>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</si>
  <si>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</si>
  <si>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</si>
  <si>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</si>
  <si>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</si>
  <si>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</si>
  <si>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</si>
  <si>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</si>
  <si>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</si>
  <si>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</si>
  <si>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</si>
  <si>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</si>
  <si>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</si>
  <si>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</si>
  <si>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</si>
  <si>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</si>
  <si>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</si>
  <si>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</si>
  <si>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</si>
  <si>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</si>
  <si>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</si>
  <si>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</si>
  <si>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</si>
  <si>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</si>
  <si>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</si>
  <si>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</si>
  <si>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</si>
  <si>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</si>
  <si>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</si>
  <si>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</si>
  <si>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</si>
  <si>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</si>
  <si>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</si>
  <si>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</si>
  <si>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</si>
  <si>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</si>
  <si>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</si>
  <si>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</si>
  <si>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</si>
  <si>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</si>
  <si>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</si>
  <si>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</si>
  <si>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</si>
  <si>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</si>
  <si>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</si>
  <si>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</si>
  <si>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</si>
  <si>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</si>
  <si>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</si>
  <si>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</si>
  <si>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</si>
  <si>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</si>
  <si>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</si>
  <si>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</si>
  <si>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</si>
  <si>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</si>
  <si>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</si>
  <si>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</si>
  <si>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</si>
  <si>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</si>
  <si>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</si>
  <si>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</si>
  <si>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</si>
  <si>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</si>
  <si>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</si>
  <si>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</si>
  <si>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</si>
  <si>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</si>
  <si>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</si>
  <si>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</si>
  <si>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</si>
  <si>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</si>
  <si>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</si>
  <si>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</si>
  <si>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</si>
  <si>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</si>
  <si>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</si>
  <si>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</si>
  <si>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</si>
  <si>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avergae donation size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</si>
  <si>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</si>
  <si>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</si>
  <si>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</si>
  <si>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</si>
  <si>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</si>
  <si>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</si>
  <si>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</si>
  <si>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</si>
  <si>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</si>
  <si>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</si>
  <si>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</si>
  <si>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</si>
  <si>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</si>
  <si>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</si>
  <si>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Percent funded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</si>
  <si>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</si>
  <si>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</si>
  <si>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</si>
  <si>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</si>
  <si>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</si>
  <si>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</si>
  <si>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</si>
  <si>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</si>
  <si>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</si>
  <si>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</si>
  <si>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</si>
  <si>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</si>
  <si>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</si>
  <si>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</si>
  <si>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</si>
  <si>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</si>
  <si>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</si>
  <si>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</si>
  <si>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</si>
  <si>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</si>
  <si>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</si>
  <si>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</si>
  <si>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</si>
  <si>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</si>
  <si>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</si>
  <si>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</si>
  <si>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</si>
  <si>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</si>
  <si>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</si>
  <si>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</si>
  <si>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</si>
  <si>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</si>
  <si>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</si>
  <si>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</si>
  <si>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</si>
  <si>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</si>
  <si>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</si>
  <si>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</si>
  <si>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</si>
  <si>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</si>
  <si>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</si>
  <si>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</si>
  <si>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</si>
  <si>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Count of state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</si>
  <si>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</si>
  <si>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</si>
  <si>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</si>
  <si>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</si>
  <si>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</si>
  <si>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</si>
  <si>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</si>
  <si>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Poercentage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</si>
  <si>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</si>
  <si>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</si>
  <si>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</si>
  <si>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</si>
  <si>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</si>
  <si>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</si>
  <si>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</si>
  <si>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</si>
  <si>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to34999</t>
  </si>
  <si>
    <t>35000 to 39999</t>
  </si>
  <si>
    <t>40000 to 44999</t>
  </si>
  <si>
    <t>45000 to 49999</t>
  </si>
  <si>
    <t>greater than or equal to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</si>
</sst>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/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A2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[StarterBook.xlsx]Sheet7!PivotTable7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7-D840-9713-E929F2B0B71E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7-D840-9713-E929F2B0B71E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7-D840-9713-E929F2B0B71E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7-D840-9713-E929F2B0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1227775"/>
        <c:axId val="1238523407"/>
      </c:barChart>
      <c:catAx>
        <c:axId val="117122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23407"/>
        <c:crosses val="autoZero"/>
        <c:auto val="1"/>
        <c:lblAlgn val="ctr"/>
        <c:lblOffset val="100"/>
        <c:noMultiLvlLbl val="0"/>
      </c:catAx>
      <c:valAx>
        <c:axId val="123852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22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[StarterBook.xlsx]Sheet8!PivotTable8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B-AC42-9083-609C86EDDE33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5BA-F040-BC6C-91B940C02AC4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BA-F040-BC6C-91B940C02AC4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Sheet8!$E$6:$E$47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5BA-F040-BC6C-91B940C02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9008319"/>
        <c:axId val="1243062383"/>
      </c:barChart>
      <c:catAx>
        <c:axId val="123900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062383"/>
        <c:crosses val="autoZero"/>
        <c:auto val="1"/>
        <c:lblAlgn val="ctr"/>
        <c:lblOffset val="100"/>
        <c:noMultiLvlLbl val="0"/>
      </c:catAx>
      <c:valAx>
        <c:axId val="124306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00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Sheet9!$A$6:$A$15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Sheet9!$B$6:$B$15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68</c:v>
                </c:pt>
                <c:pt idx="6">
                  <c:v>137</c:v>
                </c:pt>
                <c:pt idx="7">
                  <c:v>97</c:v>
                </c:pt>
                <c:pt idx="8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7F-8847-84F0-5BC7C00CBDD0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Sheet9!$A$6:$A$15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Sheet9!$C$6:$C$15</c:f>
              <c:numCache>
                <c:formatCode>General</c:formatCode>
                <c:ptCount val="9"/>
                <c:pt idx="0">
                  <c:v>4</c:v>
                </c:pt>
                <c:pt idx="1">
                  <c:v>14</c:v>
                </c:pt>
                <c:pt idx="2">
                  <c:v>24</c:v>
                </c:pt>
                <c:pt idx="3">
                  <c:v>58</c:v>
                </c:pt>
                <c:pt idx="4">
                  <c:v>67</c:v>
                </c:pt>
                <c:pt idx="5">
                  <c:v>381</c:v>
                </c:pt>
                <c:pt idx="6">
                  <c:v>540</c:v>
                </c:pt>
                <c:pt idx="7">
                  <c:v>380</c:v>
                </c:pt>
                <c:pt idx="8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7F-8847-84F0-5BC7C00CBDD0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Sheet9!$D$6:$D$15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7F-8847-84F0-5BC7C00CBDD0}"/>
            </c:ext>
          </c:extLst>
        </c:ser>
        <c:ser>
          <c:idx val="3"/>
          <c:order val="3"/>
          <c:tx>
            <c:strRef>
              <c:f>Sheet9!$E$4:$E$5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Sheet9!$A$6:$A$15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Sheet9!$E$6:$E$15</c:f>
              <c:numCache>
                <c:formatCode>General</c:formatCode>
                <c:ptCount val="9"/>
                <c:pt idx="0">
                  <c:v>7</c:v>
                </c:pt>
                <c:pt idx="1">
                  <c:v>43</c:v>
                </c:pt>
                <c:pt idx="2">
                  <c:v>128</c:v>
                </c:pt>
                <c:pt idx="3">
                  <c:v>221</c:v>
                </c:pt>
                <c:pt idx="4">
                  <c:v>198</c:v>
                </c:pt>
                <c:pt idx="5">
                  <c:v>458</c:v>
                </c:pt>
                <c:pt idx="6">
                  <c:v>575</c:v>
                </c:pt>
                <c:pt idx="7">
                  <c:v>471</c:v>
                </c:pt>
                <c:pt idx="8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7F-8847-84F0-5BC7C00CB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536655"/>
        <c:axId val="187920975"/>
      </c:lineChart>
      <c:catAx>
        <c:axId val="16653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20975"/>
        <c:crosses val="autoZero"/>
        <c:auto val="1"/>
        <c:lblAlgn val="ctr"/>
        <c:lblOffset val="100"/>
        <c:noMultiLvlLbl val="0"/>
      </c:catAx>
      <c:valAx>
        <c:axId val="18792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3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Sheet3!$F$2:$H$2</c:f>
              <c:numCache>
                <c:formatCode>0%</c:formatCode>
                <c:ptCount val="3"/>
                <c:pt idx="0">
                  <c:v>0.71081677704194257</c:v>
                </c:pt>
                <c:pt idx="1">
                  <c:v>0.24944812362030905</c:v>
                </c:pt>
                <c:pt idx="2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E-0D45-B0C5-AE5F5A438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893311"/>
        <c:axId val="184836319"/>
      </c:lineChart>
      <c:catAx>
        <c:axId val="23189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36319"/>
        <c:crosses val="autoZero"/>
        <c:auto val="1"/>
        <c:lblAlgn val="ctr"/>
        <c:lblOffset val="100"/>
        <c:noMultiLvlLbl val="0"/>
      </c:catAx>
      <c:valAx>
        <c:axId val="18483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Sheet3!$F$3:$H$3</c:f>
              <c:numCache>
                <c:formatCode>0%</c:formatCode>
                <c:ptCount val="3"/>
                <c:pt idx="0">
                  <c:v>0.65981573352232459</c:v>
                </c:pt>
                <c:pt idx="1">
                  <c:v>0.297661233167966</c:v>
                </c:pt>
                <c:pt idx="2">
                  <c:v>4.2523033309709427E-2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8-E149-ACB4-88F8AFDCC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627039"/>
        <c:axId val="166537343"/>
      </c:lineChart>
      <c:catAx>
        <c:axId val="16462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37343"/>
        <c:crosses val="autoZero"/>
        <c:auto val="1"/>
        <c:lblAlgn val="ctr"/>
        <c:lblOffset val="100"/>
        <c:noMultiLvlLbl val="0"/>
      </c:catAx>
      <c:valAx>
        <c:axId val="16653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3805311733574289"/>
          <c:y val="4.97237569060773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Sheet3!$F$4:$H$4</c:f>
              <c:numCache>
                <c:formatCode>0%</c:formatCode>
                <c:ptCount val="3"/>
                <c:pt idx="0">
                  <c:v>0.53295932678821878</c:v>
                </c:pt>
                <c:pt idx="1">
                  <c:v>0.39551192145862551</c:v>
                </c:pt>
                <c:pt idx="2">
                  <c:v>7.1528751753155678E-2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7C-7849-8B16-E6D0259F0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233151"/>
        <c:axId val="230365519"/>
      </c:lineChart>
      <c:catAx>
        <c:axId val="16223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65519"/>
        <c:crosses val="autoZero"/>
        <c:auto val="1"/>
        <c:lblAlgn val="ctr"/>
        <c:lblOffset val="100"/>
        <c:noMultiLvlLbl val="0"/>
      </c:catAx>
      <c:valAx>
        <c:axId val="23036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Sheet3!$F$5:$H$5</c:f>
              <c:numCache>
                <c:formatCode>0%</c:formatCode>
                <c:ptCount val="3"/>
                <c:pt idx="0">
                  <c:v>0.47727272727272729</c:v>
                </c:pt>
                <c:pt idx="1">
                  <c:v>0.40909090909090912</c:v>
                </c:pt>
                <c:pt idx="2">
                  <c:v>0.11363636363636363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0-E14F-806F-FF97CBFD1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046175"/>
        <c:axId val="232845359"/>
      </c:lineChart>
      <c:catAx>
        <c:axId val="23004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45359"/>
        <c:crosses val="autoZero"/>
        <c:auto val="1"/>
        <c:lblAlgn val="ctr"/>
        <c:lblOffset val="100"/>
        <c:noMultiLvlLbl val="0"/>
      </c:catAx>
      <c:valAx>
        <c:axId val="23284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046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Sheet3!$F$6:$H$6</c:f>
              <c:numCache>
                <c:formatCode>0%</c:formatCode>
                <c:ptCount val="3"/>
                <c:pt idx="0">
                  <c:v>0.46766169154228854</c:v>
                </c:pt>
                <c:pt idx="1">
                  <c:v>0.44776119402985076</c:v>
                </c:pt>
                <c:pt idx="2">
                  <c:v>8.45771144278607E-2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5-F44A-BCD9-B8FD2557D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03663"/>
        <c:axId val="186746111"/>
      </c:lineChart>
      <c:catAx>
        <c:axId val="10780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46111"/>
        <c:crosses val="autoZero"/>
        <c:auto val="1"/>
        <c:lblAlgn val="ctr"/>
        <c:lblOffset val="100"/>
        <c:noMultiLvlLbl val="0"/>
      </c:catAx>
      <c:valAx>
        <c:axId val="18674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3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Sheet3!$F$7:$H$7</c:f>
              <c:numCache>
                <c:formatCode>0%</c:formatCode>
                <c:ptCount val="3"/>
                <c:pt idx="0">
                  <c:v>0.41891891891891891</c:v>
                </c:pt>
                <c:pt idx="1">
                  <c:v>0.48648648648648651</c:v>
                </c:pt>
                <c:pt idx="2">
                  <c:v>9.45945945945946E-2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3-9846-8481-6159F50C2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422655"/>
        <c:axId val="166125007"/>
      </c:lineChart>
      <c:catAx>
        <c:axId val="16642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25007"/>
        <c:crosses val="autoZero"/>
        <c:auto val="1"/>
        <c:lblAlgn val="ctr"/>
        <c:lblOffset val="100"/>
        <c:noMultiLvlLbl val="0"/>
      </c:catAx>
      <c:valAx>
        <c:axId val="16612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2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Sheet3!$F$8:$H$8</c:f>
              <c:numCache>
                <c:formatCode>0%</c:formatCode>
                <c:ptCount val="3"/>
                <c:pt idx="0">
                  <c:v>0.40145985401459855</c:v>
                </c:pt>
                <c:pt idx="1">
                  <c:v>0.46715328467153283</c:v>
                </c:pt>
                <c:pt idx="2">
                  <c:v>0.13138686131386862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5-7242-8E76-AD2742237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87967"/>
        <c:axId val="187971103"/>
      </c:lineChart>
      <c:catAx>
        <c:axId val="19128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1103"/>
        <c:crosses val="autoZero"/>
        <c:auto val="1"/>
        <c:lblAlgn val="ctr"/>
        <c:lblOffset val="100"/>
        <c:noMultiLvlLbl val="0"/>
      </c:catAx>
      <c:valAx>
        <c:axId val="18797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Sheet3!$A$9</c:f>
              <c:strCache>
                <c:ptCount val="1"/>
                <c:pt idx="0">
                  <c:v>30000 to34999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Sheet3!$F$9:$H$9</c:f>
              <c:numCache>
                <c:formatCode>0%</c:formatCode>
                <c:ptCount val="3"/>
                <c:pt idx="0">
                  <c:v>0.3902439024390244</c:v>
                </c:pt>
                <c:pt idx="1">
                  <c:v>0.45121951219512196</c:v>
                </c:pt>
                <c:pt idx="2">
                  <c:v>0.15853658536585366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F-FB47-AFA6-AFF9FCAA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201599"/>
        <c:axId val="160750495"/>
      </c:lineChart>
      <c:catAx>
        <c:axId val="10320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50495"/>
        <c:crosses val="autoZero"/>
        <c:auto val="1"/>
        <c:lblAlgn val="ctr"/>
        <c:lblOffset val="100"/>
        <c:noMultiLvlLbl val="0"/>
      </c:catAx>
      <c:valAx>
        <c:axId val="16075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01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Sheet3!$F$10:$H$10</c:f>
              <c:numCache>
                <c:formatCode>0%</c:formatCode>
                <c:ptCount val="3"/>
                <c:pt idx="0">
                  <c:v>0.47272727272727272</c:v>
                </c:pt>
                <c:pt idx="1">
                  <c:v>0.4</c:v>
                </c:pt>
                <c:pt idx="2">
                  <c:v>0.12727272727272726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E6-A242-B8C9-9C28F4075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071087"/>
        <c:axId val="233946335"/>
      </c:lineChart>
      <c:catAx>
        <c:axId val="23407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46335"/>
        <c:crosses val="autoZero"/>
        <c:auto val="1"/>
        <c:lblAlgn val="ctr"/>
        <c:lblOffset val="100"/>
        <c:noMultiLvlLbl val="0"/>
      </c:catAx>
      <c:valAx>
        <c:axId val="23394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7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Sheet3!$F$11:$H$11</c:f>
              <c:numCache>
                <c:formatCode>0%</c:formatCode>
                <c:ptCount val="3"/>
                <c:pt idx="0">
                  <c:v>0.48837209302325579</c:v>
                </c:pt>
                <c:pt idx="1">
                  <c:v>0.37209302325581395</c:v>
                </c:pt>
                <c:pt idx="2">
                  <c:v>0.13953488372093023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4-A54A-9590-12143FAA1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274159"/>
        <c:axId val="230282655"/>
      </c:lineChart>
      <c:catAx>
        <c:axId val="23327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82655"/>
        <c:crosses val="autoZero"/>
        <c:auto val="1"/>
        <c:lblAlgn val="ctr"/>
        <c:lblOffset val="100"/>
        <c:noMultiLvlLbl val="0"/>
      </c:catAx>
      <c:valAx>
        <c:axId val="23028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27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Sheet3!$F$12:$H$12</c:f>
              <c:numCache>
                <c:formatCode>0%</c:formatCode>
                <c:ptCount val="3"/>
                <c:pt idx="0">
                  <c:v>0.2857142857142857</c:v>
                </c:pt>
                <c:pt idx="1">
                  <c:v>0.52380952380952384</c:v>
                </c:pt>
                <c:pt idx="2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9-AA48-8644-B2E55ED50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207903"/>
        <c:axId val="165402815"/>
      </c:lineChart>
      <c:catAx>
        <c:axId val="16220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02815"/>
        <c:crosses val="autoZero"/>
        <c:auto val="1"/>
        <c:lblAlgn val="ctr"/>
        <c:lblOffset val="100"/>
        <c:noMultiLvlLbl val="0"/>
      </c:catAx>
      <c:valAx>
        <c:axId val="16540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0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Sheet3!$A$13</c:f>
              <c:strCache>
                <c:ptCount val="1"/>
                <c:pt idx="0">
                  <c:v>greater than or equal to 5000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Sheet3!$F$1:$H$1</c:f>
              <c:strCache>
                <c:ptCount val="3"/>
                <c:pt idx="0">
                  <c:v>Percentage Successful</c:v>
                </c:pt>
                <c:pt idx="1">
                  <c:v>Poercentage Failed</c:v>
                </c:pt>
                <c:pt idx="2">
                  <c:v>Percentage Canceled</c:v>
                </c:pt>
              </c:strCache>
            </c:strRef>
          </c:cat>
          <c:val>
            <c:numRef>
              <c:f>Sheet3!$F$13:$H$13</c:f>
              <c:numCache>
                <c:formatCode>0%</c:formatCode>
                <c:ptCount val="3"/>
                <c:pt idx="0">
                  <c:v>0.19369369369369369</c:v>
                </c:pt>
                <c:pt idx="1">
                  <c:v>0.58108108108108103</c:v>
                </c:pt>
                <c:pt idx="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D-CD4C-940F-EC0338A36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2817903"/>
        <c:axId val="139152863"/>
      </c:lineChart>
      <c:catAx>
        <c:axId val="23281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52863"/>
        <c:crosses val="autoZero"/>
        <c:auto val="1"/>
        <c:lblAlgn val="ctr"/>
        <c:lblOffset val="100"/>
        <c:noMultiLvlLbl val="0"/>
      </c:catAx>
      <c:valAx>
        <c:axId val="1391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81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158750</xdr:colOff>
      <xdr:row>6</xdr:row>
      <xdr:rowOff>152400</xdr:rowOff>
    </xdr:from>
    <xdr:to>
      <xdr:col>9</xdr:col>
      <xdr:colOff>196850</xdr:colOff>
      <xdr:row>21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BB2E52-254A-794E-BA1C-5320B45B7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5</xdr:row>
      <xdr:rowOff>114300</xdr:rowOff>
    </xdr:from>
    <xdr:to>
      <xdr:col>12</xdr:col>
      <xdr:colOff>209550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DC726-DE26-1B4F-81D9-4FE1EB908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8</xdr:row>
      <xdr:rowOff>0</xdr:rowOff>
    </xdr:from>
    <xdr:to>
      <xdr:col>10</xdr:col>
      <xdr:colOff>1123950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FD4E95-4CAA-F545-A48F-5B59D5370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15</xdr:row>
      <xdr:rowOff>12700</xdr:rowOff>
    </xdr:from>
    <xdr:to>
      <xdr:col>1</xdr:col>
      <xdr:colOff>1092200</xdr:colOff>
      <xdr:row>26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A65A01-3675-9148-93B0-E2B027C72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336550</xdr:colOff>
      <xdr:row>14</xdr:row>
      <xdr:rowOff>76200</xdr:rowOff>
    </xdr:from>
    <xdr:to>
      <xdr:col>5</xdr:col>
      <xdr:colOff>190500</xdr:colOff>
      <xdr:row>27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9249CC-EC12-8A49-B50F-E9734975E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444500</xdr:colOff>
      <xdr:row>14</xdr:row>
      <xdr:rowOff>76200</xdr:rowOff>
    </xdr:from>
    <xdr:to>
      <xdr:col>7</xdr:col>
      <xdr:colOff>1028700</xdr:colOff>
      <xdr:row>27</xdr:row>
      <xdr:rowOff>50800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7AA03C-F697-A343-BBA4-BCB6B6155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50800</xdr:colOff>
      <xdr:row>15</xdr:row>
      <xdr:rowOff>0</xdr:rowOff>
    </xdr:from>
    <xdr:to>
      <xdr:col>12</xdr:col>
      <xdr:colOff>660400</xdr:colOff>
      <xdr:row>26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618D0BC-6266-E94B-86A5-0CFA3C821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28</xdr:row>
      <xdr:rowOff>88900</xdr:rowOff>
    </xdr:from>
    <xdr:to>
      <xdr:col>2</xdr:col>
      <xdr:colOff>285750</xdr:colOff>
      <xdr:row>38</xdr:row>
      <xdr:rowOff>50800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95A5F6A-4052-9542-A81C-767857A88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825500</xdr:colOff>
      <xdr:row>28</xdr:row>
      <xdr:rowOff>38100</xdr:rowOff>
    </xdr:from>
    <xdr:to>
      <xdr:col>6</xdr:col>
      <xdr:colOff>146050</xdr:colOff>
      <xdr:row>38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08E351E-163E-C943-A80F-B391E6158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736600</xdr:colOff>
      <xdr:row>28</xdr:row>
      <xdr:rowOff>12700</xdr:rowOff>
    </xdr:from>
    <xdr:to>
      <xdr:col>10</xdr:col>
      <xdr:colOff>31750</xdr:colOff>
      <xdr:row>38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0F7DCE6-9493-C348-9D6F-729ACB1A5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355600</xdr:colOff>
      <xdr:row>27</xdr:row>
      <xdr:rowOff>152400</xdr:rowOff>
    </xdr:from>
    <xdr:to>
      <xdr:col>14</xdr:col>
      <xdr:colOff>158750</xdr:colOff>
      <xdr:row>38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5F91EB3-5C0F-7345-AB0B-301399D05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101600</xdr:colOff>
      <xdr:row>40</xdr:row>
      <xdr:rowOff>139700</xdr:rowOff>
    </xdr:from>
    <xdr:to>
      <xdr:col>2</xdr:col>
      <xdr:colOff>349250</xdr:colOff>
      <xdr:row>50</xdr:row>
      <xdr:rowOff>88900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93AB06C-380C-FB41-B39B-B075D9E82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107950</xdr:colOff>
      <xdr:row>40</xdr:row>
      <xdr:rowOff>165100</xdr:rowOff>
    </xdr:from>
    <xdr:to>
      <xdr:col>6</xdr:col>
      <xdr:colOff>12700</xdr:colOff>
      <xdr:row>51</xdr:row>
      <xdr:rowOff>114300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59BE0B8-758B-674F-9174-6BD0517DE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590550</xdr:colOff>
      <xdr:row>40</xdr:row>
      <xdr:rowOff>63500</xdr:rowOff>
    </xdr:from>
    <xdr:to>
      <xdr:col>9</xdr:col>
      <xdr:colOff>279400</xdr:colOff>
      <xdr:row>51</xdr:row>
      <xdr:rowOff>114300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8BCE143-F470-7A40-99F9-91E73117A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495300</xdr:colOff>
      <xdr:row>39</xdr:row>
      <xdr:rowOff>165100</xdr:rowOff>
    </xdr:from>
    <xdr:to>
      <xdr:col>14</xdr:col>
      <xdr:colOff>304800</xdr:colOff>
      <xdr:row>51</xdr:row>
      <xdr:rowOff>25400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EEB5ACA-63ED-9546-B3F2-C8BA83465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 Porter" refreshedDate="43493.389743865744" createdVersion="6" refreshedVersion="6" minRefreshableVersion="3" recordCount="4114" xr:uid="{9C684D3A-9358-2145-88E1-E64A323B505C}">
  <cacheSource type="worksheet">
    <worksheetSource ref="A1:R4115" sheet="Sheet1"/>
  </cacheSource>
  <cacheFields count="18">
    <cacheField name="Percent funded" numFmtId="9">
      <sharedItems containsMixedTypes="1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gae donation size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 Porter" refreshedDate="43493.392415393515" createdVersion="6" refreshedVersion="6" minRefreshableVersion="3" recordCount="4114" xr:uid="{63DBF8AA-1DDA-3D4C-A6E3-3D43283A86CB}">
  <cacheSource type="worksheet">
    <worksheetSource ref="A1:T4115" sheet="Sheet1"/>
  </cacheSource>
  <cacheFields count="20">
    <cacheField name="Percent funded" numFmtId="9">
      <sharedItems containsMixedTypes="1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gae donation size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US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US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x v="0"/>
  </r>
  <r>
    <n v="1.4260827250608272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x v="1"/>
  </r>
  <r>
    <n v="1.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x v="2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x v="3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x v="2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x v="3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x v="2"/>
  </r>
  <r>
    <n v="1.00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x v="2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x v="2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x v="3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x v="2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x v="3"/>
  </r>
  <r>
    <n v="1.59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x v="2"/>
  </r>
  <r>
    <n v="1.00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x v="3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x v="3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x v="3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x v="3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x v="3"/>
  </r>
  <r>
    <n v="1.17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x v="0"/>
  </r>
  <r>
    <n v="1.08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x v="2"/>
  </r>
  <r>
    <n v="1.55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x v="3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x v="3"/>
  </r>
  <r>
    <n v="1.00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x v="3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x v="3"/>
  </r>
  <r>
    <n v="1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x v="2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x v="2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x v="3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x v="0"/>
  </r>
  <r>
    <n v="1.42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x v="4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x v="3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x v="3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x v="3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x v="3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x v="3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x v="3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x v="2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x v="3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x v="0"/>
  </r>
  <r>
    <n v="1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x v="0"/>
  </r>
  <r>
    <n v="1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x v="3"/>
  </r>
  <r>
    <n v="1.09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x v="3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x v="2"/>
  </r>
  <r>
    <n v="1.07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x v="0"/>
  </r>
  <r>
    <n v="1.0290999999999999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x v="3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x v="3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x v="4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x v="4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x v="4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x v="4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x v="3"/>
  </r>
  <r>
    <n v="1.1859999999999999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x v="2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x v="5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x v="3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x v="6"/>
  </r>
  <r>
    <n v="1.27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x v="6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x v="5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x v="5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x v="6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x v="2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x v="4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x v="6"/>
  </r>
  <r>
    <n v="3.9249999999999998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x v="5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x v="2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x v="3"/>
  </r>
  <r>
    <n v="1.07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x v="4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x v="5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x v="6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x v="0"/>
  </r>
  <r>
    <n v="1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x v="6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x v="6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x v="0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x v="7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x v="3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x v="4"/>
  </r>
  <r>
    <n v="1.00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x v="6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x v="6"/>
  </r>
  <r>
    <n v="1.05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x v="5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x v="3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x v="5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x v="7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x v="6"/>
  </r>
  <r>
    <n v="1.06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x v="5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x v="3"/>
  </r>
  <r>
    <n v="1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x v="5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x v="4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x v="7"/>
  </r>
  <r>
    <n v="1.051538461538461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x v="3"/>
  </r>
  <r>
    <n v="1.2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x v="6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x v="2"/>
  </r>
  <r>
    <n v="1.00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x v="5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x v="6"/>
  </r>
  <r>
    <n v="2.4666666666666668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x v="4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x v="6"/>
  </r>
  <r>
    <n v="1.30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x v="4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x v="0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x v="3"/>
  </r>
  <r>
    <n v="1.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x v="6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x v="5"/>
  </r>
  <r>
    <n v="1.4044444444444444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x v="5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x v="6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x v="7"/>
  </r>
  <r>
    <n v="1.1303159999999999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x v="6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x v="6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x v="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x v="3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x v="0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x v="1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x v="0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x v="0"/>
  </r>
  <r>
    <n v="1.8669999999999999E-2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x v="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x v="3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x v="3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x v="2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x v="0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x v="3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x v="0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x v="0"/>
  </r>
  <r>
    <n v="1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x v="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x v="0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x v="3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x v="0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x v="0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x v="1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x v="0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x v="3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x v="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x v="0"/>
  </r>
  <r>
    <n v="7.8947368421052633E-5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x v="3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x v="3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x v="0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x v="0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x v="3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x v="3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160"/>
    <x v="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63"/>
    <x v="0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x v="3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65"/>
    <x v="2"/>
  </r>
  <r>
    <n v="0.6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x v="1"/>
  </r>
  <r>
    <n v="1E-4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x v="0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x v="0"/>
  </r>
  <r>
    <n v="0.22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x v="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x v="2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172"/>
    <x v="0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73"/>
    <x v="0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174"/>
    <x v="0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176"/>
    <x v="0"/>
  </r>
  <r>
    <n v="0.4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x v="0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178"/>
    <x v="0"/>
  </r>
  <r>
    <n v="0.2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x v="2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x v="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x v="0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82"/>
    <x v="1"/>
  </r>
  <r>
    <n v="0.35855999999999999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x v="3"/>
  </r>
  <r>
    <n v="5.5E-2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x v="2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186"/>
    <x v="1"/>
  </r>
  <r>
    <n v="0.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x v="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88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x v="2"/>
  </r>
  <r>
    <n v="4.1666666666666666E-3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x v="2"/>
  </r>
  <r>
    <n v="0.0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x v="0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193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x v="2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195"/>
    <x v="0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x v="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x v="1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99"/>
    <x v="2"/>
  </r>
  <r>
    <n v="0.26192500000000002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x v="0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202"/>
    <x v="0"/>
  </r>
  <r>
    <n v="0.29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x v="0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x v="2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x v="0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206"/>
    <x v="2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x v="0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208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209"/>
    <x v="0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x v="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x v="0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x v="2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x v="0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x v="0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x v="2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x v="0"/>
  </r>
  <r>
    <n v="0.11942999999999999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x v="0"/>
  </r>
  <r>
    <n v="0.17630000000000001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x v="2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x v="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221"/>
    <x v="0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x v="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223"/>
    <x v="2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224"/>
    <x v="0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225"/>
    <x v="2"/>
  </r>
  <r>
    <n v="8.6206896551724137E-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x v="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227"/>
    <x v="0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228"/>
    <x v="0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229"/>
    <x v="2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x v="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231"/>
    <x v="2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x v="0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233"/>
    <x v="2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x v="0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235"/>
    <x v="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236"/>
    <x v="2"/>
  </r>
  <r>
    <n v="3.3333333333333335E-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x v="2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238"/>
    <x v="2"/>
  </r>
  <r>
    <n v="0.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x v="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x v="3"/>
  </r>
  <r>
    <n v="1.134615384615384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x v="6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x v="3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x v="7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x v="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x v="7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x v="7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x v="5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x v="7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x v="5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x v="7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x v="5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x v="0"/>
  </r>
  <r>
    <n v="1.06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x v="6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x v="2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x v="6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x v="0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x v="7"/>
  </r>
  <r>
    <n v="1.0740000000000001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x v="5"/>
  </r>
  <r>
    <n v="2.4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x v="6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x v="5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x v="5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x v="7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x v="7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x v="3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x v="6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x v="1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x v="6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x v="3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x v="7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x v="6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x v="5"/>
  </r>
  <r>
    <n v="1.08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x v="5"/>
  </r>
  <r>
    <n v="1.47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x v="5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x v="0"/>
  </r>
  <r>
    <n v="1.50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x v="5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x v="1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x v="3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x v="8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x v="7"/>
  </r>
  <r>
    <n v="1.142725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x v="6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x v="5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x v="4"/>
  </r>
  <r>
    <n v="1.7629999999999999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x v="5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x v="5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x v="6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x v="6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x v="3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x v="7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x v="5"/>
  </r>
  <r>
    <n v="1.00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x v="0"/>
  </r>
  <r>
    <n v="1.089324126984127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x v="3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x v="7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x v="6"/>
  </r>
  <r>
    <n v="1.18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x v="5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x v="5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x v="5"/>
  </r>
  <r>
    <n v="1.3033333333333332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x v="5"/>
  </r>
  <r>
    <n v="2.92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x v="4"/>
  </r>
  <r>
    <n v="1.11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x v="6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x v="5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x v="6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x v="5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x v="7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x v="5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x v="3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x v="7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x v="0"/>
  </r>
  <r>
    <n v="1.0266285714285714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x v="2"/>
  </r>
  <r>
    <n v="1.07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x v="2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x v="2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x v="0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x v="2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x v="1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x v="0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x v="0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x v="0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x v="2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x v="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x v="2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x v="0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x v="0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x v="0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x v="0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x v="2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x v="0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x v="1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x v="3"/>
  </r>
  <r>
    <n v="1.0036639999999999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x v="2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x v="3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x v="0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x v="0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x v="0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x v="0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x v="0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x v="1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x v="2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x v="2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x v="3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x v="0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x v="2"/>
  </r>
  <r>
    <n v="1.1625714285714286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x v="3"/>
  </r>
  <r>
    <n v="1.02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x v="2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x v="0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x v="2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x v="3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x v="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x v="3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x v="3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x v="7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x v="3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x v="3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x v="5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x v="0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x v="5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x v="1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x v="4"/>
  </r>
  <r>
    <n v="1.25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x v="2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x v="5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x v="6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x v="3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x v="2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x v="0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x v="2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x v="5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x v="2"/>
  </r>
  <r>
    <n v="1.04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x v="5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x v="5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x v="3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x v="0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x v="3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x v="0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x v="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x v="2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x v="3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x v="0"/>
  </r>
  <r>
    <n v="1.00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x v="6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x v="6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x v="2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x v="5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x v="5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x v="7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x v="0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x v="2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x v="3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x v="6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x v="0"/>
  </r>
  <r>
    <n v="1.052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x v="6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x v="3"/>
  </r>
  <r>
    <n v="1.0765957446808512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x v="3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x v="6"/>
  </r>
  <r>
    <n v="1.01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x v="6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x v="2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x v="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x v="5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x v="5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x v="3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x v="3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x v="0"/>
  </r>
  <r>
    <n v="1.00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x v="3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x v="0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x v="3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x v="4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x v="0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x v="2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x v="0"/>
  </r>
  <r>
    <n v="5.6333333333333332E-2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x v="3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x v="8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x v="4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x v="2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x v="0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x v="0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x v="4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x v="4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x v="4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x v="2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x v="0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x v="3"/>
  </r>
  <r>
    <n v="1E-3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x v="2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x v="4"/>
  </r>
  <r>
    <n v="0.39358823529411763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x v="0"/>
  </r>
  <r>
    <n v="1E-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x v="3"/>
  </r>
  <r>
    <n v="0.0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x v="0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x v="0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x v="4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x v="3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x v="4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x v="3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x v="3"/>
  </r>
  <r>
    <n v="0.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x v="0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x v="0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x v="3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x v="4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x v="3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x v="4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x v="6"/>
  </r>
  <r>
    <n v="2.9411764705882353E-3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x v="3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x v="4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x v="6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x v="6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x v="2"/>
  </r>
  <r>
    <n v="0.26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x v="3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x v="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x v="3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x v="3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x v="3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x v="3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x v="3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x v="1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x v="0"/>
  </r>
  <r>
    <n v="2.2302681818181819E-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x v="3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x v="0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x v="3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x v="4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x v="2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x v="4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x v="0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x v="4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x v="3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x v="2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x v="1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x v="5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x v="2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x v="2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x v="0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x v="3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x v="0"/>
  </r>
  <r>
    <n v="1.6666666666666667E-5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x v="3"/>
  </r>
  <r>
    <n v="6.6964285714285711E-3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x v="3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x v="6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x v="8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x v="7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x v="6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x v="0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x v="0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x v="4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x v="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x v="2"/>
  </r>
  <r>
    <n v="0.0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x v="4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x v="2"/>
  </r>
  <r>
    <n v="0.13924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x v="2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x v="3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x v="0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x v="0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x v="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x v="0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x v="0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x v="2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x v="2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x v="0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x v="2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x v="3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x v="0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x v="1"/>
  </r>
  <r>
    <n v="1.1565217391304348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x v="0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x v="1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x v="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x v="2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x v="2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x v="2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x v="0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x v="1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x v="0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x v="0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x v="2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x v="2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x v="0"/>
  </r>
  <r>
    <n v="5.5555555555555558E-3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x v="0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x v="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x v="3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x v="2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x v="0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x v="0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547"/>
    <x v="2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x v="0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x v="0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x v="1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x v="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552"/>
    <x v="2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x v="3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x v="3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55"/>
    <x v="2"/>
  </r>
  <r>
    <n v="2.5000000000000001E-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x v="2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x v="2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558"/>
    <x v="0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x v="0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x v="3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x v="0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562"/>
    <x v="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x v="0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x v="2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565"/>
    <x v="0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x v="2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567"/>
    <x v="0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x v="2"/>
  </r>
  <r>
    <n v="8.0000000000000002E-3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x v="2"/>
  </r>
  <r>
    <n v="1.6705882352941177E-3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x v="2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x v="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572"/>
    <x v="0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x v="0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x v="2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x v="0"/>
  </r>
  <r>
    <n v="1.2500000000000001E-5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x v="0"/>
  </r>
  <r>
    <n v="2E-3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x v="2"/>
  </r>
  <r>
    <n v="1.12E-4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x v="0"/>
  </r>
  <r>
    <n v="1.4583333333333334E-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x v="3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x v="2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581"/>
    <x v="0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582"/>
    <x v="0"/>
  </r>
  <r>
    <n v="1.1111111111111112E-4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x v="0"/>
  </r>
  <r>
    <n v="0.0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x v="0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585"/>
    <x v="0"/>
  </r>
  <r>
    <n v="5.5999999999999999E-3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x v="0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x v="0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x v="2"/>
  </r>
  <r>
    <n v="1.3333333333333334E-4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x v="0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x v="2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x v="0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x v="3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x v="0"/>
  </r>
  <r>
    <n v="1.0399999999999999E-3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x v="2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x v="0"/>
  </r>
  <r>
    <n v="2.9999999999999997E-4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x v="2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x v="2"/>
  </r>
  <r>
    <n v="0.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x v="3"/>
  </r>
  <r>
    <n v="6.2E-4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x v="0"/>
  </r>
  <r>
    <n v="0.0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x v="0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x v="3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602"/>
    <x v="0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x v="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604"/>
    <x v="3"/>
  </r>
  <r>
    <n v="2.6200000000000001E-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x v="0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x v="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607"/>
    <x v="0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x v="0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x v="0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610"/>
    <x v="0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611"/>
    <x v="2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612"/>
    <x v="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x v="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614"/>
    <x v="2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615"/>
    <x v="0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616"/>
    <x v="1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x v="0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618"/>
    <x v="0"/>
  </r>
  <r>
    <n v="3.9999999999999998E-7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x v="3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x v="3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x v="2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x v="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23"/>
    <x v="0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24"/>
    <x v="0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625"/>
    <x v="1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x v="0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x v="2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628"/>
    <x v="3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x v="2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x v="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x v="2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632"/>
    <x v="0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x v="2"/>
  </r>
  <r>
    <n v="2.0000000000000001E-4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x v="0"/>
  </r>
  <r>
    <n v="8.0000000000000007E-5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x v="0"/>
  </r>
  <r>
    <n v="2E-3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x v="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637"/>
    <x v="1"/>
  </r>
  <r>
    <n v="9.0000000000000006E-5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x v="1"/>
  </r>
  <r>
    <n v="9.9999999999999995E-7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x v="3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x v="2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x v="0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x v="0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x v="0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x v="3"/>
  </r>
  <r>
    <n v="2.7869999999999999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x v="2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x v="3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x v="2"/>
  </r>
  <r>
    <n v="1.26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x v="3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x v="3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x v="3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x v="3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x v="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x v="0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x v="0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x v="0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x v="2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x v="0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x v="0"/>
  </r>
  <r>
    <n v="1.0056666666666667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x v="0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x v="3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x v="2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x v="0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x v="0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x v="0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x v="1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x v="3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x v="2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x v="0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x v="2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x v="2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x v="0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x v="3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x v="3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x v="3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x v="0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x v="0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x v="2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x v="2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x v="2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x v="3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x v="2"/>
  </r>
  <r>
    <n v="1.06E-3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x v="1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x v="2"/>
  </r>
  <r>
    <n v="7.4837500000000001E-2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x v="3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x v="0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686"/>
    <x v="0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x v="1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x v="0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x v="2"/>
  </r>
  <r>
    <n v="0.12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x v="2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x v="0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x v="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x v="0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x v="1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x v="3"/>
  </r>
  <r>
    <n v="5.7142857142857145E-6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x v="3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x v="2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x v="3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x v="4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x v="1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x v="3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x v="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x v="1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x v="1"/>
  </r>
  <r>
    <n v="9.7699999999999992E-3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x v="1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706"/>
    <x v="2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x v="1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x v="3"/>
  </r>
  <r>
    <n v="4.0666666666666663E-3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x v="3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710"/>
    <x v="3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x v="2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x v="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x v="2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x v="1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x v="0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x v="3"/>
  </r>
  <r>
    <n v="3.0500000000000002E-3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x v="3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x v="1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x v="2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x v="5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x v="3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x v="5"/>
  </r>
  <r>
    <n v="1.09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x v="0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x v="6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x v="0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x v="4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x v="4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x v="6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x v="5"/>
  </r>
  <r>
    <n v="1.3219000000000001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x v="6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x v="5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x v="4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x v="4"/>
  </r>
  <r>
    <n v="1.2552941176470589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x v="0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x v="3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x v="4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x v="3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x v="3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x v="3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x v="0"/>
  </r>
  <r>
    <n v="1.0226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x v="4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x v="3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x v="5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x v="5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x v="4"/>
  </r>
  <r>
    <n v="1.1108135252761968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x v="5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x v="0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x v="3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x v="1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x v="4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x v="6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x v="2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x v="0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x v="4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x v="4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x v="6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x v="5"/>
  </r>
  <r>
    <n v="1.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x v="7"/>
  </r>
  <r>
    <n v="1.01920000000000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x v="3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760"/>
    <x v="2"/>
  </r>
  <r>
    <n v="4.7E-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x v="3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762"/>
    <x v="2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x v="4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764"/>
    <x v="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x v="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766"/>
    <x v="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x v="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768"/>
    <x v="4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x v="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770"/>
    <x v="4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x v="2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x v="8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x v="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x v="3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x v="6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x v="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x v="4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x v="3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x v="7"/>
  </r>
  <r>
    <n v="1.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x v="6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x v="4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x v="5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x v="5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x v="3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x v="4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x v="5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x v="4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x v="5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x v="4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x v="4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x v="4"/>
  </r>
  <r>
    <n v="1.0044440000000001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x v="4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x v="4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x v="6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x v="5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x v="4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x v="5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x v="3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x v="5"/>
  </r>
  <r>
    <n v="1.5213333333333334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x v="3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x v="6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x v="5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x v="6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x v="6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x v="6"/>
  </r>
  <r>
    <n v="1.0443750000000001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x v="6"/>
  </r>
  <r>
    <n v="1.05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x v="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x v="3"/>
  </r>
  <r>
    <n v="1.03775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x v="3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x v="5"/>
  </r>
  <r>
    <n v="1.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x v="4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x v="4"/>
  </r>
  <r>
    <n v="1.59996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x v="5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x v="6"/>
  </r>
  <r>
    <n v="1.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x v="3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x v="4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x v="5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x v="5"/>
  </r>
  <r>
    <n v="1.08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x v="4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x v="3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x v="0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x v="5"/>
  </r>
  <r>
    <n v="1.794999999999999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x v="0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x v="7"/>
  </r>
  <r>
    <n v="1.0043200000000001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x v="5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x v="5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x v="5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x v="5"/>
  </r>
  <r>
    <n v="1.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x v="2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x v="4"/>
  </r>
  <r>
    <n v="2.333333333333333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x v="5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x v="5"/>
  </r>
  <r>
    <n v="1.01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x v="3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x v="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x v="5"/>
  </r>
  <r>
    <n v="1.009304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x v="4"/>
  </r>
  <r>
    <n v="1.21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x v="3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x v="5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x v="5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x v="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x v="3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x v="4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x v="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x v="3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x v="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x v="3"/>
  </r>
  <r>
    <n v="1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x v="0"/>
  </r>
  <r>
    <n v="1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x v="0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x v="0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x v="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x v="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x v="2"/>
  </r>
  <r>
    <n v="1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x v="0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x v="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x v="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x v="2"/>
  </r>
  <r>
    <n v="1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x v="0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x v="0"/>
  </r>
  <r>
    <n v="1.04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x v="0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x v="4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x v="2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x v="4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x v="5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x v="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x v="4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x v="0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x v="8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x v="3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x v="4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x v="4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x v="4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x v="6"/>
  </r>
  <r>
    <n v="1.2857142857142857E-2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x v="5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x v="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75"/>
    <x v="0"/>
  </r>
  <r>
    <n v="0.40799492385786801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x v="4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x v="4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x v="7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x v="5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x v="5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x v="5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x v="6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x v="2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x v="5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x v="2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x v="2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887"/>
    <x v="5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x v="6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x v="3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x v="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x v="3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x v="7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x v="0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x v="2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x v="7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x v="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897"/>
    <x v="5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x v="5"/>
  </r>
  <r>
    <n v="0.37333333333333335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x v="6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x v="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901"/>
    <x v="7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x v="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x v="5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x v="2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x v="6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906"/>
    <x v="3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907"/>
    <x v="6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908"/>
    <x v="7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x v="5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x v="1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911"/>
    <x v="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x v="5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x v="5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914"/>
    <x v="5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x v="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916"/>
    <x v="7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x v="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x v="3"/>
  </r>
  <r>
    <n v="5.0000000000000001E-3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x v="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20"/>
    <x v="4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x v="6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x v="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x v="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x v="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x v="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926"/>
    <x v="7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927"/>
    <x v="5"/>
  </r>
  <r>
    <n v="0.10862068965517241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x v="5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929"/>
    <x v="5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x v="7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x v="3"/>
  </r>
  <r>
    <n v="0.14536842105263159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x v="4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x v="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x v="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x v="2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936"/>
    <x v="5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x v="4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x v="5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x v="4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x v="0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x v="1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x v="2"/>
  </r>
  <r>
    <n v="9.633333333333334E-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x v="2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x v="2"/>
  </r>
  <r>
    <n v="2.4840000000000001E-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x v="1"/>
  </r>
  <r>
    <n v="1.9066666666666666E-2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x v="2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947"/>
    <x v="2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x v="2"/>
  </r>
  <r>
    <n v="1.3650000000000001E-2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x v="2"/>
  </r>
  <r>
    <n v="0.2803999999999999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x v="2"/>
  </r>
  <r>
    <n v="0.38390000000000002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x v="2"/>
  </r>
  <r>
    <n v="0.39942857142857141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x v="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x v="0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x v="0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x v="2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x v="0"/>
  </r>
  <r>
    <n v="1.9416666666666665E-2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x v="2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x v="0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x v="0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x v="1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x v="1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x v="2"/>
  </r>
  <r>
    <n v="1.0771428571428571E-2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x v="2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x v="0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x v="2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x v="2"/>
  </r>
  <r>
    <n v="0.17810000000000001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x v="2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x v="3"/>
  </r>
  <r>
    <n v="0.46666666666666667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x v="1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x v="1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x v="0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x v="3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x v="0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x v="2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x v="2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x v="0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x v="2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x v="2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x v="2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x v="3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x v="3"/>
  </r>
  <r>
    <n v="1.7142857142857143E-4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x v="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x v="2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x v="0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x v="0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x v="2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x v="3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988"/>
    <x v="2"/>
  </r>
  <r>
    <n v="0.16769999999999999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x v="2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x v="3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x v="2"/>
  </r>
  <r>
    <n v="4.6699999999999997E-3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x v="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x v="2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x v="3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x v="3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x v="3"/>
  </r>
  <r>
    <n v="1.2999999999999999E-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x v="3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x v="0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x v="3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x v="1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x v="1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x v="0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x v="1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x v="2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x v="0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x v="3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x v="2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x v="2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x v="2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x v="2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x v="3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x v="1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x v="0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x v="3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x v="0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x v="2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x v="0"/>
  </r>
  <r>
    <n v="3.1050000000000001E-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x v="2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x v="0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x v="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x v="0"/>
  </r>
  <r>
    <n v="1.14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x v="0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x v="0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x v="2"/>
  </r>
  <r>
    <n v="1.099283142857143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x v="0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x v="2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x v="3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x v="1"/>
  </r>
  <r>
    <n v="1.11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x v="0"/>
  </r>
  <r>
    <n v="3.4209999999999998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x v="2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x v="0"/>
  </r>
  <r>
    <n v="1.0849703703703704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x v="2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x v="2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x v="2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x v="0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x v="4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x v="0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x v="2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x v="2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x v="2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1041"/>
    <x v="3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x v="3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x v="0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x v="0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x v="3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1046"/>
    <x v="0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x v="3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x v="2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049"/>
    <x v="2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50"/>
    <x v="0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1051"/>
    <x v="3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1052"/>
    <x v="2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x v="1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1054"/>
    <x v="3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1055"/>
    <x v="2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1056"/>
    <x v="0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1057"/>
    <x v="2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1058"/>
    <x v="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1059"/>
    <x v="0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x v="0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1061"/>
    <x v="2"/>
  </r>
  <r>
    <n v="0.95477386934673369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x v="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1063"/>
    <x v="2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x v="4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x v="3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x v="4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x v="4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x v="2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x v="4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x v="5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1071"/>
    <x v="0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x v="3"/>
  </r>
  <r>
    <n v="1.3333333333333334E-2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x v="6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x v="3"/>
  </r>
  <r>
    <n v="4.4999999999999998E-2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x v="5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x v="3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x v="2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x v="6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x v="2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x v="3"/>
  </r>
  <r>
    <n v="1.7647058823529413E-4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x v="0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x v="5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x v="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1084"/>
    <x v="3"/>
  </r>
  <r>
    <n v="3.4200000000000001E-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x v="2"/>
  </r>
  <r>
    <n v="8.3333333333333339E-4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x v="3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1087"/>
    <x v="3"/>
  </r>
  <r>
    <n v="0.14182977777777778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x v="3"/>
  </r>
  <r>
    <n v="7.8266666666666665E-2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x v="0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x v="0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x v="2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x v="4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x v="2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x v="6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x v="4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x v="3"/>
  </r>
  <r>
    <n v="4.6999999999999999E-4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x v="3"/>
  </r>
  <r>
    <n v="7.2120000000000004E-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x v="3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x v="0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x v="2"/>
  </r>
  <r>
    <n v="4.0999999999999999E-4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x v="2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x v="4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x v="2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x v="3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x v="3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x v="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1107"/>
    <x v="3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x v="5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x v="2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x v="5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x v="2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x v="0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x v="3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x v="4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x v="2"/>
  </r>
  <r>
    <n v="3.5704000000000004E-4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x v="5"/>
  </r>
  <r>
    <n v="8.3000000000000004E-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x v="0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x v="3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x v="3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1120"/>
    <x v="6"/>
  </r>
  <r>
    <n v="1.16E-4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x v="2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1122"/>
    <x v="4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x v="3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x v="0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1125"/>
    <x v="0"/>
  </r>
  <r>
    <n v="5.0000000000000001E-3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x v="2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x v="3"/>
  </r>
  <r>
    <n v="1E-3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x v="3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x v="2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x v="3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1131"/>
    <x v="0"/>
  </r>
  <r>
    <n v="0.1438000000000000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x v="2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x v="3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x v="3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x v="2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x v="0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x v="2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x v="1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x v="0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1140"/>
    <x v="0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1141"/>
    <x v="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142"/>
    <x v="0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x v="0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1144"/>
    <x v="0"/>
  </r>
  <r>
    <n v="1.25E-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x v="3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x v="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147"/>
    <x v="3"/>
  </r>
  <r>
    <n v="4.8666666666666667E-3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x v="2"/>
  </r>
  <r>
    <n v="1.5E-3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x v="2"/>
  </r>
  <r>
    <n v="0.10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x v="2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151"/>
    <x v="0"/>
  </r>
  <r>
    <n v="5.6937500000000002E-2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x v="0"/>
  </r>
  <r>
    <n v="6.2500000000000003E-3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x v="0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x v="0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x v="3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156"/>
    <x v="0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x v="3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x v="3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1159"/>
    <x v="0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x v="0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1161"/>
    <x v="0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x v="3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1163"/>
    <x v="3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1164"/>
    <x v="2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x v="3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x v="0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x v="3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x v="2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x v="0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x v="0"/>
  </r>
  <r>
    <n v="1E-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x v="3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1172"/>
    <x v="3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x v="0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x v="2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x v="0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x v="1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1177"/>
    <x v="3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x v="3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x v="0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x v="3"/>
  </r>
  <r>
    <n v="8.0000000000000007E-5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x v="0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x v="1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x v="2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x v="1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x v="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x v="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x v="0"/>
  </r>
  <r>
    <n v="1.6054999999999999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x v="2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x v="2"/>
  </r>
  <r>
    <n v="1.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x v="3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x v="2"/>
  </r>
  <r>
    <n v="2.9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x v="1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x v="2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x v="0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x v="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x v="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x v="2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x v="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x v="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x v="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x v="2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x v="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x v="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x v="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x v="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x v="1"/>
  </r>
  <r>
    <n v="1.04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x v="2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x v="2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x v="1"/>
  </r>
  <r>
    <n v="2.5431499999999998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x v="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x v="2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x v="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x v="1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x v="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x v="3"/>
  </r>
  <r>
    <n v="1.4570000000000001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x v="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x v="2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x v="0"/>
  </r>
  <r>
    <n v="1.5916819571865444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x v="2"/>
  </r>
  <r>
    <n v="1.0376666666666667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x v="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x v="2"/>
  </r>
  <r>
    <n v="2.80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x v="2"/>
  </r>
  <r>
    <n v="1.12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x v="2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x v="3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x v="4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x v="3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1227"/>
    <x v="3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x v="6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x v="5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230"/>
    <x v="6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1231"/>
    <x v="0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x v="4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x v="5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234"/>
    <x v="0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x v="4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1236"/>
    <x v="5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237"/>
    <x v="5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x v="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239"/>
    <x v="5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x v="4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x v="3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x v="6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x v="6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x v="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x v="3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x v="6"/>
  </r>
  <r>
    <n v="1.22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x v="4"/>
  </r>
  <r>
    <n v="1.5164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x v="3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x v="5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x v="3"/>
  </r>
  <r>
    <n v="1.01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x v="6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x v="4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x v="3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x v="7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x v="4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x v="5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x v="6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x v="4"/>
  </r>
  <r>
    <n v="1.04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x v="3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x v="3"/>
  </r>
  <r>
    <n v="1.01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x v="3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x v="3"/>
  </r>
  <r>
    <n v="1.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x v="3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x v="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x v="7"/>
  </r>
  <r>
    <n v="1.00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x v="3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x v="4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x v="4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x v="2"/>
  </r>
  <r>
    <n v="1.14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x v="5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x v="4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x v="7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x v="3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x v="5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x v="4"/>
  </r>
  <r>
    <n v="1.04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x v="8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x v="5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x v="3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x v="3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x v="6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x v="4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x v="4"/>
  </r>
  <r>
    <n v="2.11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x v="4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x v="2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x v="0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x v="0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x v="0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x v="2"/>
  </r>
  <r>
    <n v="1.25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x v="1"/>
  </r>
  <r>
    <n v="1.0857142857142856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x v="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x v="0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x v="0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x v="0"/>
  </r>
  <r>
    <n v="1.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x v="0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x v="0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x v="2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x v="2"/>
  </r>
  <r>
    <n v="1.04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x v="2"/>
  </r>
  <r>
    <n v="1.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x v="0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x v="2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x v="0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x v="2"/>
  </r>
  <r>
    <n v="1.3026085714285716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x v="2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x v="1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x v="2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x v="3"/>
  </r>
  <r>
    <n v="0.11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x v="2"/>
  </r>
  <r>
    <n v="0.11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x v="2"/>
  </r>
  <r>
    <n v="1.11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x v="0"/>
  </r>
  <r>
    <n v="0.15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x v="2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x v="2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x v="0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x v="2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x v="2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x v="0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x v="2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x v="2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x v="0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x v="3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x v="2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x v="2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x v="0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x v="2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x v="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x v="2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x v="0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x v="0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x v="2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x v="3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x v="2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x v="2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332"/>
    <x v="1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1333"/>
    <x v="3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x v="2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x v="0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x v="3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x v="1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x v="0"/>
  </r>
  <r>
    <n v="6.6339999999999996E-2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x v="3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1340"/>
    <x v="3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x v="2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x v="0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x v="2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x v="2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x v="3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x v="4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x v="0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x v="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x v="0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x v="0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x v="2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x v="0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x v="4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x v="2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x v="5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x v="4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x v="4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x v="6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x v="6"/>
  </r>
  <r>
    <n v="1.73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x v="5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x v="3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x v="4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x v="2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x v="0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x v="0"/>
  </r>
  <r>
    <n v="1.26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x v="3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x v="0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x v="0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x v="3"/>
  </r>
  <r>
    <n v="1.03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x v="4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x v="0"/>
  </r>
  <r>
    <n v="1.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x v="5"/>
  </r>
  <r>
    <n v="1.05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x v="2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x v="2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x v="1"/>
  </r>
  <r>
    <n v="2.52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x v="2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x v="1"/>
  </r>
  <r>
    <n v="2.0335000000000001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x v="2"/>
  </r>
  <r>
    <n v="1.11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x v="0"/>
  </r>
  <r>
    <n v="4.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x v="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x v="2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x v="4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x v="2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x v="0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x v="2"/>
  </r>
  <r>
    <n v="2.18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x v="0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x v="0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x v="2"/>
  </r>
  <r>
    <n v="1.45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x v="2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x v="0"/>
  </r>
  <r>
    <n v="1.1020000000000001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x v="0"/>
  </r>
  <r>
    <n v="1.13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x v="2"/>
  </r>
  <r>
    <n v="1.02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x v="2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x v="1"/>
  </r>
  <r>
    <n v="1.1188571428571428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x v="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x v="0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x v="2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x v="2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x v="3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x v="2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x v="4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x v="0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x v="4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x v="0"/>
  </r>
  <r>
    <n v="4.1999999999999997E-3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x v="3"/>
  </r>
  <r>
    <n v="1.25E-3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x v="0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x v="3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x v="0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x v="3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x v="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x v="0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x v="3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x v="2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x v="1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x v="0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x v="0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x v="0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x v="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x v="2"/>
  </r>
  <r>
    <n v="2.7272727272727271E-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x v="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x v="0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x v="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x v="2"/>
  </r>
  <r>
    <n v="0.20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x v="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x v="0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x v="0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x v="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x v="2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x v="0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x v="3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x v="0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x v="0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x v="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x v="0"/>
  </r>
  <r>
    <n v="1E-3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x v="0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x v="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x v="3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x v="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x v="0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x v="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x v="0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x v="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x v="1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x v="0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x v="0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x v="2"/>
  </r>
  <r>
    <n v="1.4999999999999999E-4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x v="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x v="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x v="0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x v="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x v="3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x v="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x v="1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x v="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x v="3"/>
  </r>
  <r>
    <n v="2.9000000000000001E-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x v="1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x v="0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x v="3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x v="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x v="3"/>
  </r>
  <r>
    <n v="1.012446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x v="3"/>
  </r>
  <r>
    <n v="1.08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x v="4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x v="4"/>
  </r>
  <r>
    <n v="1.6319999999999999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x v="4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x v="5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x v="2"/>
  </r>
  <r>
    <n v="1.15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x v="5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x v="6"/>
  </r>
  <r>
    <n v="1.08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x v="4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x v="5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x v="0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x v="4"/>
  </r>
  <r>
    <n v="1.20516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x v="5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x v="4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x v="3"/>
  </r>
  <r>
    <n v="6.6155466666666669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x v="6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x v="6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x v="4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x v="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x v="4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x v="4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x v="5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x v="2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1484"/>
    <x v="5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x v="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x v="0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1487"/>
    <x v="2"/>
  </r>
  <r>
    <n v="2.4E-2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x v="3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1489"/>
    <x v="5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x v="4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x v="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x v="6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1493"/>
    <x v="4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x v="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1495"/>
    <x v="6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1496"/>
    <x v="3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x v="4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x v="3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x v="2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x v="4"/>
  </r>
  <r>
    <n v="1.6633076923076924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x v="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x v="2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x v="2"/>
  </r>
  <r>
    <n v="2.7793846153846156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x v="3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x v="2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x v="3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x v="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x v="3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x v="1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x v="3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x v="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x v="1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x v="3"/>
  </r>
  <r>
    <n v="1.0647599999999999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x v="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x v="2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x v="2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x v="3"/>
  </r>
  <r>
    <n v="2.05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x v="3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x v="3"/>
  </r>
  <r>
    <n v="1.03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x v="3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x v="2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x v="3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x v="3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x v="1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x v="2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x v="2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x v="1"/>
  </r>
  <r>
    <n v="2.8156666666666665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x v="1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x v="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x v="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x v="3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x v="2"/>
  </r>
  <r>
    <n v="1.45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x v="2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x v="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x v="2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x v="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x v="2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x v="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x v="1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x v="3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x v="3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x v="0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x v="3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1544"/>
    <x v="0"/>
  </r>
  <r>
    <n v="3.3333333333333332E-4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x v="0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x v="3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1547"/>
    <x v="1"/>
  </r>
  <r>
    <n v="8.5714285714285715E-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x v="0"/>
  </r>
  <r>
    <n v="0.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x v="0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x v="2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1551"/>
    <x v="0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341"/>
    <x v="3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552"/>
    <x v="0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1553"/>
    <x v="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554"/>
    <x v="0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5"/>
    <x v="2"/>
  </r>
  <r>
    <n v="0.0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6"/>
    <x v="3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7"/>
    <x v="0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8"/>
    <x v="0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59"/>
    <x v="3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0"/>
    <x v="4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1561"/>
    <x v="8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2"/>
    <x v="3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3"/>
    <x v="0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4"/>
    <x v="6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5"/>
    <x v="2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6"/>
    <x v="3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7"/>
    <x v="3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1568"/>
    <x v="4"/>
  </r>
  <r>
    <n v="0.41399999999999998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69"/>
    <x v="2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0"/>
    <x v="0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1"/>
    <x v="2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2"/>
    <x v="1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3"/>
    <x v="0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4"/>
    <x v="3"/>
  </r>
  <r>
    <n v="0.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5"/>
    <x v="0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6"/>
    <x v="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7"/>
    <x v="7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8"/>
    <x v="4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1579"/>
    <x v="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0"/>
    <x v="0"/>
  </r>
  <r>
    <n v="9.2999999999999999E-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1"/>
    <x v="0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2"/>
    <x v="3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1583"/>
    <x v="3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4"/>
    <x v="2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1585"/>
    <x v="0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6"/>
    <x v="3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587"/>
    <x v="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1588"/>
    <x v="0"/>
  </r>
  <r>
    <n v="1.7000000000000001E-2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89"/>
    <x v="0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0"/>
    <x v="2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1591"/>
    <x v="0"/>
  </r>
  <r>
    <n v="1.3636363636363637E-4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2"/>
    <x v="0"/>
  </r>
  <r>
    <n v="0.20499999999999999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3"/>
    <x v="2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4"/>
    <x v="3"/>
  </r>
  <r>
    <n v="2.3076923076923078E-2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5"/>
    <x v="3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596"/>
    <x v="2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7"/>
    <x v="0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1598"/>
    <x v="2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599"/>
    <x v="3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0"/>
    <x v="6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1"/>
    <x v="6"/>
  </r>
  <r>
    <n v="1.00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2"/>
    <x v="5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3"/>
    <x v="5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4"/>
    <x v="6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5"/>
    <x v="6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6"/>
    <x v="5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7"/>
    <x v="3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8"/>
    <x v="6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09"/>
    <x v="5"/>
  </r>
  <r>
    <n v="1.25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0"/>
    <x v="4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1"/>
    <x v="4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2"/>
    <x v="5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3"/>
    <x v="3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4"/>
    <x v="6"/>
  </r>
  <r>
    <n v="1.04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5"/>
    <x v="5"/>
  </r>
  <r>
    <n v="1.45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6"/>
    <x v="4"/>
  </r>
  <r>
    <n v="1.05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7"/>
    <x v="4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8"/>
    <x v="3"/>
  </r>
  <r>
    <n v="1.12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19"/>
    <x v="4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0"/>
    <x v="5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1"/>
    <x v="3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2"/>
    <x v="4"/>
  </r>
  <r>
    <n v="1.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3"/>
    <x v="4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4"/>
    <x v="5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5"/>
    <x v="4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6"/>
    <x v="5"/>
  </r>
  <r>
    <n v="1.00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7"/>
    <x v="3"/>
  </r>
  <r>
    <n v="1.03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8"/>
    <x v="3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29"/>
    <x v="5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0"/>
    <x v="5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1"/>
    <x v="6"/>
  </r>
  <r>
    <n v="1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2"/>
    <x v="5"/>
  </r>
  <r>
    <n v="1.00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3"/>
    <x v="6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4"/>
    <x v="2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5"/>
    <x v="6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6"/>
    <x v="8"/>
  </r>
  <r>
    <n v="1.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7"/>
    <x v="4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8"/>
    <x v="5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39"/>
    <x v="7"/>
  </r>
  <r>
    <n v="1.01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0"/>
    <x v="3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1"/>
    <x v="6"/>
  </r>
  <r>
    <n v="1.2470000000000001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2"/>
    <x v="5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3"/>
    <x v="5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4"/>
    <x v="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5"/>
    <x v="3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6"/>
    <x v="5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7"/>
    <x v="6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8"/>
    <x v="3"/>
  </r>
  <r>
    <n v="1.4155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49"/>
    <x v="4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0"/>
    <x v="6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1"/>
    <x v="4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2"/>
    <x v="6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3"/>
    <x v="5"/>
  </r>
  <r>
    <n v="1.4286666666666668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4"/>
    <x v="5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5"/>
    <x v="5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6"/>
    <x v="5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7"/>
    <x v="5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8"/>
    <x v="4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59"/>
    <x v="2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0"/>
    <x v="2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1"/>
    <x v="6"/>
  </r>
  <r>
    <n v="1.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2"/>
    <x v="0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3"/>
    <x v="5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4"/>
    <x v="6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5"/>
    <x v="4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6"/>
    <x v="3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7"/>
    <x v="6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8"/>
    <x v="2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69"/>
    <x v="7"/>
  </r>
  <r>
    <n v="1.00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0"/>
    <x v="2"/>
  </r>
  <r>
    <n v="1.12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1"/>
    <x v="5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2"/>
    <x v="0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3"/>
    <x v="2"/>
  </r>
  <r>
    <n v="1.37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4"/>
    <x v="6"/>
  </r>
  <r>
    <n v="1.15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5"/>
    <x v="5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6"/>
    <x v="2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7"/>
    <x v="3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8"/>
    <x v="6"/>
  </r>
  <r>
    <n v="1.17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79"/>
    <x v="3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0"/>
    <x v="1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1681"/>
    <x v="1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2"/>
    <x v="1"/>
  </r>
  <r>
    <n v="1.0912500000000001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3"/>
    <x v="1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4"/>
    <x v="1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5"/>
    <x v="1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6"/>
    <x v="1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7"/>
    <x v="1"/>
  </r>
  <r>
    <n v="1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8"/>
    <x v="1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89"/>
    <x v="1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0"/>
    <x v="1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1"/>
    <x v="1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2"/>
    <x v="1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3"/>
    <x v="1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4"/>
    <x v="1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1695"/>
    <x v="1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6"/>
    <x v="1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1697"/>
    <x v="1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8"/>
    <x v="1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699"/>
    <x v="1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0"/>
    <x v="0"/>
  </r>
  <r>
    <n v="6.0606060606060605E-5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1"/>
    <x v="0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2"/>
    <x v="0"/>
  </r>
  <r>
    <n v="0.65100000000000002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3"/>
    <x v="0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704"/>
    <x v="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1705"/>
    <x v="0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6"/>
    <x v="2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1707"/>
    <x v="2"/>
  </r>
  <r>
    <n v="4.8571428571428571E-2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8"/>
    <x v="3"/>
  </r>
  <r>
    <n v="6.7999999999999996E-3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09"/>
    <x v="2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0"/>
    <x v="3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1711"/>
    <x v="0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2"/>
    <x v="3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3"/>
    <x v="0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4"/>
    <x v="0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5"/>
    <x v="2"/>
  </r>
  <r>
    <n v="0.42725880551301687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6"/>
    <x v="2"/>
  </r>
  <r>
    <n v="2.142857142857143E-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7"/>
    <x v="2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8"/>
    <x v="3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19"/>
    <x v="3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1720"/>
    <x v="0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1"/>
    <x v="2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2"/>
    <x v="0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3"/>
    <x v="3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4"/>
    <x v="3"/>
  </r>
  <r>
    <n v="0.33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5"/>
    <x v="3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6"/>
    <x v="0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7"/>
    <x v="0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1728"/>
    <x v="2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1729"/>
    <x v="0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1730"/>
    <x v="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1731"/>
    <x v="2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1732"/>
    <x v="2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3"/>
    <x v="0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4"/>
    <x v="2"/>
  </r>
  <r>
    <n v="7.3333333333333332E-3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5"/>
    <x v="0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6"/>
    <x v="0"/>
  </r>
  <r>
    <n v="4.0000000000000001E-3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7"/>
    <x v="3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8"/>
    <x v="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1739"/>
    <x v="0"/>
  </r>
  <r>
    <n v="1.10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0"/>
    <x v="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1"/>
    <x v="1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2"/>
    <x v="2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3"/>
    <x v="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4"/>
    <x v="2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5"/>
    <x v="2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6"/>
    <x v="0"/>
  </r>
  <r>
    <n v="1.29948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7"/>
    <x v="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8"/>
    <x v="1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49"/>
    <x v="2"/>
  </r>
  <r>
    <n v="1.02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0"/>
    <x v="0"/>
  </r>
  <r>
    <n v="2.6016666666666666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1"/>
    <x v="2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2"/>
    <x v="2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3"/>
    <x v="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4"/>
    <x v="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5"/>
    <x v="2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6"/>
    <x v="1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7"/>
    <x v="2"/>
  </r>
  <r>
    <n v="1.06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8"/>
    <x v="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59"/>
    <x v="2"/>
  </r>
  <r>
    <n v="1.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0"/>
    <x v="0"/>
  </r>
  <r>
    <n v="8.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1"/>
    <x v="2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2"/>
    <x v="2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3"/>
    <x v="3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4"/>
    <x v="3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765"/>
    <x v="3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6"/>
    <x v="3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7"/>
    <x v="3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8"/>
    <x v="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69"/>
    <x v="3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0"/>
    <x v="3"/>
  </r>
  <r>
    <n v="0.15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1"/>
    <x v="3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2"/>
    <x v="0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3"/>
    <x v="3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4"/>
    <x v="3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5"/>
    <x v="3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6"/>
    <x v="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7"/>
    <x v="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8"/>
    <x v="2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79"/>
    <x v="2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0"/>
    <x v="2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1"/>
    <x v="2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2"/>
    <x v="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3"/>
    <x v="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4"/>
    <x v="3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5"/>
    <x v="3"/>
  </r>
  <r>
    <n v="0.15329999999999999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6"/>
    <x v="0"/>
  </r>
  <r>
    <n v="1.3818181818181818E-2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7"/>
    <x v="3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8"/>
    <x v="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89"/>
    <x v="0"/>
  </r>
  <r>
    <n v="3.5666666666666666E-2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0"/>
    <x v="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1"/>
    <x v="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2"/>
    <x v="3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3"/>
    <x v="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4"/>
    <x v="2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5"/>
    <x v="2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6"/>
    <x v="2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7"/>
    <x v="2"/>
  </r>
  <r>
    <n v="1.7457500000000001E-2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8"/>
    <x v="3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799"/>
    <x v="2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0"/>
    <x v="0"/>
  </r>
  <r>
    <n v="0.48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1"/>
    <x v="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2"/>
    <x v="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3"/>
    <x v="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4"/>
    <x v="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5"/>
    <x v="3"/>
  </r>
  <r>
    <n v="0.1106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6"/>
    <x v="3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7"/>
    <x v="1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8"/>
    <x v="0"/>
  </r>
  <r>
    <n v="3.3333333333333333E-2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09"/>
    <x v="3"/>
  </r>
  <r>
    <n v="7.407407407407407E-4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0"/>
    <x v="3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1"/>
    <x v="2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1812"/>
    <x v="3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3"/>
    <x v="0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1814"/>
    <x v="0"/>
  </r>
  <r>
    <n v="2.036E-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5"/>
    <x v="2"/>
  </r>
  <r>
    <n v="0.52327777777777773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6"/>
    <x v="1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1817"/>
    <x v="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8"/>
    <x v="3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19"/>
    <x v="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0"/>
    <x v="5"/>
  </r>
  <r>
    <n v="1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1"/>
    <x v="3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2"/>
    <x v="5"/>
  </r>
  <r>
    <n v="1.00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3"/>
    <x v="3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4"/>
    <x v="4"/>
  </r>
  <r>
    <n v="1.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5"/>
    <x v="3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6"/>
    <x v="6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7"/>
    <x v="3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8"/>
    <x v="6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29"/>
    <x v="3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0"/>
    <x v="5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1"/>
    <x v="6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2"/>
    <x v="4"/>
  </r>
  <r>
    <n v="1.18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3"/>
    <x v="0"/>
  </r>
  <r>
    <n v="1.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4"/>
    <x v="2"/>
  </r>
  <r>
    <n v="2.0034000000000001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5"/>
    <x v="4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6"/>
    <x v="5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7"/>
    <x v="6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8"/>
    <x v="2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39"/>
    <x v="4"/>
  </r>
  <r>
    <n v="1.017500000000000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0"/>
    <x v="3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1"/>
    <x v="0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2"/>
    <x v="6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3"/>
    <x v="6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4"/>
    <x v="2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5"/>
    <x v="5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6"/>
    <x v="0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7"/>
    <x v="6"/>
  </r>
  <r>
    <n v="1.00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8"/>
    <x v="5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49"/>
    <x v="3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0"/>
    <x v="3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1"/>
    <x v="0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2"/>
    <x v="5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3"/>
    <x v="4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4"/>
    <x v="3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5"/>
    <x v="3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6"/>
    <x v="3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7"/>
    <x v="6"/>
  </r>
  <r>
    <n v="1.31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8"/>
    <x v="6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59"/>
    <x v="3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860"/>
    <x v="0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1"/>
    <x v="1"/>
  </r>
  <r>
    <n v="4.0000000000000001E-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2"/>
    <x v="3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3"/>
    <x v="3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4"/>
    <x v="2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5"/>
    <x v="1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6"/>
    <x v="2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7"/>
    <x v="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868"/>
    <x v="1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69"/>
    <x v="2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0"/>
    <x v="3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1"/>
    <x v="0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2"/>
    <x v="0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3"/>
    <x v="2"/>
  </r>
  <r>
    <n v="5.1000000000000004E-3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4"/>
    <x v="2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1875"/>
    <x v="3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876"/>
    <x v="0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1877"/>
    <x v="3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8"/>
    <x v="2"/>
  </r>
  <r>
    <n v="0.20080000000000001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79"/>
    <x v="2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0"/>
    <x v="0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1"/>
    <x v="5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2"/>
    <x v="5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3"/>
    <x v="5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4"/>
    <x v="5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5"/>
    <x v="3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6"/>
    <x v="0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7"/>
    <x v="7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8"/>
    <x v="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89"/>
    <x v="5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0"/>
    <x v="7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1"/>
    <x v="6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2"/>
    <x v="6"/>
  </r>
  <r>
    <n v="1.14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3"/>
    <x v="5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4"/>
    <x v="0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5"/>
    <x v="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6"/>
    <x v="3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7"/>
    <x v="2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8"/>
    <x v="0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899"/>
    <x v="5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0"/>
    <x v="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1"/>
    <x v="0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2"/>
    <x v="1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3"/>
    <x v="2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4"/>
    <x v="3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5"/>
    <x v="2"/>
  </r>
  <r>
    <n v="2.8333333333333335E-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6"/>
    <x v="3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7"/>
    <x v="2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8"/>
    <x v="3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09"/>
    <x v="0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0"/>
    <x v="3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1"/>
    <x v="0"/>
  </r>
  <r>
    <n v="1.3270833333333334E-2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2"/>
    <x v="3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3"/>
    <x v="3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4"/>
    <x v="3"/>
  </r>
  <r>
    <n v="5.1000000000000004E-3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5"/>
    <x v="2"/>
  </r>
  <r>
    <n v="0.52570512820512816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6"/>
    <x v="1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7"/>
    <x v="3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8"/>
    <x v="0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19"/>
    <x v="0"/>
  </r>
  <r>
    <n v="1.36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0"/>
    <x v="5"/>
  </r>
  <r>
    <n v="1.15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1"/>
    <x v="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2"/>
    <x v="6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3"/>
    <x v="3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4"/>
    <x v="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5"/>
    <x v="7"/>
  </r>
  <r>
    <n v="1.03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6"/>
    <x v="5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7"/>
    <x v="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8"/>
    <x v="6"/>
  </r>
  <r>
    <n v="1.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29"/>
    <x v="4"/>
  </r>
  <r>
    <n v="1.20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0"/>
    <x v="5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1"/>
    <x v="5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2"/>
    <x v="3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3"/>
    <x v="6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4"/>
    <x v="3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5"/>
    <x v="6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6"/>
    <x v="5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7"/>
    <x v="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8"/>
    <x v="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39"/>
    <x v="6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0"/>
    <x v="3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1"/>
    <x v="6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2"/>
    <x v="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3"/>
    <x v="3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4"/>
    <x v="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5"/>
    <x v="3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6"/>
    <x v="8"/>
  </r>
  <r>
    <n v="8.00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7"/>
    <x v="2"/>
  </r>
  <r>
    <n v="1.0600260000000001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8"/>
    <x v="3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49"/>
    <x v="6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0"/>
    <x v="2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1"/>
    <x v="4"/>
  </r>
  <r>
    <n v="2.259466666666666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2"/>
    <x v="5"/>
  </r>
  <r>
    <n v="6.9894800000000004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3"/>
    <x v="2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4"/>
    <x v="5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5"/>
    <x v="0"/>
  </r>
  <r>
    <n v="1.6750470000000002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6"/>
    <x v="5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7"/>
    <x v="4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8"/>
    <x v="3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59"/>
    <x v="3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0"/>
    <x v="5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1"/>
    <x v="3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2"/>
    <x v="3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3"/>
    <x v="2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4"/>
    <x v="5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5"/>
    <x v="3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6"/>
    <x v="3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7"/>
    <x v="2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8"/>
    <x v="2"/>
  </r>
  <r>
    <n v="11.31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69"/>
    <x v="4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0"/>
    <x v="4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1"/>
    <x v="5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2"/>
    <x v="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3"/>
    <x v="4"/>
  </r>
  <r>
    <n v="2.0870837499999997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4"/>
    <x v="4"/>
  </r>
  <r>
    <n v="3.4660000000000002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5"/>
    <x v="4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6"/>
    <x v="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7"/>
    <x v="5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8"/>
    <x v="0"/>
  </r>
  <r>
    <n v="3.5482402000000004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79"/>
    <x v="2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0"/>
    <x v="3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1981"/>
    <x v="2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2"/>
    <x v="2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3"/>
    <x v="3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4"/>
    <x v="2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5"/>
    <x v="2"/>
  </r>
  <r>
    <n v="0.42472727272727273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6"/>
    <x v="0"/>
  </r>
  <r>
    <n v="4.1666666666666666E-3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7"/>
    <x v="0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8"/>
    <x v="2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89"/>
    <x v="2"/>
  </r>
  <r>
    <n v="7.0000000000000007E-2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0"/>
    <x v="0"/>
  </r>
  <r>
    <n v="1.3333333333333333E-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1"/>
    <x v="0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1992"/>
    <x v="0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1993"/>
    <x v="2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4"/>
    <x v="0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1995"/>
    <x v="3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1996"/>
    <x v="3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7"/>
    <x v="3"/>
  </r>
  <r>
    <n v="7.6129032258064515E-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8"/>
    <x v="3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1999"/>
    <x v="2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0"/>
    <x v="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1"/>
    <x v="1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2"/>
    <x v="7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3"/>
    <x v="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4"/>
    <x v="4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5"/>
    <x v="3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6"/>
    <x v="7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7"/>
    <x v="6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8"/>
    <x v="2"/>
  </r>
  <r>
    <n v="3.2005299999999997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09"/>
    <x v="2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0"/>
    <x v="2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1"/>
    <x v="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2"/>
    <x v="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3"/>
    <x v="4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4"/>
    <x v="6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5"/>
    <x v="4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6"/>
    <x v="5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7"/>
    <x v="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8"/>
    <x v="2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19"/>
    <x v="3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0"/>
    <x v="3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1"/>
    <x v="2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2"/>
    <x v="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3"/>
    <x v="5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4"/>
    <x v="0"/>
  </r>
  <r>
    <n v="1.334830799999999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5"/>
    <x v="3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6"/>
    <x v="0"/>
  </r>
  <r>
    <n v="1.26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7"/>
    <x v="7"/>
  </r>
  <r>
    <n v="3.612000000000000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8"/>
    <x v="3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29"/>
    <x v="5"/>
  </r>
  <r>
    <n v="1.20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0"/>
    <x v="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1"/>
    <x v="2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2"/>
    <x v="3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3"/>
    <x v="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4"/>
    <x v="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5"/>
    <x v="3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6"/>
    <x v="4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7"/>
    <x v="4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8"/>
    <x v="2"/>
  </r>
  <r>
    <n v="2.4817133333333334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39"/>
    <x v="4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0"/>
    <x v="2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1"/>
    <x v="2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2"/>
    <x v="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3"/>
    <x v="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4"/>
    <x v="5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5"/>
    <x v="4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6"/>
    <x v="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7"/>
    <x v="4"/>
  </r>
  <r>
    <n v="1.20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8"/>
    <x v="4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49"/>
    <x v="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0"/>
    <x v="4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1"/>
    <x v="2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2"/>
    <x v="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3"/>
    <x v="3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4"/>
    <x v="3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5"/>
    <x v="4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6"/>
    <x v="2"/>
  </r>
  <r>
    <n v="1.68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7"/>
    <x v="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8"/>
    <x v="2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59"/>
    <x v="3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0"/>
    <x v="2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1"/>
    <x v="2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2"/>
    <x v="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3"/>
    <x v="4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4"/>
    <x v="4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5"/>
    <x v="3"/>
  </r>
  <r>
    <n v="1.26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6"/>
    <x v="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7"/>
    <x v="2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8"/>
    <x v="2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69"/>
    <x v="2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0"/>
    <x v="2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1"/>
    <x v="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2"/>
    <x v="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3"/>
    <x v="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4"/>
    <x v="4"/>
  </r>
  <r>
    <n v="5.433491564245810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5"/>
    <x v="3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6"/>
    <x v="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7"/>
    <x v="2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8"/>
    <x v="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79"/>
    <x v="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0"/>
    <x v="5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1"/>
    <x v="6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2"/>
    <x v="5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3"/>
    <x v="3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4"/>
    <x v="5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5"/>
    <x v="6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6"/>
    <x v="6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7"/>
    <x v="7"/>
  </r>
  <r>
    <n v="1.2040040000000001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8"/>
    <x v="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89"/>
    <x v="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0"/>
    <x v="6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1"/>
    <x v="6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2"/>
    <x v="5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3"/>
    <x v="5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4"/>
    <x v="6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5"/>
    <x v="5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6"/>
    <x v="6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7"/>
    <x v="5"/>
  </r>
  <r>
    <n v="1.3236666666666668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8"/>
    <x v="0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099"/>
    <x v="5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0"/>
    <x v="5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1"/>
    <x v="6"/>
  </r>
  <r>
    <n v="1.46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2"/>
    <x v="5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3"/>
    <x v="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4"/>
    <x v="3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5"/>
    <x v="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6"/>
    <x v="3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7"/>
    <x v="5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8"/>
    <x v="0"/>
  </r>
  <r>
    <n v="1.00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09"/>
    <x v="3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0"/>
    <x v="6"/>
  </r>
  <r>
    <n v="1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1"/>
    <x v="4"/>
  </r>
  <r>
    <n v="1.04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2"/>
    <x v="3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3"/>
    <x v="7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4"/>
    <x v="6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5"/>
    <x v="5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6"/>
    <x v="0"/>
  </r>
  <r>
    <n v="1.34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7"/>
    <x v="6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8"/>
    <x v="5"/>
  </r>
  <r>
    <n v="1.00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19"/>
    <x v="3"/>
  </r>
  <r>
    <n v="5.6800000000000002E-3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0"/>
    <x v="1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1"/>
    <x v="1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2"/>
    <x v="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3"/>
    <x v="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4"/>
    <x v="0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5"/>
    <x v="3"/>
  </r>
  <r>
    <n v="0.28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6"/>
    <x v="0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7"/>
    <x v="3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8"/>
    <x v="2"/>
  </r>
  <r>
    <n v="2.0238095238095236E-3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29"/>
    <x v="3"/>
  </r>
  <r>
    <n v="0.0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0"/>
    <x v="0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1"/>
    <x v="3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2"/>
    <x v="6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3"/>
    <x v="4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4"/>
    <x v="5"/>
  </r>
  <r>
    <n v="5.9612499999999998E-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5"/>
    <x v="4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6"/>
    <x v="3"/>
  </r>
  <r>
    <n v="0.12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7"/>
    <x v="4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8"/>
    <x v="2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39"/>
    <x v="4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2140"/>
    <x v="3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1"/>
    <x v="0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2"/>
    <x v="7"/>
  </r>
  <r>
    <n v="1.7098591549295775E-2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3"/>
    <x v="4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4"/>
    <x v="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5"/>
    <x v="2"/>
  </r>
  <r>
    <n v="6.9641025641025639E-3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6"/>
    <x v="3"/>
  </r>
  <r>
    <n v="0.0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7"/>
    <x v="0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2148"/>
    <x v="7"/>
  </r>
  <r>
    <n v="8.0999999999999996E-3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49"/>
    <x v="2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0"/>
    <x v="2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1"/>
    <x v="3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2"/>
    <x v="0"/>
  </r>
  <r>
    <n v="8.0000000000000002E-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3"/>
    <x v="3"/>
  </r>
  <r>
    <n v="2.3E-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4"/>
    <x v="2"/>
  </r>
  <r>
    <n v="2.6660714285714284E-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5"/>
    <x v="4"/>
  </r>
  <r>
    <n v="0.2819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6"/>
    <x v="2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7"/>
    <x v="4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8"/>
    <x v="6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59"/>
    <x v="5"/>
  </r>
  <r>
    <n v="1.15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0"/>
    <x v="0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1"/>
    <x v="3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2"/>
    <x v="0"/>
  </r>
  <r>
    <n v="1.02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3"/>
    <x v="2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4"/>
    <x v="2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5"/>
    <x v="3"/>
  </r>
  <r>
    <n v="1.2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6"/>
    <x v="5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7"/>
    <x v="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8"/>
    <x v="1"/>
  </r>
  <r>
    <n v="1.8085714285714285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69"/>
    <x v="0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0"/>
    <x v="0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1"/>
    <x v="0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2"/>
    <x v="4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3"/>
    <x v="2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4"/>
    <x v="2"/>
  </r>
  <r>
    <n v="1.26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5"/>
    <x v="0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6"/>
    <x v="2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7"/>
    <x v="1"/>
  </r>
  <r>
    <n v="1.6140000000000001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8"/>
    <x v="0"/>
  </r>
  <r>
    <n v="1.071842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79"/>
    <x v="0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0"/>
    <x v="1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1"/>
    <x v="3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2"/>
    <x v="1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3"/>
    <x v="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4"/>
    <x v="4"/>
  </r>
  <r>
    <n v="1.096749999999999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5"/>
    <x v="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6"/>
    <x v="0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7"/>
    <x v="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8"/>
    <x v="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89"/>
    <x v="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0"/>
    <x v="1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1"/>
    <x v="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2"/>
    <x v="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3"/>
    <x v="2"/>
  </r>
  <r>
    <n v="1.2032608695652174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4"/>
    <x v="0"/>
  </r>
  <r>
    <n v="1.1383571428571428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5"/>
    <x v="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6"/>
    <x v="0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7"/>
    <x v="0"/>
  </r>
  <r>
    <n v="1.4697777777777778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8"/>
    <x v="0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199"/>
    <x v="0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0"/>
    <x v="4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1"/>
    <x v="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2"/>
    <x v="0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3"/>
    <x v="4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4"/>
    <x v="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5"/>
    <x v="5"/>
  </r>
  <r>
    <n v="1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6"/>
    <x v="4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7"/>
    <x v="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8"/>
    <x v="3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09"/>
    <x v="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0"/>
    <x v="3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1"/>
    <x v="4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2"/>
    <x v="0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3"/>
    <x v="3"/>
  </r>
  <r>
    <n v="1.56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4"/>
    <x v="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5"/>
    <x v="0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6"/>
    <x v="0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7"/>
    <x v="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8"/>
    <x v="0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19"/>
    <x v="4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0"/>
    <x v="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1"/>
    <x v="5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2"/>
    <x v="0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3"/>
    <x v="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4"/>
    <x v="3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5"/>
    <x v="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6"/>
    <x v="4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7"/>
    <x v="0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8"/>
    <x v="4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29"/>
    <x v="3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0"/>
    <x v="4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1"/>
    <x v="3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2"/>
    <x v="0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3"/>
    <x v="1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4"/>
    <x v="0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5"/>
    <x v="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6"/>
    <x v="3"/>
  </r>
  <r>
    <n v="1.374000000000000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7"/>
    <x v="1"/>
  </r>
  <r>
    <n v="1.2802667999999999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8"/>
    <x v="4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39"/>
    <x v="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0"/>
    <x v="1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1"/>
    <x v="4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2"/>
    <x v="1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3"/>
    <x v="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4"/>
    <x v="3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5"/>
    <x v="0"/>
  </r>
  <r>
    <n v="1.0445405405405406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6"/>
    <x v="0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7"/>
    <x v="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8"/>
    <x v="4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49"/>
    <x v="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0"/>
    <x v="3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1"/>
    <x v="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2"/>
    <x v="0"/>
  </r>
  <r>
    <n v="4.597999999999999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3"/>
    <x v="1"/>
  </r>
  <r>
    <n v="2.8665822784810127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4"/>
    <x v="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5"/>
    <x v="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6"/>
    <x v="2"/>
  </r>
  <r>
    <n v="1.4650000000000001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7"/>
    <x v="0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8"/>
    <x v="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59"/>
    <x v="3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0"/>
    <x v="1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1"/>
    <x v="3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2"/>
    <x v="0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3"/>
    <x v="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4"/>
    <x v="2"/>
  </r>
  <r>
    <n v="3.2026666666666666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5"/>
    <x v="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6"/>
    <x v="3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7"/>
    <x v="1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8"/>
    <x v="1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69"/>
    <x v="1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0"/>
    <x v="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1"/>
    <x v="0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2"/>
    <x v="1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3"/>
    <x v="3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4"/>
    <x v="3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5"/>
    <x v="3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6"/>
    <x v="5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7"/>
    <x v="2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8"/>
    <x v="0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79"/>
    <x v="0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0"/>
    <x v="6"/>
  </r>
  <r>
    <n v="1.8533333333333333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1"/>
    <x v="2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2"/>
    <x v="5"/>
  </r>
  <r>
    <n v="1.06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3"/>
    <x v="6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4"/>
    <x v="5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5"/>
    <x v="4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6"/>
    <x v="3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7"/>
    <x v="5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8"/>
    <x v="4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89"/>
    <x v="8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0"/>
    <x v="5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1"/>
    <x v="5"/>
  </r>
  <r>
    <n v="1.082352941176470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2"/>
    <x v="5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3"/>
    <x v="4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4"/>
    <x v="4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5"/>
    <x v="5"/>
  </r>
  <r>
    <n v="1.00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6"/>
    <x v="5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7"/>
    <x v="3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8"/>
    <x v="6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299"/>
    <x v="5"/>
  </r>
  <r>
    <n v="1.33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0"/>
    <x v="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1"/>
    <x v="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2"/>
    <x v="6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1254"/>
    <x v="7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3"/>
    <x v="3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4"/>
    <x v="5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5"/>
    <x v="5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6"/>
    <x v="3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7"/>
    <x v="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08"/>
    <x v="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09"/>
    <x v="3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0"/>
    <x v="3"/>
  </r>
  <r>
    <n v="1.7584040000000001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1"/>
    <x v="5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2"/>
    <x v="5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3"/>
    <x v="5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4"/>
    <x v="8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5"/>
    <x v="7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6"/>
    <x v="8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7"/>
    <x v="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18"/>
    <x v="3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19"/>
    <x v="1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0"/>
    <x v="1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1"/>
    <x v="1"/>
  </r>
  <r>
    <n v="0.20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2"/>
    <x v="1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3"/>
    <x v="1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4"/>
    <x v="1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5"/>
    <x v="3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6"/>
    <x v="0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7"/>
    <x v="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28"/>
    <x v="0"/>
  </r>
  <r>
    <n v="1.44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29"/>
    <x v="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0"/>
    <x v="0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1"/>
    <x v="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2"/>
    <x v="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3"/>
    <x v="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4"/>
    <x v="3"/>
  </r>
  <r>
    <n v="1.10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5"/>
    <x v="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6"/>
    <x v="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7"/>
    <x v="2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38"/>
    <x v="2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2339"/>
    <x v="0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2340"/>
    <x v="3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1"/>
    <x v="2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2"/>
    <x v="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343"/>
    <x v="0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4"/>
    <x v="2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5"/>
    <x v="2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6"/>
    <x v="2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2347"/>
    <x v="0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2348"/>
    <x v="1"/>
  </r>
  <r>
    <n v="5.7142857142857143E-3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49"/>
    <x v="0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2350"/>
    <x v="0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2351"/>
    <x v="0"/>
  </r>
  <r>
    <n v="7.1428571428571429E-4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2"/>
    <x v="0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3"/>
    <x v="0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2354"/>
    <x v="0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2355"/>
    <x v="0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2356"/>
    <x v="0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7"/>
    <x v="0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58"/>
    <x v="2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2359"/>
    <x v="2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0"/>
    <x v="3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2361"/>
    <x v="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2362"/>
    <x v="0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2363"/>
    <x v="2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4"/>
    <x v="0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5"/>
    <x v="2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6"/>
    <x v="0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2367"/>
    <x v="2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68"/>
    <x v="3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2369"/>
    <x v="0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0"/>
    <x v="0"/>
  </r>
  <r>
    <n v="5.8823529411764708E-5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1"/>
    <x v="0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2"/>
    <x v="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2373"/>
    <x v="2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4"/>
    <x v="0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2375"/>
    <x v="2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2376"/>
    <x v="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2377"/>
    <x v="0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78"/>
    <x v="0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79"/>
    <x v="0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0"/>
    <x v="0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1"/>
    <x v="0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2"/>
    <x v="3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3"/>
    <x v="0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2384"/>
    <x v="0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5"/>
    <x v="2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6"/>
    <x v="0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7"/>
    <x v="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2388"/>
    <x v="0"/>
  </r>
  <r>
    <n v="1.25E-3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89"/>
    <x v="0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2390"/>
    <x v="0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1"/>
    <x v="0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2"/>
    <x v="0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2393"/>
    <x v="1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4"/>
    <x v="0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2395"/>
    <x v="0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2396"/>
    <x v="0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2397"/>
    <x v="3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2398"/>
    <x v="2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399"/>
    <x v="2"/>
  </r>
  <r>
    <n v="4.3333333333333331E-3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0"/>
    <x v="0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1"/>
    <x v="2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2402"/>
    <x v="2"/>
  </r>
  <r>
    <n v="0.22520000000000001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3"/>
    <x v="2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4"/>
    <x v="0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5"/>
    <x v="0"/>
  </r>
  <r>
    <n v="2E-3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6"/>
    <x v="3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7"/>
    <x v="0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2408"/>
    <x v="0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09"/>
    <x v="0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2410"/>
    <x v="2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1"/>
    <x v="3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2"/>
    <x v="0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3"/>
    <x v="2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4"/>
    <x v="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2415"/>
    <x v="3"/>
  </r>
  <r>
    <n v="2.0000000000000001E-4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6"/>
    <x v="0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2417"/>
    <x v="0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18"/>
    <x v="3"/>
  </r>
  <r>
    <n v="1.6666666666666666E-4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19"/>
    <x v="0"/>
  </r>
  <r>
    <n v="2E-3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0"/>
    <x v="0"/>
  </r>
  <r>
    <n v="1.3333333333333334E-4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1"/>
    <x v="3"/>
  </r>
  <r>
    <n v="1.24E-2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2"/>
    <x v="3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3"/>
    <x v="2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2424"/>
    <x v="0"/>
  </r>
  <r>
    <n v="2.0000000000000002E-5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5"/>
    <x v="2"/>
  </r>
  <r>
    <n v="2.8571428571428571E-5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6"/>
    <x v="0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7"/>
    <x v="1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28"/>
    <x v="2"/>
  </r>
  <r>
    <n v="2.0000000000000002E-5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29"/>
    <x v="2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0"/>
    <x v="0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2431"/>
    <x v="2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2"/>
    <x v="0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3"/>
    <x v="0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4"/>
    <x v="2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2435"/>
    <x v="0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6"/>
    <x v="0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2437"/>
    <x v="0"/>
  </r>
  <r>
    <n v="2E-3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38"/>
    <x v="2"/>
  </r>
  <r>
    <n v="1.07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39"/>
    <x v="0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0"/>
    <x v="0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1"/>
    <x v="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2"/>
    <x v="2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3"/>
    <x v="0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4"/>
    <x v="2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5"/>
    <x v="2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6"/>
    <x v="2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7"/>
    <x v="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48"/>
    <x v="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49"/>
    <x v="1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0"/>
    <x v="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1"/>
    <x v="1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2"/>
    <x v="1"/>
  </r>
  <r>
    <n v="1.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3"/>
    <x v="2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4"/>
    <x v="1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5"/>
    <x v="2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6"/>
    <x v="2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7"/>
    <x v="2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58"/>
    <x v="1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1837"/>
    <x v="6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59"/>
    <x v="5"/>
  </r>
  <r>
    <n v="1.16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0"/>
    <x v="4"/>
  </r>
  <r>
    <n v="1.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1"/>
    <x v="0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2"/>
    <x v="5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3"/>
    <x v="4"/>
  </r>
  <r>
    <n v="1.1850000000000001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4"/>
    <x v="5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5"/>
    <x v="5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6"/>
    <x v="6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67"/>
    <x v="5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68"/>
    <x v="5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69"/>
    <x v="7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0"/>
    <x v="5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1"/>
    <x v="7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2"/>
    <x v="7"/>
  </r>
  <r>
    <n v="1.05022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3"/>
    <x v="3"/>
  </r>
  <r>
    <n v="1.71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4"/>
    <x v="5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5"/>
    <x v="4"/>
  </r>
  <r>
    <n v="1.3344333333333334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6"/>
    <x v="5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77"/>
    <x v="0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78"/>
    <x v="5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79"/>
    <x v="6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0"/>
    <x v="5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1"/>
    <x v="6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2"/>
    <x v="6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3"/>
    <x v="5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4"/>
    <x v="5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5"/>
    <x v="6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6"/>
    <x v="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87"/>
    <x v="5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88"/>
    <x v="6"/>
  </r>
  <r>
    <n v="1.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89"/>
    <x v="5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0"/>
    <x v="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1"/>
    <x v="5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2"/>
    <x v="5"/>
  </r>
  <r>
    <n v="1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3"/>
    <x v="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4"/>
    <x v="6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5"/>
    <x v="0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6"/>
    <x v="5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497"/>
    <x v="5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498"/>
    <x v="0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499"/>
    <x v="3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2500"/>
    <x v="2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2501"/>
    <x v="3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502"/>
    <x v="0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3"/>
    <x v="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2504"/>
    <x v="0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2505"/>
    <x v="3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6"/>
    <x v="0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07"/>
    <x v="0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2508"/>
    <x v="2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2509"/>
    <x v="3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2510"/>
    <x v="1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1"/>
    <x v="3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2"/>
    <x v="0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2513"/>
    <x v="3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4"/>
    <x v="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2515"/>
    <x v="3"/>
  </r>
  <r>
    <n v="4.3333333333333331E-4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6"/>
    <x v="3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2517"/>
    <x v="2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18"/>
    <x v="0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19"/>
    <x v="2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0"/>
    <x v="3"/>
  </r>
  <r>
    <n v="1.01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1"/>
    <x v="3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2"/>
    <x v="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3"/>
    <x v="3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4"/>
    <x v="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5"/>
    <x v="0"/>
  </r>
  <r>
    <n v="1.04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6"/>
    <x v="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27"/>
    <x v="0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28"/>
    <x v="0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29"/>
    <x v="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0"/>
    <x v="4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1"/>
    <x v="7"/>
  </r>
  <r>
    <n v="1.03775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2"/>
    <x v="3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3"/>
    <x v="4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4"/>
    <x v="6"/>
  </r>
  <r>
    <n v="1.130176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5"/>
    <x v="4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6"/>
    <x v="0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37"/>
    <x v="6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38"/>
    <x v="4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39"/>
    <x v="4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0"/>
    <x v="6"/>
  </r>
  <r>
    <n v="1.00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1"/>
    <x v="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2"/>
    <x v="0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3"/>
    <x v="4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4"/>
    <x v="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5"/>
    <x v="2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6"/>
    <x v="4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47"/>
    <x v="0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48"/>
    <x v="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49"/>
    <x v="1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0"/>
    <x v="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1"/>
    <x v="0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2"/>
    <x v="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3"/>
    <x v="5"/>
  </r>
  <r>
    <n v="1.18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4"/>
    <x v="3"/>
  </r>
  <r>
    <n v="1.08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5"/>
    <x v="0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6"/>
    <x v="6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57"/>
    <x v="0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2558"/>
    <x v="0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59"/>
    <x v="2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2560"/>
    <x v="0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2561"/>
    <x v="3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2"/>
    <x v="2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2563"/>
    <x v="3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4"/>
    <x v="0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5"/>
    <x v="2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6"/>
    <x v="0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67"/>
    <x v="1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68"/>
    <x v="2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2569"/>
    <x v="0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2570"/>
    <x v="3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2571"/>
    <x v="2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2572"/>
    <x v="0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573"/>
    <x v="0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2574"/>
    <x v="3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2575"/>
    <x v="0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6"/>
    <x v="3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77"/>
    <x v="0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78"/>
    <x v="0"/>
  </r>
  <r>
    <n v="1.1111111111111112E-5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79"/>
    <x v="2"/>
  </r>
  <r>
    <n v="5.0000000000000001E-3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0"/>
    <x v="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2581"/>
    <x v="0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2"/>
    <x v="3"/>
  </r>
  <r>
    <n v="1.6666666666666668E-3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3"/>
    <x v="0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4"/>
    <x v="0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5"/>
    <x v="0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6"/>
    <x v="2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2587"/>
    <x v="2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88"/>
    <x v="2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89"/>
    <x v="3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2590"/>
    <x v="0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1"/>
    <x v="3"/>
  </r>
  <r>
    <n v="0.1216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2"/>
    <x v="1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3"/>
    <x v="3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4"/>
    <x v="2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5"/>
    <x v="0"/>
  </r>
  <r>
    <n v="9.9546510341776348E-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6"/>
    <x v="3"/>
  </r>
  <r>
    <n v="6.9320000000000007E-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597"/>
    <x v="2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598"/>
    <x v="5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599"/>
    <x v="3"/>
  </r>
  <r>
    <n v="1.01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0"/>
    <x v="4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1"/>
    <x v="5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2"/>
    <x v="2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3"/>
    <x v="3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4"/>
    <x v="0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5"/>
    <x v="1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6"/>
    <x v="5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07"/>
    <x v="2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08"/>
    <x v="1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09"/>
    <x v="0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0"/>
    <x v="5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1"/>
    <x v="3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2"/>
    <x v="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3"/>
    <x v="0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4"/>
    <x v="3"/>
  </r>
  <r>
    <n v="1.05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5"/>
    <x v="0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6"/>
    <x v="0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17"/>
    <x v="0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18"/>
    <x v="0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19"/>
    <x v="2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0"/>
    <x v="2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1"/>
    <x v="5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2"/>
    <x v="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3"/>
    <x v="0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4"/>
    <x v="0"/>
  </r>
  <r>
    <n v="1.1036948748510131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5"/>
    <x v="3"/>
  </r>
  <r>
    <n v="1.27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6"/>
    <x v="0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27"/>
    <x v="2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28"/>
    <x v="0"/>
  </r>
  <r>
    <n v="1.37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29"/>
    <x v="2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0"/>
    <x v="3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1"/>
    <x v="2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2"/>
    <x v="0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3"/>
    <x v="2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4"/>
    <x v="2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5"/>
    <x v="0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6"/>
    <x v="0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37"/>
    <x v="0"/>
  </r>
  <r>
    <n v="0.0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38"/>
    <x v="3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39"/>
    <x v="2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323"/>
    <x v="2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0"/>
    <x v="1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1"/>
    <x v="3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2"/>
    <x v="0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3"/>
    <x v="0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4"/>
    <x v="2"/>
  </r>
  <r>
    <n v="9.9200000000000004E-4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5"/>
    <x v="2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46"/>
    <x v="2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47"/>
    <x v="0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48"/>
    <x v="3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49"/>
    <x v="3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0"/>
    <x v="0"/>
  </r>
  <r>
    <n v="0.21033333333333334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1"/>
    <x v="2"/>
  </r>
  <r>
    <n v="0.11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2"/>
    <x v="1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3"/>
    <x v="2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4"/>
    <x v="2"/>
  </r>
  <r>
    <n v="2.720408163265306E-2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5"/>
    <x v="0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56"/>
    <x v="0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57"/>
    <x v="4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58"/>
    <x v="0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59"/>
    <x v="0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0"/>
    <x v="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1"/>
    <x v="0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2"/>
    <x v="0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3"/>
    <x v="2"/>
  </r>
  <r>
    <n v="1.7070000000000001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4"/>
    <x v="0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5"/>
    <x v="2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66"/>
    <x v="3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67"/>
    <x v="3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68"/>
    <x v="0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69"/>
    <x v="3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0"/>
    <x v="2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1"/>
    <x v="3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2"/>
    <x v="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3"/>
    <x v="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4"/>
    <x v="0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5"/>
    <x v="0"/>
  </r>
  <r>
    <n v="8.6250000000000007E-3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76"/>
    <x v="2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77"/>
    <x v="3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78"/>
    <x v="3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79"/>
    <x v="0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0"/>
    <x v="3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1"/>
    <x v="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2682"/>
    <x v="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2683"/>
    <x v="0"/>
  </r>
  <r>
    <n v="1.48E-3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4"/>
    <x v="0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5"/>
    <x v="2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86"/>
    <x v="0"/>
  </r>
  <r>
    <n v="5.3846153846153844E-4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87"/>
    <x v="0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88"/>
    <x v="0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89"/>
    <x v="3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0"/>
    <x v="3"/>
  </r>
  <r>
    <n v="4.7333333333333333E-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1"/>
    <x v="0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2"/>
    <x v="3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3"/>
    <x v="0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4"/>
    <x v="3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2695"/>
    <x v="3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696"/>
    <x v="3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697"/>
    <x v="1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698"/>
    <x v="1"/>
  </r>
  <r>
    <n v="1.03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699"/>
    <x v="1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0"/>
    <x v="1"/>
  </r>
  <r>
    <n v="0.10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1"/>
    <x v="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2"/>
    <x v="3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3"/>
    <x v="4"/>
  </r>
  <r>
    <n v="2.33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4"/>
    <x v="2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5"/>
    <x v="2"/>
  </r>
  <r>
    <n v="1.5390035000000002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06"/>
    <x v="3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07"/>
    <x v="3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08"/>
    <x v="4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09"/>
    <x v="0"/>
  </r>
  <r>
    <n v="1.16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0"/>
    <x v="2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1"/>
    <x v="2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2"/>
    <x v="0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3"/>
    <x v="3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4"/>
    <x v="2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5"/>
    <x v="2"/>
  </r>
  <r>
    <n v="1.18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16"/>
    <x v="2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17"/>
    <x v="4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18"/>
    <x v="1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19"/>
    <x v="3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0"/>
    <x v="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1"/>
    <x v="1"/>
  </r>
  <r>
    <n v="1.05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2"/>
    <x v="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3"/>
    <x v="0"/>
  </r>
  <r>
    <n v="2.0182666666666669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4"/>
    <x v="0"/>
  </r>
  <r>
    <n v="1.04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5"/>
    <x v="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26"/>
    <x v="4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27"/>
    <x v="3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28"/>
    <x v="4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29"/>
    <x v="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0"/>
    <x v="2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1"/>
    <x v="4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2"/>
    <x v="3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3"/>
    <x v="3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4"/>
    <x v="2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5"/>
    <x v="3"/>
  </r>
  <r>
    <n v="1.03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36"/>
    <x v="0"/>
  </r>
  <r>
    <n v="4.3750000000000004E-3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37"/>
    <x v="3"/>
  </r>
  <r>
    <n v="0.2923999999999999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38"/>
    <x v="5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2739"/>
    <x v="2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0"/>
    <x v="5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1"/>
    <x v="5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2"/>
    <x v="3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3"/>
    <x v="5"/>
  </r>
  <r>
    <n v="1.06E-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4"/>
    <x v="2"/>
  </r>
  <r>
    <n v="1.0999999999999999E-2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5"/>
    <x v="0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2746"/>
    <x v="5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2747"/>
    <x v="3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48"/>
    <x v="6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49"/>
    <x v="5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0"/>
    <x v="3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1"/>
    <x v="0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2"/>
    <x v="3"/>
  </r>
  <r>
    <n v="6.6666666666666671E-3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3"/>
    <x v="2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4"/>
    <x v="2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5"/>
    <x v="2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56"/>
    <x v="4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57"/>
    <x v="4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58"/>
    <x v="5"/>
  </r>
  <r>
    <n v="2.2842639593908631E-3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59"/>
    <x v="4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0"/>
    <x v="5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1"/>
    <x v="5"/>
  </r>
  <r>
    <n v="0.0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2"/>
    <x v="6"/>
  </r>
  <r>
    <n v="8.5000000000000006E-3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3"/>
    <x v="0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4"/>
    <x v="5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5"/>
    <x v="3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66"/>
    <x v="3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67"/>
    <x v="4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68"/>
    <x v="4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69"/>
    <x v="2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0"/>
    <x v="4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1"/>
    <x v="6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2"/>
    <x v="0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3"/>
    <x v="0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4"/>
    <x v="3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5"/>
    <x v="0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76"/>
    <x v="1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77"/>
    <x v="0"/>
  </r>
  <r>
    <n v="1.2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78"/>
    <x v="0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79"/>
    <x v="0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0"/>
    <x v="3"/>
  </r>
  <r>
    <n v="1.0468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1"/>
    <x v="2"/>
  </r>
  <r>
    <n v="1.17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2"/>
    <x v="3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3"/>
    <x v="3"/>
  </r>
  <r>
    <n v="1.02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4"/>
    <x v="2"/>
  </r>
  <r>
    <n v="1.01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5"/>
    <x v="0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86"/>
    <x v="0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87"/>
    <x v="2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88"/>
    <x v="0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89"/>
    <x v="0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0"/>
    <x v="2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1"/>
    <x v="3"/>
  </r>
  <r>
    <n v="1.15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2"/>
    <x v="3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3"/>
    <x v="3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4"/>
    <x v="0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5"/>
    <x v="2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796"/>
    <x v="0"/>
  </r>
  <r>
    <n v="1.3320000000000001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797"/>
    <x v="3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798"/>
    <x v="0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799"/>
    <x v="0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0"/>
    <x v="3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1"/>
    <x v="0"/>
  </r>
  <r>
    <n v="1.12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2"/>
    <x v="0"/>
  </r>
  <r>
    <n v="1.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3"/>
    <x v="0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4"/>
    <x v="0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5"/>
    <x v="2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06"/>
    <x v="3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07"/>
    <x v="0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08"/>
    <x v="0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09"/>
    <x v="2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0"/>
    <x v="0"/>
  </r>
  <r>
    <n v="2.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1"/>
    <x v="2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2"/>
    <x v="0"/>
  </r>
  <r>
    <n v="1.3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3"/>
    <x v="0"/>
  </r>
  <r>
    <n v="1.06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4"/>
    <x v="0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5"/>
    <x v="0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16"/>
    <x v="2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17"/>
    <x v="3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18"/>
    <x v="0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19"/>
    <x v="0"/>
  </r>
  <r>
    <n v="1.16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0"/>
    <x v="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1"/>
    <x v="0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2"/>
    <x v="0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3"/>
    <x v="2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4"/>
    <x v="0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5"/>
    <x v="2"/>
  </r>
  <r>
    <n v="1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26"/>
    <x v="3"/>
  </r>
  <r>
    <n v="1.10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27"/>
    <x v="0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28"/>
    <x v="3"/>
  </r>
  <r>
    <n v="1.0825925925925926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29"/>
    <x v="0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0"/>
    <x v="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1"/>
    <x v="0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2"/>
    <x v="1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3"/>
    <x v="0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4"/>
    <x v="3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5"/>
    <x v="3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36"/>
    <x v="0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37"/>
    <x v="0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2838"/>
    <x v="3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2839"/>
    <x v="2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0"/>
    <x v="1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1"/>
    <x v="0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2842"/>
    <x v="0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2843"/>
    <x v="2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4"/>
    <x v="0"/>
  </r>
  <r>
    <n v="0.0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5"/>
    <x v="2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46"/>
    <x v="3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2847"/>
    <x v="2"/>
  </r>
  <r>
    <n v="1.9E-2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48"/>
    <x v="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2849"/>
    <x v="3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0"/>
    <x v="0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1"/>
    <x v="2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2"/>
    <x v="0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3"/>
    <x v="1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2854"/>
    <x v="3"/>
  </r>
  <r>
    <n v="1.7500000000000002E-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5"/>
    <x v="0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56"/>
    <x v="2"/>
  </r>
  <r>
    <n v="0.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57"/>
    <x v="0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58"/>
    <x v="3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59"/>
    <x v="3"/>
  </r>
  <r>
    <n v="1.6E-2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0"/>
    <x v="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2861"/>
    <x v="0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2"/>
    <x v="2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3"/>
    <x v="2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4"/>
    <x v="2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5"/>
    <x v="2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66"/>
    <x v="3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67"/>
    <x v="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2868"/>
    <x v="0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69"/>
    <x v="0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0"/>
    <x v="1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1"/>
    <x v="2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2872"/>
    <x v="0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3"/>
    <x v="2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4"/>
    <x v="0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5"/>
    <x v="2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76"/>
    <x v="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2877"/>
    <x v="3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78"/>
    <x v="2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79"/>
    <x v="2"/>
  </r>
  <r>
    <n v="4.1111111111111114E-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0"/>
    <x v="3"/>
  </r>
  <r>
    <n v="0.32500000000000001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1"/>
    <x v="0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2"/>
    <x v="0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3"/>
    <x v="0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2884"/>
    <x v="3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5"/>
    <x v="3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86"/>
    <x v="3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87"/>
    <x v="2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88"/>
    <x v="3"/>
  </r>
  <r>
    <n v="5.0000000000000001E-3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89"/>
    <x v="0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890"/>
    <x v="0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1"/>
    <x v="3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2"/>
    <x v="2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3"/>
    <x v="0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4"/>
    <x v="0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2895"/>
    <x v="2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896"/>
    <x v="3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897"/>
    <x v="0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898"/>
    <x v="0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899"/>
    <x v="0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0"/>
    <x v="3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1"/>
    <x v="2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2"/>
    <x v="0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3"/>
    <x v="2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4"/>
    <x v="2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5"/>
    <x v="3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06"/>
    <x v="0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07"/>
    <x v="0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08"/>
    <x v="2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09"/>
    <x v="3"/>
  </r>
  <r>
    <n v="4.0000000000000003E-5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0"/>
    <x v="0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1"/>
    <x v="2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2"/>
    <x v="3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3"/>
    <x v="0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4"/>
    <x v="0"/>
  </r>
  <r>
    <n v="8.5000000000000006E-2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5"/>
    <x v="3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16"/>
    <x v="0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17"/>
    <x v="3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18"/>
    <x v="0"/>
  </r>
  <r>
    <n v="1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19"/>
    <x v="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0"/>
    <x v="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1"/>
    <x v="3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2"/>
    <x v="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3"/>
    <x v="3"/>
  </r>
  <r>
    <n v="1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4"/>
    <x v="2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5"/>
    <x v="3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26"/>
    <x v="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27"/>
    <x v="3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28"/>
    <x v="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29"/>
    <x v="2"/>
  </r>
  <r>
    <n v="1.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0"/>
    <x v="3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1"/>
    <x v="2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2"/>
    <x v="3"/>
  </r>
  <r>
    <n v="1.333333333333333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3"/>
    <x v="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4"/>
    <x v="0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5"/>
    <x v="3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36"/>
    <x v="0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37"/>
    <x v="0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38"/>
    <x v="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2939"/>
    <x v="0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0"/>
    <x v="0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2941"/>
    <x v="0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2"/>
    <x v="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3"/>
    <x v="2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4"/>
    <x v="0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5"/>
    <x v="0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2946"/>
    <x v="2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47"/>
    <x v="3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48"/>
    <x v="2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49"/>
    <x v="0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950"/>
    <x v="1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1"/>
    <x v="0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2"/>
    <x v="2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3"/>
    <x v="0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2954"/>
    <x v="2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2955"/>
    <x v="2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2956"/>
    <x v="3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57"/>
    <x v="0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58"/>
    <x v="0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59"/>
    <x v="0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0"/>
    <x v="3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1"/>
    <x v="0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2"/>
    <x v="0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3"/>
    <x v="0"/>
  </r>
  <r>
    <n v="1.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4"/>
    <x v="2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5"/>
    <x v="0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66"/>
    <x v="3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67"/>
    <x v="3"/>
  </r>
  <r>
    <n v="1.05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68"/>
    <x v="2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69"/>
    <x v="0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0"/>
    <x v="3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1"/>
    <x v="3"/>
  </r>
  <r>
    <n v="1.71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2"/>
    <x v="2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3"/>
    <x v="0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4"/>
    <x v="3"/>
  </r>
  <r>
    <n v="1.01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5"/>
    <x v="0"/>
  </r>
  <r>
    <n v="1.09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76"/>
    <x v="0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77"/>
    <x v="0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78"/>
    <x v="2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79"/>
    <x v="3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0"/>
    <x v="2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1"/>
    <x v="2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2"/>
    <x v="2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3"/>
    <x v="2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4"/>
    <x v="2"/>
  </r>
  <r>
    <n v="1.76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5"/>
    <x v="0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86"/>
    <x v="2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87"/>
    <x v="1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88"/>
    <x v="2"/>
  </r>
  <r>
    <n v="1.0029999999999999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89"/>
    <x v="2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0"/>
    <x v="3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1"/>
    <x v="1"/>
  </r>
  <r>
    <n v="1.71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2"/>
    <x v="0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3"/>
    <x v="1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4"/>
    <x v="3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807"/>
    <x v="1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2995"/>
    <x v="1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2996"/>
    <x v="2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2997"/>
    <x v="5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2998"/>
    <x v="2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2999"/>
    <x v="3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0"/>
    <x v="3"/>
  </r>
  <r>
    <n v="1.07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1"/>
    <x v="3"/>
  </r>
  <r>
    <n v="1.8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2"/>
    <x v="0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3"/>
    <x v="2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4"/>
    <x v="3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05"/>
    <x v="0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06"/>
    <x v="0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07"/>
    <x v="0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08"/>
    <x v="0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09"/>
    <x v="3"/>
  </r>
  <r>
    <n v="1.03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0"/>
    <x v="3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1"/>
    <x v="3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2"/>
    <x v="3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3"/>
    <x v="0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4"/>
    <x v="3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15"/>
    <x v="0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16"/>
    <x v="2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17"/>
    <x v="2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18"/>
    <x v="0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19"/>
    <x v="5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0"/>
    <x v="3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1"/>
    <x v="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2"/>
    <x v="0"/>
  </r>
  <r>
    <n v="1.6801999999999999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3"/>
    <x v="2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4"/>
    <x v="3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25"/>
    <x v="0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26"/>
    <x v="2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27"/>
    <x v="0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28"/>
    <x v="2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29"/>
    <x v="2"/>
  </r>
  <r>
    <n v="1.08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0"/>
    <x v="4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1"/>
    <x v="4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2"/>
    <x v="7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3"/>
    <x v="2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4"/>
    <x v="4"/>
  </r>
  <r>
    <n v="1.07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35"/>
    <x v="0"/>
  </r>
  <r>
    <n v="1.10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36"/>
    <x v="2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37"/>
    <x v="0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38"/>
    <x v="0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39"/>
    <x v="2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0"/>
    <x v="3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1"/>
    <x v="3"/>
  </r>
  <r>
    <n v="1.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2"/>
    <x v="2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3"/>
    <x v="3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4"/>
    <x v="0"/>
  </r>
  <r>
    <n v="1.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45"/>
    <x v="2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46"/>
    <x v="1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47"/>
    <x v="0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48"/>
    <x v="3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3049"/>
    <x v="0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0"/>
    <x v="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051"/>
    <x v="3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3052"/>
    <x v="2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3"/>
    <x v="2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4"/>
    <x v="3"/>
  </r>
  <r>
    <n v="1.5227272727272728E-3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55"/>
    <x v="0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056"/>
    <x v="3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57"/>
    <x v="0"/>
  </r>
  <r>
    <n v="0.19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58"/>
    <x v="2"/>
  </r>
  <r>
    <n v="0.11294666666666667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59"/>
    <x v="0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0"/>
    <x v="3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1"/>
    <x v="2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2"/>
    <x v="0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3"/>
    <x v="0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4"/>
    <x v="3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65"/>
    <x v="2"/>
  </r>
  <r>
    <n v="0.59775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66"/>
    <x v="0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67"/>
    <x v="2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68"/>
    <x v="0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69"/>
    <x v="2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0"/>
    <x v="2"/>
  </r>
  <r>
    <n v="0.15060000000000001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1"/>
    <x v="0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2"/>
    <x v="1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3"/>
    <x v="0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4"/>
    <x v="0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75"/>
    <x v="3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76"/>
    <x v="0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3077"/>
    <x v="0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78"/>
    <x v="3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79"/>
    <x v="0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0"/>
    <x v="0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1"/>
    <x v="0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2"/>
    <x v="2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3"/>
    <x v="0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4"/>
    <x v="2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85"/>
    <x v="0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86"/>
    <x v="2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87"/>
    <x v="0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2806"/>
    <x v="3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88"/>
    <x v="0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89"/>
    <x v="2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0"/>
    <x v="0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1"/>
    <x v="2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2"/>
    <x v="2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3"/>
    <x v="2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094"/>
    <x v="3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095"/>
    <x v="0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096"/>
    <x v="2"/>
  </r>
  <r>
    <n v="2.6829268292682929E-3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097"/>
    <x v="0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098"/>
    <x v="0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099"/>
    <x v="3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0"/>
    <x v="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1"/>
    <x v="0"/>
  </r>
  <r>
    <n v="5.1999999999999995E-4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2"/>
    <x v="0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3"/>
    <x v="3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04"/>
    <x v="1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05"/>
    <x v="3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06"/>
    <x v="2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07"/>
    <x v="0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108"/>
    <x v="3"/>
  </r>
  <r>
    <n v="0.0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09"/>
    <x v="2"/>
  </r>
  <r>
    <n v="0.57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0"/>
    <x v="0"/>
  </r>
  <r>
    <n v="1E-3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1"/>
    <x v="2"/>
  </r>
  <r>
    <n v="3.0999999999999999E-3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2"/>
    <x v="2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3"/>
    <x v="0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14"/>
    <x v="2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15"/>
    <x v="3"/>
  </r>
  <r>
    <n v="0.58291457286432158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16"/>
    <x v="2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17"/>
    <x v="2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18"/>
    <x v="0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3119"/>
    <x v="2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0"/>
    <x v="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3121"/>
    <x v="0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2"/>
    <x v="1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3"/>
    <x v="1"/>
  </r>
  <r>
    <n v="3.7499999999999999E-2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24"/>
    <x v="1"/>
  </r>
  <r>
    <n v="0.15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25"/>
    <x v="1"/>
  </r>
  <r>
    <n v="3.3333333333333332E-4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26"/>
    <x v="1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27"/>
    <x v="1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28"/>
    <x v="1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29"/>
    <x v="1"/>
  </r>
  <r>
    <n v="1.27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0"/>
    <x v="1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1"/>
    <x v="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3132"/>
    <x v="1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3"/>
    <x v="1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34"/>
    <x v="1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35"/>
    <x v="1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36"/>
    <x v="1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3137"/>
    <x v="1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38"/>
    <x v="1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3139"/>
    <x v="1"/>
  </r>
  <r>
    <n v="0.10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0"/>
    <x v="1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1"/>
    <x v="3"/>
  </r>
  <r>
    <n v="1.3116666666666668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2"/>
    <x v="3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3"/>
    <x v="5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44"/>
    <x v="6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45"/>
    <x v="3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46"/>
    <x v="4"/>
  </r>
  <r>
    <n v="3.3558333333333334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47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48"/>
    <x v="5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49"/>
    <x v="5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0"/>
    <x v="5"/>
  </r>
  <r>
    <n v="1.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1"/>
    <x v="3"/>
  </r>
  <r>
    <n v="1.1399999999999999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2"/>
    <x v="4"/>
  </r>
  <r>
    <n v="1.33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3"/>
    <x v="5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54"/>
    <x v="3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55"/>
    <x v="3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56"/>
    <x v="3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57"/>
    <x v="3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58"/>
    <x v="3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73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59"/>
    <x v="3"/>
  </r>
  <r>
    <n v="1.16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0"/>
    <x v="3"/>
  </r>
  <r>
    <n v="1.24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1"/>
    <x v="3"/>
  </r>
  <r>
    <n v="1.030125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2"/>
    <x v="4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63"/>
    <x v="3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64"/>
    <x v="2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65"/>
    <x v="5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66"/>
    <x v="3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67"/>
    <x v="3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68"/>
    <x v="6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69"/>
    <x v="4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0"/>
    <x v="3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1"/>
    <x v="3"/>
  </r>
  <r>
    <n v="1.14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2"/>
    <x v="4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73"/>
    <x v="3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74"/>
    <x v="3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75"/>
    <x v="5"/>
  </r>
  <r>
    <n v="1.09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76"/>
    <x v="4"/>
  </r>
  <r>
    <n v="1.07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77"/>
    <x v="3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78"/>
    <x v="3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79"/>
    <x v="3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0"/>
    <x v="3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1"/>
    <x v="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2"/>
    <x v="0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3183"/>
    <x v="2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84"/>
    <x v="2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85"/>
    <x v="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86"/>
    <x v="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3187"/>
    <x v="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88"/>
    <x v="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89"/>
    <x v="0"/>
  </r>
  <r>
    <n v="0.114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0"/>
    <x v="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1"/>
    <x v="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2"/>
    <x v="3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193"/>
    <x v="2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194"/>
    <x v="3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195"/>
    <x v="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196"/>
    <x v="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3197"/>
    <x v="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198"/>
    <x v="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3199"/>
    <x v="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0"/>
    <x v="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1"/>
    <x v="3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2"/>
    <x v="3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03"/>
    <x v="5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04"/>
    <x v="3"/>
  </r>
  <r>
    <n v="1.26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05"/>
    <x v="3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06"/>
    <x v="0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07"/>
    <x v="2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08"/>
    <x v="0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09"/>
    <x v="0"/>
  </r>
  <r>
    <n v="1.16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0"/>
    <x v="2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1"/>
    <x v="3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2"/>
    <x v="0"/>
  </r>
  <r>
    <n v="1.00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13"/>
    <x v="1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14"/>
    <x v="0"/>
  </r>
  <r>
    <n v="1.24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15"/>
    <x v="0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16"/>
    <x v="0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17"/>
    <x v="1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18"/>
    <x v="2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19"/>
    <x v="0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0"/>
    <x v="1"/>
  </r>
  <r>
    <n v="1.02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1"/>
    <x v="0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2"/>
    <x v="3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41"/>
    <x v="3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23"/>
    <x v="2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24"/>
    <x v="2"/>
  </r>
  <r>
    <n v="1.1879999999999999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25"/>
    <x v="1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26"/>
    <x v="1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27"/>
    <x v="2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28"/>
    <x v="2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29"/>
    <x v="0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0"/>
    <x v="0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1"/>
    <x v="0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32"/>
    <x v="1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33"/>
    <x v="3"/>
  </r>
  <r>
    <n v="1.273042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34"/>
    <x v="3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35"/>
    <x v="0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36"/>
    <x v="2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37"/>
    <x v="0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38"/>
    <x v="0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39"/>
    <x v="0"/>
  </r>
  <r>
    <n v="1.00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0"/>
    <x v="0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1"/>
    <x v="0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42"/>
    <x v="3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43"/>
    <x v="0"/>
  </r>
  <r>
    <n v="1.27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44"/>
    <x v="2"/>
  </r>
  <r>
    <n v="1.0182500000000001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45"/>
    <x v="2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46"/>
    <x v="0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47"/>
    <x v="3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48"/>
    <x v="0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49"/>
    <x v="1"/>
  </r>
  <r>
    <n v="1.052142857142857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0"/>
    <x v="0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1"/>
    <x v="2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52"/>
    <x v="0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53"/>
    <x v="0"/>
  </r>
  <r>
    <n v="1.03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54"/>
    <x v="3"/>
  </r>
  <r>
    <n v="1.12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55"/>
    <x v="0"/>
  </r>
  <r>
    <n v="1.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56"/>
    <x v="0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57"/>
    <x v="0"/>
  </r>
  <r>
    <n v="1.31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58"/>
    <x v="0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59"/>
    <x v="0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0"/>
    <x v="2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1"/>
    <x v="0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62"/>
    <x v="0"/>
  </r>
  <r>
    <n v="1.3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63"/>
    <x v="3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64"/>
    <x v="0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65"/>
    <x v="2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66"/>
    <x v="2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67"/>
    <x v="0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68"/>
    <x v="2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69"/>
    <x v="3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0"/>
    <x v="0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1"/>
    <x v="2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72"/>
    <x v="0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73"/>
    <x v="0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74"/>
    <x v="2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75"/>
    <x v="2"/>
  </r>
  <r>
    <n v="1.01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76"/>
    <x v="2"/>
  </r>
  <r>
    <n v="1.1210242048409682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77"/>
    <x v="1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78"/>
    <x v="2"/>
  </r>
  <r>
    <n v="1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79"/>
    <x v="0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0"/>
    <x v="2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1"/>
    <x v="1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82"/>
    <x v="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83"/>
    <x v="0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84"/>
    <x v="0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85"/>
    <x v="1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86"/>
    <x v="0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87"/>
    <x v="2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88"/>
    <x v="0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89"/>
    <x v="0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0"/>
    <x v="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1"/>
    <x v="0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292"/>
    <x v="0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293"/>
    <x v="2"/>
  </r>
  <r>
    <n v="1.03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294"/>
    <x v="2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295"/>
    <x v="0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296"/>
    <x v="2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297"/>
    <x v="0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298"/>
    <x v="2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299"/>
    <x v="2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0"/>
    <x v="2"/>
  </r>
  <r>
    <n v="1.5942857142857143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1"/>
    <x v="2"/>
  </r>
  <r>
    <n v="1.0007692307692309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02"/>
    <x v="0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03"/>
    <x v="0"/>
  </r>
  <r>
    <n v="1.0004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04"/>
    <x v="2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05"/>
    <x v="2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06"/>
    <x v="0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07"/>
    <x v="2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08"/>
    <x v="3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09"/>
    <x v="2"/>
  </r>
  <r>
    <n v="1.25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0"/>
    <x v="2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1"/>
    <x v="0"/>
  </r>
  <r>
    <n v="1.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12"/>
    <x v="2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13"/>
    <x v="3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14"/>
    <x v="2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15"/>
    <x v="2"/>
  </r>
  <r>
    <n v="1.01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16"/>
    <x v="2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17"/>
    <x v="0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18"/>
    <x v="0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19"/>
    <x v="2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0"/>
    <x v="3"/>
  </r>
  <r>
    <n v="1.1679999999999999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1"/>
    <x v="3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22"/>
    <x v="0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23"/>
    <x v="0"/>
  </r>
  <r>
    <n v="1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24"/>
    <x v="3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25"/>
    <x v="0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26"/>
    <x v="0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27"/>
    <x v="3"/>
  </r>
  <r>
    <n v="1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28"/>
    <x v="2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29"/>
    <x v="3"/>
  </r>
  <r>
    <n v="1.02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0"/>
    <x v="1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1"/>
    <x v="2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32"/>
    <x v="2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33"/>
    <x v="2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34"/>
    <x v="0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35"/>
    <x v="2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36"/>
    <x v="3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37"/>
    <x v="0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38"/>
    <x v="0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39"/>
    <x v="2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0"/>
    <x v="2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1"/>
    <x v="2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42"/>
    <x v="0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43"/>
    <x v="3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44"/>
    <x v="2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45"/>
    <x v="2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46"/>
    <x v="0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47"/>
    <x v="2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48"/>
    <x v="2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49"/>
    <x v="3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0"/>
    <x v="3"/>
  </r>
  <r>
    <n v="1.06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1"/>
    <x v="1"/>
  </r>
  <r>
    <n v="1.01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52"/>
    <x v="2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53"/>
    <x v="3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54"/>
    <x v="0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55"/>
    <x v="3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266"/>
    <x v="2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56"/>
    <x v="0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57"/>
    <x v="0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58"/>
    <x v="0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59"/>
    <x v="0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0"/>
    <x v="1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61"/>
    <x v="2"/>
  </r>
  <r>
    <n v="1.38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62"/>
    <x v="0"/>
  </r>
  <r>
    <n v="1.03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2835"/>
    <x v="3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63"/>
    <x v="0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64"/>
    <x v="0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65"/>
    <x v="3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66"/>
    <x v="0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67"/>
    <x v="0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68"/>
    <x v="3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69"/>
    <x v="0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70"/>
    <x v="3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71"/>
    <x v="0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72"/>
    <x v="2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73"/>
    <x v="2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74"/>
    <x v="0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75"/>
    <x v="3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76"/>
    <x v="3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77"/>
    <x v="3"/>
  </r>
  <r>
    <n v="1.03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78"/>
    <x v="0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79"/>
    <x v="2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80"/>
    <x v="3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81"/>
    <x v="3"/>
  </r>
  <r>
    <n v="1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82"/>
    <x v="2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83"/>
    <x v="3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84"/>
    <x v="3"/>
  </r>
  <r>
    <n v="1.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85"/>
    <x v="0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2806"/>
    <x v="3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86"/>
    <x v="2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87"/>
    <x v="3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88"/>
    <x v="0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389"/>
    <x v="3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390"/>
    <x v="0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391"/>
    <x v="0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392"/>
    <x v="0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393"/>
    <x v="0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394"/>
    <x v="2"/>
  </r>
  <r>
    <n v="1.0031000000000001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395"/>
    <x v="3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396"/>
    <x v="3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397"/>
    <x v="3"/>
  </r>
  <r>
    <n v="1.23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398"/>
    <x v="2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399"/>
    <x v="2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00"/>
    <x v="0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01"/>
    <x v="3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02"/>
    <x v="0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03"/>
    <x v="2"/>
  </r>
  <r>
    <n v="1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04"/>
    <x v="2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05"/>
    <x v="0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06"/>
    <x v="3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07"/>
    <x v="3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08"/>
    <x v="2"/>
  </r>
  <r>
    <n v="1.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09"/>
    <x v="2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10"/>
    <x v="0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2232"/>
    <x v="0"/>
  </r>
  <r>
    <n v="1.4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11"/>
    <x v="0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12"/>
    <x v="0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13"/>
    <x v="3"/>
  </r>
  <r>
    <n v="1.08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14"/>
    <x v="3"/>
  </r>
  <r>
    <n v="1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15"/>
    <x v="3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16"/>
    <x v="0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17"/>
    <x v="2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18"/>
    <x v="3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19"/>
    <x v="3"/>
  </r>
  <r>
    <n v="1.09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20"/>
    <x v="2"/>
  </r>
  <r>
    <n v="1.0026315789473683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21"/>
    <x v="3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22"/>
    <x v="3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23"/>
    <x v="2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24"/>
    <x v="3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25"/>
    <x v="0"/>
  </r>
  <r>
    <n v="1.04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26"/>
    <x v="0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27"/>
    <x v="2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28"/>
    <x v="3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29"/>
    <x v="0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30"/>
    <x v="0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31"/>
    <x v="3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32"/>
    <x v="2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33"/>
    <x v="0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34"/>
    <x v="0"/>
  </r>
  <r>
    <n v="1.07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35"/>
    <x v="2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36"/>
    <x v="3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37"/>
    <x v="2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38"/>
    <x v="0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39"/>
    <x v="0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40"/>
    <x v="3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41"/>
    <x v="2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42"/>
    <x v="3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43"/>
    <x v="2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44"/>
    <x v="3"/>
  </r>
  <r>
    <n v="1.40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45"/>
    <x v="0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46"/>
    <x v="0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47"/>
    <x v="2"/>
  </r>
  <r>
    <n v="1.9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48"/>
    <x v="3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49"/>
    <x v="2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50"/>
    <x v="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51"/>
    <x v="2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52"/>
    <x v="2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53"/>
    <x v="0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54"/>
    <x v="2"/>
  </r>
  <r>
    <n v="1.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55"/>
    <x v="0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56"/>
    <x v="2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57"/>
    <x v="2"/>
  </r>
  <r>
    <n v="1.5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58"/>
    <x v="2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59"/>
    <x v="3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60"/>
    <x v="3"/>
  </r>
  <r>
    <n v="1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61"/>
    <x v="0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62"/>
    <x v="2"/>
  </r>
  <r>
    <n v="1.13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63"/>
    <x v="3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64"/>
    <x v="3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65"/>
    <x v="0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66"/>
    <x v="0"/>
  </r>
  <r>
    <n v="1.27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67"/>
    <x v="3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68"/>
    <x v="0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69"/>
    <x v="0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70"/>
    <x v="3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71"/>
    <x v="3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72"/>
    <x v="2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73"/>
    <x v="2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74"/>
    <x v="0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75"/>
    <x v="0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76"/>
    <x v="0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77"/>
    <x v="3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78"/>
    <x v="2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79"/>
    <x v="0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80"/>
    <x v="0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81"/>
    <x v="3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82"/>
    <x v="2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83"/>
    <x v="3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84"/>
    <x v="2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85"/>
    <x v="2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86"/>
    <x v="2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87"/>
    <x v="0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488"/>
    <x v="2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489"/>
    <x v="0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490"/>
    <x v="2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491"/>
    <x v="2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492"/>
    <x v="0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493"/>
    <x v="3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494"/>
    <x v="3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495"/>
    <x v="2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496"/>
    <x v="2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497"/>
    <x v="3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498"/>
    <x v="3"/>
  </r>
  <r>
    <n v="1.01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499"/>
    <x v="3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00"/>
    <x v="0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01"/>
    <x v="3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02"/>
    <x v="0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03"/>
    <x v="0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04"/>
    <x v="3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05"/>
    <x v="3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06"/>
    <x v="3"/>
  </r>
  <r>
    <n v="1.01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07"/>
    <x v="0"/>
  </r>
  <r>
    <n v="1.0075000000000001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08"/>
    <x v="0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09"/>
    <x v="3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10"/>
    <x v="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11"/>
    <x v="2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12"/>
    <x v="3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453"/>
    <x v="0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13"/>
    <x v="2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14"/>
    <x v="0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15"/>
    <x v="1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16"/>
    <x v="0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17"/>
    <x v="2"/>
  </r>
  <r>
    <n v="1.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18"/>
    <x v="2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19"/>
    <x v="3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20"/>
    <x v="0"/>
  </r>
  <r>
    <n v="1.5620000000000001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21"/>
    <x v="0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1804"/>
    <x v="0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22"/>
    <x v="0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23"/>
    <x v="3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24"/>
    <x v="2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25"/>
    <x v="2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26"/>
    <x v="2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27"/>
    <x v="0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28"/>
    <x v="3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29"/>
    <x v="0"/>
  </r>
  <r>
    <n v="1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30"/>
    <x v="0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31"/>
    <x v="0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32"/>
    <x v="0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33"/>
    <x v="2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34"/>
    <x v="2"/>
  </r>
  <r>
    <n v="1.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35"/>
    <x v="0"/>
  </r>
  <r>
    <n v="1.048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36"/>
    <x v="2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37"/>
    <x v="3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38"/>
    <x v="3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39"/>
    <x v="0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40"/>
    <x v="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41"/>
    <x v="2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42"/>
    <x v="3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43"/>
    <x v="3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44"/>
    <x v="0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45"/>
    <x v="0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46"/>
    <x v="0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47"/>
    <x v="0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48"/>
    <x v="2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49"/>
    <x v="2"/>
  </r>
  <r>
    <n v="1.00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50"/>
    <x v="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51"/>
    <x v="3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52"/>
    <x v="0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53"/>
    <x v="0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54"/>
    <x v="3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55"/>
    <x v="0"/>
  </r>
  <r>
    <n v="1.14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56"/>
    <x v="3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57"/>
    <x v="3"/>
  </r>
  <r>
    <n v="1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58"/>
    <x v="0"/>
  </r>
  <r>
    <n v="1.02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59"/>
    <x v="3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60"/>
    <x v="3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61"/>
    <x v="2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62"/>
    <x v="2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63"/>
    <x v="0"/>
  </r>
  <r>
    <n v="1.0001333333333333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64"/>
    <x v="2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65"/>
    <x v="2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66"/>
    <x v="0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67"/>
    <x v="3"/>
  </r>
  <r>
    <n v="2.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68"/>
    <x v="2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69"/>
    <x v="2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70"/>
    <x v="0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71"/>
    <x v="3"/>
  </r>
  <r>
    <n v="1.0942666666666667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72"/>
    <x v="2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73"/>
    <x v="2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74"/>
    <x v="0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75"/>
    <x v="0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76"/>
    <x v="3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77"/>
    <x v="0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78"/>
    <x v="0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79"/>
    <x v="0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80"/>
    <x v="2"/>
  </r>
  <r>
    <n v="1.1850000000000001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81"/>
    <x v="0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82"/>
    <x v="3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83"/>
    <x v="2"/>
  </r>
  <r>
    <n v="1.10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84"/>
    <x v="3"/>
  </r>
  <r>
    <n v="2.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85"/>
    <x v="0"/>
  </r>
  <r>
    <n v="1.3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586"/>
    <x v="2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587"/>
    <x v="0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588"/>
    <x v="2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589"/>
    <x v="0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590"/>
    <x v="2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591"/>
    <x v="2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592"/>
    <x v="2"/>
  </r>
  <r>
    <n v="1.0545454545454545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593"/>
    <x v="0"/>
  </r>
  <r>
    <n v="1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594"/>
    <x v="2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595"/>
    <x v="2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596"/>
    <x v="0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597"/>
    <x v="0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598"/>
    <x v="3"/>
  </r>
  <r>
    <n v="1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599"/>
    <x v="3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00"/>
    <x v="0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01"/>
    <x v="0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02"/>
    <x v="0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03"/>
    <x v="1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04"/>
    <x v="0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05"/>
    <x v="2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06"/>
    <x v="0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07"/>
    <x v="2"/>
  </r>
  <r>
    <n v="1.00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08"/>
    <x v="3"/>
  </r>
  <r>
    <n v="1.2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09"/>
    <x v="3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10"/>
    <x v="2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11"/>
    <x v="0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12"/>
    <x v="3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13"/>
    <x v="2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3614"/>
    <x v="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15"/>
    <x v="2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16"/>
    <x v="3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17"/>
    <x v="3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18"/>
    <x v="3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19"/>
    <x v="2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20"/>
    <x v="1"/>
  </r>
  <r>
    <n v="0.36457142857142855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21"/>
    <x v="2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3622"/>
    <x v="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23"/>
    <x v="0"/>
  </r>
  <r>
    <n v="6.545454545454546E-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24"/>
    <x v="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25"/>
    <x v="2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26"/>
    <x v="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3627"/>
    <x v="3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28"/>
    <x v="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3629"/>
    <x v="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30"/>
    <x v="2"/>
  </r>
  <r>
    <n v="1E-3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31"/>
    <x v="2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32"/>
    <x v="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33"/>
    <x v="2"/>
  </r>
  <r>
    <n v="1.003825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34"/>
    <x v="3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35"/>
    <x v="3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36"/>
    <x v="2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37"/>
    <x v="3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38"/>
    <x v="2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39"/>
    <x v="0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40"/>
    <x v="2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41"/>
    <x v="0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42"/>
    <x v="1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43"/>
    <x v="2"/>
  </r>
  <r>
    <n v="1.00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44"/>
    <x v="3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45"/>
    <x v="0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46"/>
    <x v="3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47"/>
    <x v="2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48"/>
    <x v="0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49"/>
    <x v="2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50"/>
    <x v="2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51"/>
    <x v="0"/>
  </r>
  <r>
    <n v="1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52"/>
    <x v="3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53"/>
    <x v="0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54"/>
    <x v="0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55"/>
    <x v="0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56"/>
    <x v="0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57"/>
    <x v="3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58"/>
    <x v="3"/>
  </r>
  <r>
    <n v="1.13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59"/>
    <x v="3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60"/>
    <x v="2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61"/>
    <x v="2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62"/>
    <x v="3"/>
  </r>
  <r>
    <n v="1.0290416666666666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63"/>
    <x v="3"/>
  </r>
  <r>
    <n v="1.02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64"/>
    <x v="0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65"/>
    <x v="3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66"/>
    <x v="2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67"/>
    <x v="2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68"/>
    <x v="3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69"/>
    <x v="2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70"/>
    <x v="0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71"/>
    <x v="3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72"/>
    <x v="0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73"/>
    <x v="3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74"/>
    <x v="3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75"/>
    <x v="0"/>
  </r>
  <r>
    <n v="1.2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76"/>
    <x v="3"/>
  </r>
  <r>
    <n v="1.27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77"/>
    <x v="0"/>
  </r>
  <r>
    <n v="1.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78"/>
    <x v="3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79"/>
    <x v="0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80"/>
    <x v="2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81"/>
    <x v="0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82"/>
    <x v="0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83"/>
    <x v="2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84"/>
    <x v="2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85"/>
    <x v="3"/>
  </r>
  <r>
    <n v="1.21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686"/>
    <x v="3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687"/>
    <x v="0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688"/>
    <x v="2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689"/>
    <x v="2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690"/>
    <x v="2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691"/>
    <x v="3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692"/>
    <x v="3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693"/>
    <x v="2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694"/>
    <x v="3"/>
  </r>
  <r>
    <n v="1.08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695"/>
    <x v="3"/>
  </r>
  <r>
    <n v="1.41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696"/>
    <x v="0"/>
  </r>
  <r>
    <n v="1.13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174"/>
    <x v="3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697"/>
    <x v="0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698"/>
    <x v="2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699"/>
    <x v="0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00"/>
    <x v="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01"/>
    <x v="2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02"/>
    <x v="0"/>
  </r>
  <r>
    <n v="2.3940000000000001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03"/>
    <x v="0"/>
  </r>
  <r>
    <n v="2.1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04"/>
    <x v="0"/>
  </r>
  <r>
    <n v="1.04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05"/>
    <x v="0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06"/>
    <x v="3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07"/>
    <x v="2"/>
  </r>
  <r>
    <n v="1.02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08"/>
    <x v="3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09"/>
    <x v="2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10"/>
    <x v="2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11"/>
    <x v="2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12"/>
    <x v="2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13"/>
    <x v="0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14"/>
    <x v="0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15"/>
    <x v="0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16"/>
    <x v="0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17"/>
    <x v="0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3718"/>
    <x v="0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19"/>
    <x v="0"/>
  </r>
  <r>
    <n v="0.133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20"/>
    <x v="0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21"/>
    <x v="0"/>
  </r>
  <r>
    <n v="0.21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22"/>
    <x v="0"/>
  </r>
  <r>
    <n v="0.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23"/>
    <x v="3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24"/>
    <x v="2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25"/>
    <x v="3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3726"/>
    <x v="0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27"/>
    <x v="3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3728"/>
    <x v="3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3729"/>
    <x v="3"/>
  </r>
  <r>
    <n v="0.1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30"/>
    <x v="3"/>
  </r>
  <r>
    <n v="2.3764705882352941E-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31"/>
    <x v="2"/>
  </r>
  <r>
    <n v="0.0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32"/>
    <x v="0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33"/>
    <x v="2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34"/>
    <x v="2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35"/>
    <x v="0"/>
  </r>
  <r>
    <n v="1.3260000000000001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36"/>
    <x v="2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37"/>
    <x v="2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38"/>
    <x v="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39"/>
    <x v="3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40"/>
    <x v="2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41"/>
    <x v="3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42"/>
    <x v="3"/>
  </r>
  <r>
    <n v="1.02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43"/>
    <x v="3"/>
  </r>
  <r>
    <n v="1.10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44"/>
    <x v="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45"/>
    <x v="3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46"/>
    <x v="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47"/>
    <x v="0"/>
  </r>
  <r>
    <n v="1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48"/>
    <x v="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49"/>
    <x v="2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50"/>
    <x v="3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51"/>
    <x v="3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566"/>
    <x v="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52"/>
    <x v="3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53"/>
    <x v="2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54"/>
    <x v="0"/>
  </r>
  <r>
    <n v="1.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55"/>
    <x v="2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56"/>
    <x v="2"/>
  </r>
  <r>
    <n v="1.0820000000000001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57"/>
    <x v="2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58"/>
    <x v="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59"/>
    <x v="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60"/>
    <x v="3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61"/>
    <x v="3"/>
  </r>
  <r>
    <n v="1.0504166666666668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62"/>
    <x v="0"/>
  </r>
  <r>
    <n v="1.0398000000000001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63"/>
    <x v="2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64"/>
    <x v="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65"/>
    <x v="3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66"/>
    <x v="2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67"/>
    <x v="2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68"/>
    <x v="2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69"/>
    <x v="2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70"/>
    <x v="2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514"/>
    <x v="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71"/>
    <x v="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72"/>
    <x v="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3773"/>
    <x v="2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3774"/>
    <x v="3"/>
  </r>
  <r>
    <n v="2.8E-3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75"/>
    <x v="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76"/>
    <x v="3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77"/>
    <x v="0"/>
  </r>
  <r>
    <n v="1.6666666666666666E-2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78"/>
    <x v="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79"/>
    <x v="1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80"/>
    <x v="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81"/>
    <x v="3"/>
  </r>
  <r>
    <n v="4.02E-2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82"/>
    <x v="2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783"/>
    <x v="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784"/>
    <x v="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3785"/>
    <x v="0"/>
  </r>
  <r>
    <n v="0.19650000000000001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786"/>
    <x v="2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3787"/>
    <x v="2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788"/>
    <x v="3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789"/>
    <x v="3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790"/>
    <x v="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791"/>
    <x v="0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792"/>
    <x v="3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793"/>
    <x v="0"/>
  </r>
  <r>
    <n v="3.3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794"/>
    <x v="2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2551"/>
    <x v="0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795"/>
    <x v="2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532"/>
    <x v="0"/>
  </r>
  <r>
    <n v="1.0000100000000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796"/>
    <x v="0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797"/>
    <x v="3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798"/>
    <x v="0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799"/>
    <x v="0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00"/>
    <x v="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01"/>
    <x v="0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02"/>
    <x v="2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03"/>
    <x v="2"/>
  </r>
  <r>
    <n v="1.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04"/>
    <x v="0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05"/>
    <x v="2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06"/>
    <x v="0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07"/>
    <x v="0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08"/>
    <x v="0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09"/>
    <x v="3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10"/>
    <x v="2"/>
  </r>
  <r>
    <n v="2.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11"/>
    <x v="2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12"/>
    <x v="3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13"/>
    <x v="2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14"/>
    <x v="3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15"/>
    <x v="0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16"/>
    <x v="2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17"/>
    <x v="2"/>
  </r>
  <r>
    <n v="1.0209999999999999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18"/>
    <x v="0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19"/>
    <x v="0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20"/>
    <x v="0"/>
  </r>
  <r>
    <n v="65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21"/>
    <x v="2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22"/>
    <x v="3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23"/>
    <x v="3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24"/>
    <x v="3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25"/>
    <x v="3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26"/>
    <x v="0"/>
  </r>
  <r>
    <n v="2.7E-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27"/>
    <x v="3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28"/>
    <x v="0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29"/>
    <x v="0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30"/>
    <x v="0"/>
  </r>
  <r>
    <n v="3.7999999999999999E-2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31"/>
    <x v="3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32"/>
    <x v="0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33"/>
    <x v="0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34"/>
    <x v="3"/>
  </r>
  <r>
    <n v="0.16254545454545455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35"/>
    <x v="0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36"/>
    <x v="0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37"/>
    <x v="0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38"/>
    <x v="3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39"/>
    <x v="0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40"/>
    <x v="3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41"/>
    <x v="3"/>
  </r>
  <r>
    <n v="0.05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42"/>
    <x v="3"/>
  </r>
  <r>
    <n v="1.3333333333333334E-4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43"/>
    <x v="2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3844"/>
    <x v="0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45"/>
    <x v="0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46"/>
    <x v="3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47"/>
    <x v="2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48"/>
    <x v="2"/>
  </r>
  <r>
    <n v="2E-3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49"/>
    <x v="3"/>
  </r>
  <r>
    <n v="3.44748684310884E-2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50"/>
    <x v="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51"/>
    <x v="3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52"/>
    <x v="1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3853"/>
    <x v="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3854"/>
    <x v="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3855"/>
    <x v="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3856"/>
    <x v="2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57"/>
    <x v="2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58"/>
    <x v="2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59"/>
    <x v="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3860"/>
    <x v="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792"/>
    <x v="3"/>
  </r>
  <r>
    <n v="0.0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61"/>
    <x v="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3862"/>
    <x v="2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3863"/>
    <x v="3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3864"/>
    <x v="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3865"/>
    <x v="2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3866"/>
    <x v="3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67"/>
    <x v="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68"/>
    <x v="1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69"/>
    <x v="0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70"/>
    <x v="0"/>
  </r>
  <r>
    <n v="0.32500000000000001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71"/>
    <x v="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3872"/>
    <x v="3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73"/>
    <x v="3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74"/>
    <x v="2"/>
  </r>
  <r>
    <n v="0.0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75"/>
    <x v="0"/>
  </r>
  <r>
    <n v="0.10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76"/>
    <x v="3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77"/>
    <x v="0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78"/>
    <x v="0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79"/>
    <x v="3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880"/>
    <x v="0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881"/>
    <x v="0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882"/>
    <x v="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3883"/>
    <x v="0"/>
  </r>
  <r>
    <n v="2.9999999999999997E-4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884"/>
    <x v="0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885"/>
    <x v="0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886"/>
    <x v="0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887"/>
    <x v="3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888"/>
    <x v="3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889"/>
    <x v="3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890"/>
    <x v="0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891"/>
    <x v="3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892"/>
    <x v="0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893"/>
    <x v="0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894"/>
    <x v="0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895"/>
    <x v="2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3896"/>
    <x v="2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897"/>
    <x v="3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898"/>
    <x v="3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899"/>
    <x v="2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00"/>
    <x v="2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3901"/>
    <x v="3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02"/>
    <x v="0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03"/>
    <x v="0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04"/>
    <x v="3"/>
  </r>
  <r>
    <n v="0.1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05"/>
    <x v="3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06"/>
    <x v="3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07"/>
    <x v="3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08"/>
    <x v="0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09"/>
    <x v="2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3910"/>
    <x v="2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3911"/>
    <x v="0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12"/>
    <x v="2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13"/>
    <x v="2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14"/>
    <x v="0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15"/>
    <x v="0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3916"/>
    <x v="2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17"/>
    <x v="2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18"/>
    <x v="0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19"/>
    <x v="3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20"/>
    <x v="0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21"/>
    <x v="3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3922"/>
    <x v="0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23"/>
    <x v="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924"/>
    <x v="0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25"/>
    <x v="0"/>
  </r>
  <r>
    <n v="3.2500000000000001E-2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26"/>
    <x v="0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27"/>
    <x v="2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928"/>
    <x v="3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29"/>
    <x v="0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30"/>
    <x v="2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31"/>
    <x v="2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32"/>
    <x v="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3933"/>
    <x v="2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3934"/>
    <x v="3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35"/>
    <x v="0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3936"/>
    <x v="2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37"/>
    <x v="2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38"/>
    <x v="3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39"/>
    <x v="3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40"/>
    <x v="2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41"/>
    <x v="3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42"/>
    <x v="0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3943"/>
    <x v="0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44"/>
    <x v="0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45"/>
    <x v="2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46"/>
    <x v="3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47"/>
    <x v="1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48"/>
    <x v="2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49"/>
    <x v="2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50"/>
    <x v="2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51"/>
    <x v="3"/>
  </r>
  <r>
    <n v="0.21099999999999999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52"/>
    <x v="0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53"/>
    <x v="2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54"/>
    <x v="2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3955"/>
    <x v="2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56"/>
    <x v="3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57"/>
    <x v="2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58"/>
    <x v="0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59"/>
    <x v="0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60"/>
    <x v="3"/>
  </r>
  <r>
    <n v="4.0833333333333333E-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61"/>
    <x v="2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62"/>
    <x v="0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63"/>
    <x v="3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64"/>
    <x v="3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65"/>
    <x v="2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66"/>
    <x v="2"/>
  </r>
  <r>
    <n v="0.37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67"/>
    <x v="3"/>
  </r>
  <r>
    <n v="2.1333333333333333E-2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68"/>
    <x v="0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3969"/>
    <x v="0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70"/>
    <x v="2"/>
  </r>
  <r>
    <n v="0.2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71"/>
    <x v="0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72"/>
    <x v="0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73"/>
    <x v="0"/>
  </r>
  <r>
    <n v="2.5000000000000001E-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74"/>
    <x v="3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75"/>
    <x v="0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76"/>
    <x v="3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3977"/>
    <x v="0"/>
  </r>
  <r>
    <n v="0.57199999999999995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78"/>
    <x v="0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79"/>
    <x v="3"/>
  </r>
  <r>
    <n v="1.25E-3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3980"/>
    <x v="2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1748"/>
    <x v="1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3981"/>
    <x v="3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3982"/>
    <x v="0"/>
  </r>
  <r>
    <n v="2E-3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3983"/>
    <x v="3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3984"/>
    <x v="3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3985"/>
    <x v="2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3986"/>
    <x v="3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3987"/>
    <x v="0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3988"/>
    <x v="3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3989"/>
    <x v="3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3990"/>
    <x v="0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3991"/>
    <x v="0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3992"/>
    <x v="0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3993"/>
    <x v="2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3994"/>
    <x v="0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3995"/>
    <x v="3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3996"/>
    <x v="3"/>
  </r>
  <r>
    <n v="8.666666666666667E-2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3997"/>
    <x v="2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3998"/>
    <x v="2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3999"/>
    <x v="0"/>
  </r>
  <r>
    <n v="8.3333333333333332E-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00"/>
    <x v="3"/>
  </r>
  <r>
    <n v="0.6956111111111110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01"/>
    <x v="0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4002"/>
    <x v="2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03"/>
    <x v="0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04"/>
    <x v="0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4005"/>
    <x v="0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06"/>
    <x v="1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07"/>
    <x v="3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008"/>
    <x v="0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09"/>
    <x v="2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4010"/>
    <x v="3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11"/>
    <x v="0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12"/>
    <x v="2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13"/>
    <x v="0"/>
  </r>
  <r>
    <n v="0.3684999999999999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14"/>
    <x v="3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15"/>
    <x v="3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16"/>
    <x v="2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17"/>
    <x v="3"/>
  </r>
  <r>
    <n v="0.6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18"/>
    <x v="0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19"/>
    <x v="0"/>
  </r>
  <r>
    <n v="4.1999999999999997E-3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20"/>
    <x v="2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21"/>
    <x v="0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022"/>
    <x v="3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23"/>
    <x v="0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24"/>
    <x v="3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25"/>
    <x v="3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26"/>
    <x v="0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27"/>
    <x v="2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28"/>
    <x v="0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29"/>
    <x v="3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4030"/>
    <x v="3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31"/>
    <x v="3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32"/>
    <x v="3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4033"/>
    <x v="2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34"/>
    <x v="3"/>
  </r>
  <r>
    <n v="0.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35"/>
    <x v="2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36"/>
    <x v="0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3268"/>
    <x v="2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37"/>
    <x v="3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38"/>
    <x v="3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4039"/>
    <x v="2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40"/>
    <x v="2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41"/>
    <x v="3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42"/>
    <x v="0"/>
  </r>
  <r>
    <n v="6.7499999999999999E-3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43"/>
    <x v="3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44"/>
    <x v="2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45"/>
    <x v="0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46"/>
    <x v="1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47"/>
    <x v="0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48"/>
    <x v="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049"/>
    <x v="2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50"/>
    <x v="3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51"/>
    <x v="0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52"/>
    <x v="0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53"/>
    <x v="3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4054"/>
    <x v="3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55"/>
    <x v="2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4056"/>
    <x v="1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57"/>
    <x v="2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4058"/>
    <x v="2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59"/>
    <x v="0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60"/>
    <x v="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61"/>
    <x v="2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62"/>
    <x v="2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63"/>
    <x v="0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64"/>
    <x v="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4065"/>
    <x v="2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66"/>
    <x v="0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67"/>
    <x v="0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68"/>
    <x v="0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69"/>
    <x v="0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70"/>
    <x v="0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71"/>
    <x v="0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72"/>
    <x v="3"/>
  </r>
  <r>
    <n v="2.6666666666666668E-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73"/>
    <x v="2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74"/>
    <x v="1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4075"/>
    <x v="2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4076"/>
    <x v="2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77"/>
    <x v="2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4078"/>
    <x v="3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4079"/>
    <x v="1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080"/>
    <x v="2"/>
  </r>
  <r>
    <n v="0.1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081"/>
    <x v="0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082"/>
    <x v="2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083"/>
    <x v="2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084"/>
    <x v="0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085"/>
    <x v="3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086"/>
    <x v="1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4087"/>
    <x v="0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088"/>
    <x v="2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089"/>
    <x v="0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090"/>
    <x v="2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B7F35-1220-7A4F-8FEF-1FBC473627F0}" name="PivotTable7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Percent funde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0744B-ECD3-3B4F-AE43-709EC15F75AE}" name="PivotTable8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Percent funde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EB5715-222A-D74C-A93A-4CD7708F0370}" name="PivotTable10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B0648-DB35-B246-B839-74EC59D5179F}">
  <sheetPr codeName="Sheet2"/>
  <dimension ref="A1:F14"/>
  <sheetViews>
    <sheetView tabSelected="1" zoomScale="160" zoomScaleNormal="160" workbookViewId="0">
      <selection activeCell="D9" sqref="D9"/>
    </sheetView>
  </sheetViews>
  <sheetFormatPr baseColWidth="10" defaultRowHeight="15" x14ac:dyDescent="0.2"/>
  <cols>
    <col min="1" max="1" width="20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20.1640625" bestFit="1" customWidth="1"/>
    <col min="9" max="9" width="14" bestFit="1" customWidth="1"/>
    <col min="10" max="10" width="24.5" bestFit="1" customWidth="1"/>
    <col min="11" max="11" width="18.33203125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8322</v>
      </c>
      <c r="B3" s="9" t="s">
        <v>8321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0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798E-F595-1B46-B25C-5C116F52B156}">
  <sheetPr codeName="Sheet3"/>
  <dimension ref="A1:F47"/>
  <sheetViews>
    <sheetView workbookViewId="0">
      <selection activeCell="I23" sqref="I23"/>
    </sheetView>
  </sheetViews>
  <sheetFormatPr baseColWidth="10" defaultRowHeight="15" x14ac:dyDescent="0.2"/>
  <cols>
    <col min="1" max="1" width="20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20.1640625" bestFit="1" customWidth="1"/>
    <col min="9" max="9" width="14.83203125" bestFit="1" customWidth="1"/>
    <col min="10" max="10" width="24.5" bestFit="1" customWidth="1"/>
    <col min="11" max="11" width="19.1640625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8322</v>
      </c>
      <c r="B4" s="9" t="s">
        <v>8321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24CC8-5BE2-9648-90C2-264294773CA1}">
  <sheetPr codeName="Sheet4"/>
  <dimension ref="A2:F15"/>
  <sheetViews>
    <sheetView workbookViewId="0">
      <selection activeCell="M13" sqref="M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2.5" bestFit="1" customWidth="1"/>
    <col min="9" max="9" width="15" bestFit="1" customWidth="1"/>
    <col min="10" max="10" width="12.5" bestFit="1" customWidth="1"/>
    <col min="11" max="11" width="15" bestFit="1" customWidth="1"/>
    <col min="12" max="12" width="12.5" bestFit="1" customWidth="1"/>
    <col min="13" max="13" width="15" bestFit="1" customWidth="1"/>
    <col min="14" max="14" width="12.5" bestFit="1" customWidth="1"/>
    <col min="15" max="15" width="15" bestFit="1" customWidth="1"/>
    <col min="16" max="16" width="12.5" bestFit="1" customWidth="1"/>
    <col min="17" max="17" width="15" bestFit="1" customWidth="1"/>
    <col min="18" max="18" width="11.5" bestFit="1" customWidth="1"/>
    <col min="19" max="19" width="14" bestFit="1" customWidth="1"/>
    <col min="20" max="20" width="11.5" bestFit="1" customWidth="1"/>
    <col min="21" max="21" width="14" bestFit="1" customWidth="1"/>
    <col min="22" max="22" width="11.5" bestFit="1" customWidth="1"/>
    <col min="23" max="23" width="14" bestFit="1" customWidth="1"/>
    <col min="24" max="24" width="12.5" bestFit="1" customWidth="1"/>
    <col min="25" max="25" width="15" bestFit="1" customWidth="1"/>
    <col min="26" max="26" width="10.5" bestFit="1" customWidth="1"/>
    <col min="27" max="27" width="13" bestFit="1" customWidth="1"/>
    <col min="28" max="28" width="10.5" bestFit="1" customWidth="1"/>
    <col min="29" max="29" width="13" bestFit="1" customWidth="1"/>
    <col min="30" max="30" width="11.5" bestFit="1" customWidth="1"/>
    <col min="31" max="31" width="14" bestFit="1" customWidth="1"/>
    <col min="32" max="32" width="11.5" bestFit="1" customWidth="1"/>
    <col min="33" max="33" width="14" bestFit="1" customWidth="1"/>
    <col min="34" max="34" width="11.5" bestFit="1" customWidth="1"/>
    <col min="35" max="35" width="14" bestFit="1" customWidth="1"/>
    <col min="36" max="36" width="11.5" bestFit="1" customWidth="1"/>
    <col min="37" max="37" width="14" bestFit="1" customWidth="1"/>
    <col min="38" max="38" width="11.5" bestFit="1" customWidth="1"/>
    <col min="39" max="39" width="14" bestFit="1" customWidth="1"/>
    <col min="40" max="40" width="11.5" bestFit="1" customWidth="1"/>
    <col min="41" max="41" width="14" bestFit="1" customWidth="1"/>
    <col min="42" max="42" width="11.5" bestFit="1" customWidth="1"/>
    <col min="43" max="43" width="14" bestFit="1" customWidth="1"/>
    <col min="44" max="44" width="11.5" bestFit="1" customWidth="1"/>
    <col min="45" max="45" width="14" bestFit="1" customWidth="1"/>
    <col min="46" max="46" width="10.5" bestFit="1" customWidth="1"/>
    <col min="47" max="47" width="13" bestFit="1" customWidth="1"/>
    <col min="48" max="48" width="10.5" bestFit="1" customWidth="1"/>
    <col min="49" max="49" width="13" bestFit="1" customWidth="1"/>
    <col min="50" max="50" width="11.5" bestFit="1" customWidth="1"/>
    <col min="51" max="51" width="14" bestFit="1" customWidth="1"/>
    <col min="52" max="52" width="11.5" bestFit="1" customWidth="1"/>
    <col min="53" max="53" width="14" bestFit="1" customWidth="1"/>
    <col min="54" max="54" width="11.5" bestFit="1" customWidth="1"/>
    <col min="55" max="55" width="14" bestFit="1" customWidth="1"/>
    <col min="56" max="56" width="11.5" bestFit="1" customWidth="1"/>
    <col min="57" max="57" width="14" bestFit="1" customWidth="1"/>
    <col min="58" max="58" width="10.5" bestFit="1" customWidth="1"/>
    <col min="59" max="59" width="13" bestFit="1" customWidth="1"/>
    <col min="60" max="60" width="10.5" bestFit="1" customWidth="1"/>
    <col min="61" max="61" width="13" bestFit="1" customWidth="1"/>
    <col min="62" max="62" width="10.5" bestFit="1" customWidth="1"/>
    <col min="63" max="63" width="13" bestFit="1" customWidth="1"/>
    <col min="64" max="64" width="11.5" bestFit="1" customWidth="1"/>
    <col min="65" max="65" width="14" bestFit="1" customWidth="1"/>
    <col min="66" max="66" width="11.5" bestFit="1" customWidth="1"/>
    <col min="67" max="67" width="14" bestFit="1" customWidth="1"/>
    <col min="68" max="68" width="10.5" bestFit="1" customWidth="1"/>
    <col min="69" max="69" width="13" bestFit="1" customWidth="1"/>
    <col min="70" max="70" width="10.5" bestFit="1" customWidth="1"/>
    <col min="71" max="71" width="13" bestFit="1" customWidth="1"/>
    <col min="72" max="72" width="10.5" bestFit="1" customWidth="1"/>
    <col min="73" max="73" width="13" bestFit="1" customWidth="1"/>
    <col min="74" max="74" width="11.5" bestFit="1" customWidth="1"/>
    <col min="75" max="75" width="14" bestFit="1" customWidth="1"/>
    <col min="76" max="76" width="11.5" bestFit="1" customWidth="1"/>
    <col min="77" max="77" width="14" bestFit="1" customWidth="1"/>
    <col min="78" max="78" width="11.5" bestFit="1" customWidth="1"/>
    <col min="79" max="79" width="14" bestFit="1" customWidth="1"/>
    <col min="80" max="80" width="11.5" bestFit="1" customWidth="1"/>
    <col min="81" max="81" width="14" bestFit="1" customWidth="1"/>
    <col min="82" max="82" width="11.5" bestFit="1" customWidth="1"/>
    <col min="83" max="83" width="14" bestFit="1" customWidth="1"/>
    <col min="84" max="84" width="11.5" bestFit="1" customWidth="1"/>
    <col min="85" max="85" width="14" bestFit="1" customWidth="1"/>
    <col min="86" max="86" width="11.5" bestFit="1" customWidth="1"/>
    <col min="87" max="87" width="14" bestFit="1" customWidth="1"/>
    <col min="88" max="88" width="11.5" bestFit="1" customWidth="1"/>
    <col min="89" max="89" width="14" bestFit="1" customWidth="1"/>
    <col min="90" max="90" width="11.5" bestFit="1" customWidth="1"/>
    <col min="91" max="91" width="14" bestFit="1" customWidth="1"/>
    <col min="92" max="92" width="10.5" bestFit="1" customWidth="1"/>
    <col min="93" max="93" width="13" bestFit="1" customWidth="1"/>
    <col min="94" max="94" width="11.5" bestFit="1" customWidth="1"/>
    <col min="95" max="95" width="14" bestFit="1" customWidth="1"/>
    <col min="96" max="96" width="11.5" bestFit="1" customWidth="1"/>
    <col min="97" max="97" width="14" bestFit="1" customWidth="1"/>
    <col min="98" max="98" width="11.5" bestFit="1" customWidth="1"/>
    <col min="99" max="99" width="14" bestFit="1" customWidth="1"/>
    <col min="100" max="100" width="11.5" bestFit="1" customWidth="1"/>
    <col min="101" max="101" width="14" bestFit="1" customWidth="1"/>
    <col min="102" max="102" width="10.5" bestFit="1" customWidth="1"/>
    <col min="103" max="103" width="13" bestFit="1" customWidth="1"/>
    <col min="104" max="104" width="10.5" bestFit="1" customWidth="1"/>
    <col min="105" max="105" width="13" bestFit="1" customWidth="1"/>
    <col min="106" max="106" width="11.5" bestFit="1" customWidth="1"/>
    <col min="107" max="107" width="14" bestFit="1" customWidth="1"/>
    <col min="108" max="108" width="11.5" bestFit="1" customWidth="1"/>
    <col min="109" max="109" width="14" bestFit="1" customWidth="1"/>
    <col min="110" max="110" width="11.5" bestFit="1" customWidth="1"/>
    <col min="111" max="111" width="14" bestFit="1" customWidth="1"/>
    <col min="112" max="112" width="12.5" bestFit="1" customWidth="1"/>
    <col min="113" max="113" width="15" bestFit="1" customWidth="1"/>
    <col min="114" max="114" width="12.5" bestFit="1" customWidth="1"/>
    <col min="115" max="115" width="15" bestFit="1" customWidth="1"/>
    <col min="116" max="116" width="12.5" bestFit="1" customWidth="1"/>
    <col min="117" max="117" width="15" bestFit="1" customWidth="1"/>
    <col min="118" max="118" width="12.5" bestFit="1" customWidth="1"/>
    <col min="119" max="119" width="15" bestFit="1" customWidth="1"/>
    <col min="120" max="120" width="12.5" bestFit="1" customWidth="1"/>
    <col min="121" max="121" width="15" bestFit="1" customWidth="1"/>
    <col min="122" max="122" width="11.5" bestFit="1" customWidth="1"/>
    <col min="123" max="123" width="14" bestFit="1" customWidth="1"/>
    <col min="124" max="124" width="12.5" bestFit="1" customWidth="1"/>
    <col min="125" max="125" width="15" bestFit="1" customWidth="1"/>
    <col min="126" max="126" width="12.5" bestFit="1" customWidth="1"/>
    <col min="127" max="127" width="15" bestFit="1" customWidth="1"/>
    <col min="128" max="128" width="12.5" bestFit="1" customWidth="1"/>
    <col min="129" max="129" width="15" bestFit="1" customWidth="1"/>
    <col min="130" max="130" width="11.5" bestFit="1" customWidth="1"/>
    <col min="131" max="131" width="14" bestFit="1" customWidth="1"/>
    <col min="132" max="132" width="12.5" bestFit="1" customWidth="1"/>
    <col min="133" max="133" width="15" bestFit="1" customWidth="1"/>
    <col min="134" max="134" width="12.5" bestFit="1" customWidth="1"/>
    <col min="135" max="135" width="15" bestFit="1" customWidth="1"/>
    <col min="136" max="136" width="12.5" bestFit="1" customWidth="1"/>
    <col min="137" max="137" width="15" bestFit="1" customWidth="1"/>
    <col min="138" max="138" width="12.5" bestFit="1" customWidth="1"/>
    <col min="139" max="139" width="15" bestFit="1" customWidth="1"/>
    <col min="140" max="140" width="10.5" bestFit="1" customWidth="1"/>
    <col min="141" max="141" width="13" bestFit="1" customWidth="1"/>
    <col min="142" max="142" width="11.5" bestFit="1" customWidth="1"/>
    <col min="143" max="143" width="14" bestFit="1" customWidth="1"/>
    <col min="144" max="144" width="11.5" bestFit="1" customWidth="1"/>
    <col min="145" max="145" width="14" bestFit="1" customWidth="1"/>
    <col min="146" max="146" width="11.5" bestFit="1" customWidth="1"/>
    <col min="147" max="147" width="14" bestFit="1" customWidth="1"/>
    <col min="148" max="148" width="11.5" bestFit="1" customWidth="1"/>
    <col min="149" max="149" width="14" bestFit="1" customWidth="1"/>
    <col min="150" max="150" width="10.5" bestFit="1" customWidth="1"/>
    <col min="151" max="151" width="13" bestFit="1" customWidth="1"/>
    <col min="152" max="152" width="10.5" bestFit="1" customWidth="1"/>
    <col min="153" max="153" width="13" bestFit="1" customWidth="1"/>
    <col min="154" max="154" width="10.5" bestFit="1" customWidth="1"/>
    <col min="155" max="155" width="13" bestFit="1" customWidth="1"/>
    <col min="156" max="156" width="11.5" bestFit="1" customWidth="1"/>
    <col min="157" max="157" width="14" bestFit="1" customWidth="1"/>
    <col min="158" max="158" width="11.5" bestFit="1" customWidth="1"/>
    <col min="159" max="159" width="14" bestFit="1" customWidth="1"/>
    <col min="160" max="160" width="11.5" bestFit="1" customWidth="1"/>
    <col min="161" max="161" width="14" bestFit="1" customWidth="1"/>
    <col min="162" max="162" width="11.5" bestFit="1" customWidth="1"/>
    <col min="163" max="163" width="14" bestFit="1" customWidth="1"/>
    <col min="164" max="164" width="11.5" bestFit="1" customWidth="1"/>
    <col min="165" max="165" width="14" bestFit="1" customWidth="1"/>
    <col min="166" max="166" width="11.5" bestFit="1" customWidth="1"/>
    <col min="167" max="167" width="14" bestFit="1" customWidth="1"/>
    <col min="168" max="168" width="11.5" bestFit="1" customWidth="1"/>
    <col min="169" max="169" width="14" bestFit="1" customWidth="1"/>
    <col min="170" max="170" width="10.5" bestFit="1" customWidth="1"/>
    <col min="171" max="171" width="13" bestFit="1" customWidth="1"/>
    <col min="172" max="172" width="10.5" bestFit="1" customWidth="1"/>
    <col min="173" max="173" width="13" bestFit="1" customWidth="1"/>
    <col min="174" max="174" width="10.5" bestFit="1" customWidth="1"/>
    <col min="175" max="175" width="13" bestFit="1" customWidth="1"/>
    <col min="176" max="176" width="10.5" bestFit="1" customWidth="1"/>
    <col min="177" max="177" width="13" bestFit="1" customWidth="1"/>
    <col min="178" max="178" width="11.5" bestFit="1" customWidth="1"/>
    <col min="179" max="179" width="14" bestFit="1" customWidth="1"/>
    <col min="180" max="180" width="11.5" bestFit="1" customWidth="1"/>
    <col min="181" max="181" width="14" bestFit="1" customWidth="1"/>
    <col min="182" max="182" width="11.5" bestFit="1" customWidth="1"/>
    <col min="183" max="183" width="14" bestFit="1" customWidth="1"/>
    <col min="184" max="184" width="11.5" bestFit="1" customWidth="1"/>
    <col min="185" max="185" width="14" bestFit="1" customWidth="1"/>
    <col min="186" max="186" width="11.5" bestFit="1" customWidth="1"/>
    <col min="187" max="187" width="14" bestFit="1" customWidth="1"/>
    <col min="188" max="188" width="11.5" bestFit="1" customWidth="1"/>
    <col min="189" max="189" width="14" bestFit="1" customWidth="1"/>
    <col min="190" max="190" width="10.5" bestFit="1" customWidth="1"/>
    <col min="191" max="191" width="13" bestFit="1" customWidth="1"/>
    <col min="192" max="192" width="10.5" bestFit="1" customWidth="1"/>
    <col min="193" max="193" width="13" bestFit="1" customWidth="1"/>
    <col min="194" max="194" width="10.5" bestFit="1" customWidth="1"/>
    <col min="195" max="195" width="13" bestFit="1" customWidth="1"/>
    <col min="196" max="196" width="11.5" bestFit="1" customWidth="1"/>
    <col min="197" max="197" width="14" bestFit="1" customWidth="1"/>
    <col min="198" max="198" width="11.5" bestFit="1" customWidth="1"/>
    <col min="199" max="199" width="14" bestFit="1" customWidth="1"/>
    <col min="200" max="200" width="11.5" bestFit="1" customWidth="1"/>
    <col min="201" max="201" width="14" bestFit="1" customWidth="1"/>
    <col min="202" max="202" width="11.5" bestFit="1" customWidth="1"/>
    <col min="203" max="203" width="14" bestFit="1" customWidth="1"/>
    <col min="204" max="204" width="11.5" bestFit="1" customWidth="1"/>
    <col min="205" max="205" width="14" bestFit="1" customWidth="1"/>
    <col min="206" max="206" width="11.5" bestFit="1" customWidth="1"/>
    <col min="207" max="207" width="14" bestFit="1" customWidth="1"/>
    <col min="208" max="208" width="11.5" bestFit="1" customWidth="1"/>
    <col min="209" max="209" width="14" bestFit="1" customWidth="1"/>
    <col min="210" max="210" width="11.5" bestFit="1" customWidth="1"/>
    <col min="211" max="211" width="14" bestFit="1" customWidth="1"/>
    <col min="212" max="212" width="11.5" bestFit="1" customWidth="1"/>
    <col min="213" max="213" width="14" bestFit="1" customWidth="1"/>
    <col min="214" max="214" width="10.5" bestFit="1" customWidth="1"/>
    <col min="215" max="215" width="13" bestFit="1" customWidth="1"/>
    <col min="216" max="216" width="10.5" bestFit="1" customWidth="1"/>
    <col min="217" max="217" width="13" bestFit="1" customWidth="1"/>
    <col min="218" max="218" width="10.5" bestFit="1" customWidth="1"/>
    <col min="219" max="219" width="13" bestFit="1" customWidth="1"/>
    <col min="220" max="220" width="10.5" bestFit="1" customWidth="1"/>
    <col min="221" max="221" width="13" bestFit="1" customWidth="1"/>
    <col min="222" max="222" width="10.5" bestFit="1" customWidth="1"/>
    <col min="223" max="223" width="13" bestFit="1" customWidth="1"/>
    <col min="224" max="224" width="11.5" bestFit="1" customWidth="1"/>
    <col min="225" max="225" width="14" bestFit="1" customWidth="1"/>
    <col min="226" max="226" width="11.5" bestFit="1" customWidth="1"/>
    <col min="227" max="227" width="14" bestFit="1" customWidth="1"/>
    <col min="228" max="228" width="11.5" bestFit="1" customWidth="1"/>
    <col min="229" max="229" width="14" bestFit="1" customWidth="1"/>
    <col min="230" max="230" width="11.5" bestFit="1" customWidth="1"/>
    <col min="231" max="231" width="14" bestFit="1" customWidth="1"/>
    <col min="232" max="232" width="11.5" bestFit="1" customWidth="1"/>
    <col min="233" max="233" width="14" bestFit="1" customWidth="1"/>
    <col min="234" max="234" width="11.5" bestFit="1" customWidth="1"/>
    <col min="235" max="235" width="14" bestFit="1" customWidth="1"/>
    <col min="236" max="236" width="11.5" bestFit="1" customWidth="1"/>
    <col min="237" max="237" width="14" bestFit="1" customWidth="1"/>
    <col min="238" max="238" width="10.5" bestFit="1" customWidth="1"/>
    <col min="239" max="239" width="13" bestFit="1" customWidth="1"/>
    <col min="240" max="240" width="10.5" bestFit="1" customWidth="1"/>
    <col min="241" max="241" width="13" bestFit="1" customWidth="1"/>
    <col min="242" max="242" width="10.5" bestFit="1" customWidth="1"/>
    <col min="243" max="243" width="13" bestFit="1" customWidth="1"/>
    <col min="244" max="244" width="11.5" bestFit="1" customWidth="1"/>
    <col min="245" max="245" width="14" bestFit="1" customWidth="1"/>
    <col min="246" max="246" width="11.5" bestFit="1" customWidth="1"/>
    <col min="247" max="247" width="14" bestFit="1" customWidth="1"/>
    <col min="248" max="248" width="11.5" bestFit="1" customWidth="1"/>
    <col min="249" max="249" width="14" bestFit="1" customWidth="1"/>
    <col min="250" max="250" width="11.5" bestFit="1" customWidth="1"/>
    <col min="251" max="251" width="14" bestFit="1" customWidth="1"/>
    <col min="252" max="252" width="11.5" bestFit="1" customWidth="1"/>
    <col min="253" max="253" width="14" bestFit="1" customWidth="1"/>
    <col min="254" max="254" width="11.5" bestFit="1" customWidth="1"/>
    <col min="255" max="255" width="14" bestFit="1" customWidth="1"/>
    <col min="256" max="256" width="11.5" bestFit="1" customWidth="1"/>
    <col min="257" max="257" width="14" bestFit="1" customWidth="1"/>
    <col min="258" max="258" width="11.5" bestFit="1" customWidth="1"/>
    <col min="259" max="259" width="14" bestFit="1" customWidth="1"/>
    <col min="260" max="260" width="11.5" bestFit="1" customWidth="1"/>
    <col min="261" max="261" width="14" bestFit="1" customWidth="1"/>
    <col min="262" max="262" width="10.5" bestFit="1" customWidth="1"/>
    <col min="263" max="263" width="13" bestFit="1" customWidth="1"/>
    <col min="264" max="264" width="10.5" bestFit="1" customWidth="1"/>
    <col min="265" max="265" width="13" bestFit="1" customWidth="1"/>
    <col min="266" max="266" width="10.5" bestFit="1" customWidth="1"/>
    <col min="267" max="267" width="13" bestFit="1" customWidth="1"/>
    <col min="268" max="268" width="10.5" bestFit="1" customWidth="1"/>
    <col min="269" max="269" width="13" bestFit="1" customWidth="1"/>
    <col min="270" max="270" width="10.5" bestFit="1" customWidth="1"/>
    <col min="271" max="271" width="13" bestFit="1" customWidth="1"/>
    <col min="272" max="272" width="10.5" bestFit="1" customWidth="1"/>
    <col min="273" max="273" width="13" bestFit="1" customWidth="1"/>
    <col min="274" max="274" width="10.5" bestFit="1" customWidth="1"/>
    <col min="275" max="275" width="13" bestFit="1" customWidth="1"/>
    <col min="276" max="276" width="11.5" bestFit="1" customWidth="1"/>
    <col min="277" max="277" width="14" bestFit="1" customWidth="1"/>
    <col min="278" max="278" width="11.5" bestFit="1" customWidth="1"/>
    <col min="279" max="279" width="14" bestFit="1" customWidth="1"/>
    <col min="280" max="280" width="11.5" bestFit="1" customWidth="1"/>
    <col min="281" max="281" width="14" bestFit="1" customWidth="1"/>
    <col min="282" max="282" width="11.5" bestFit="1" customWidth="1"/>
    <col min="283" max="283" width="14" bestFit="1" customWidth="1"/>
    <col min="284" max="284" width="11.5" bestFit="1" customWidth="1"/>
    <col min="285" max="285" width="14" bestFit="1" customWidth="1"/>
    <col min="286" max="286" width="11.5" bestFit="1" customWidth="1"/>
    <col min="287" max="287" width="14" bestFit="1" customWidth="1"/>
    <col min="288" max="288" width="11.5" bestFit="1" customWidth="1"/>
    <col min="289" max="289" width="14" bestFit="1" customWidth="1"/>
    <col min="290" max="290" width="11.5" bestFit="1" customWidth="1"/>
    <col min="291" max="291" width="14" bestFit="1" customWidth="1"/>
    <col min="292" max="292" width="11.5" bestFit="1" customWidth="1"/>
    <col min="293" max="293" width="14" bestFit="1" customWidth="1"/>
    <col min="294" max="294" width="11.5" bestFit="1" customWidth="1"/>
    <col min="295" max="295" width="14" bestFit="1" customWidth="1"/>
    <col min="296" max="296" width="11.5" bestFit="1" customWidth="1"/>
    <col min="297" max="297" width="14" bestFit="1" customWidth="1"/>
    <col min="298" max="298" width="10.5" bestFit="1" customWidth="1"/>
    <col min="299" max="299" width="13" bestFit="1" customWidth="1"/>
    <col min="300" max="300" width="10.5" bestFit="1" customWidth="1"/>
    <col min="301" max="301" width="13" bestFit="1" customWidth="1"/>
    <col min="302" max="302" width="10.5" bestFit="1" customWidth="1"/>
    <col min="303" max="303" width="13" bestFit="1" customWidth="1"/>
    <col min="304" max="304" width="10.5" bestFit="1" customWidth="1"/>
    <col min="305" max="305" width="13" bestFit="1" customWidth="1"/>
    <col min="306" max="306" width="10.5" bestFit="1" customWidth="1"/>
    <col min="307" max="307" width="13" bestFit="1" customWidth="1"/>
    <col min="308" max="308" width="10.5" bestFit="1" customWidth="1"/>
    <col min="309" max="309" width="13" bestFit="1" customWidth="1"/>
    <col min="310" max="310" width="10.5" bestFit="1" customWidth="1"/>
    <col min="311" max="311" width="13" bestFit="1" customWidth="1"/>
    <col min="312" max="312" width="10.5" bestFit="1" customWidth="1"/>
    <col min="313" max="313" width="13" bestFit="1" customWidth="1"/>
    <col min="314" max="314" width="10.5" bestFit="1" customWidth="1"/>
    <col min="315" max="315" width="13" bestFit="1" customWidth="1"/>
    <col min="316" max="316" width="11.5" bestFit="1" customWidth="1"/>
    <col min="317" max="317" width="14" bestFit="1" customWidth="1"/>
    <col min="318" max="318" width="11.5" bestFit="1" customWidth="1"/>
    <col min="319" max="319" width="14" bestFit="1" customWidth="1"/>
    <col min="320" max="320" width="11.5" bestFit="1" customWidth="1"/>
    <col min="321" max="321" width="14" bestFit="1" customWidth="1"/>
    <col min="322" max="322" width="11.5" bestFit="1" customWidth="1"/>
    <col min="323" max="323" width="14" bestFit="1" customWidth="1"/>
    <col min="324" max="324" width="11.5" bestFit="1" customWidth="1"/>
    <col min="325" max="325" width="14" bestFit="1" customWidth="1"/>
    <col min="326" max="326" width="11.5" bestFit="1" customWidth="1"/>
    <col min="327" max="327" width="14" bestFit="1" customWidth="1"/>
    <col min="328" max="328" width="10.5" bestFit="1" customWidth="1"/>
    <col min="329" max="329" width="13" bestFit="1" customWidth="1"/>
    <col min="330" max="330" width="10.5" bestFit="1" customWidth="1"/>
    <col min="331" max="331" width="13" bestFit="1" customWidth="1"/>
    <col min="332" max="332" width="10.5" bestFit="1" customWidth="1"/>
    <col min="333" max="333" width="13" bestFit="1" customWidth="1"/>
    <col min="334" max="334" width="10.5" bestFit="1" customWidth="1"/>
    <col min="335" max="335" width="13" bestFit="1" customWidth="1"/>
    <col min="336" max="336" width="10.5" bestFit="1" customWidth="1"/>
    <col min="337" max="337" width="13" bestFit="1" customWidth="1"/>
    <col min="338" max="338" width="10.5" bestFit="1" customWidth="1"/>
    <col min="339" max="339" width="13" bestFit="1" customWidth="1"/>
    <col min="340" max="340" width="10.5" bestFit="1" customWidth="1"/>
    <col min="341" max="341" width="13" bestFit="1" customWidth="1"/>
    <col min="342" max="342" width="10.5" bestFit="1" customWidth="1"/>
    <col min="343" max="343" width="13" bestFit="1" customWidth="1"/>
    <col min="344" max="344" width="10.5" bestFit="1" customWidth="1"/>
    <col min="345" max="345" width="13" bestFit="1" customWidth="1"/>
    <col min="346" max="346" width="11.5" bestFit="1" customWidth="1"/>
    <col min="347" max="347" width="14" bestFit="1" customWidth="1"/>
    <col min="348" max="348" width="11.5" bestFit="1" customWidth="1"/>
    <col min="349" max="349" width="14" bestFit="1" customWidth="1"/>
    <col min="350" max="350" width="11.5" bestFit="1" customWidth="1"/>
    <col min="351" max="351" width="14" bestFit="1" customWidth="1"/>
    <col min="352" max="352" width="11.5" bestFit="1" customWidth="1"/>
    <col min="353" max="353" width="14" bestFit="1" customWidth="1"/>
    <col min="354" max="354" width="11.5" bestFit="1" customWidth="1"/>
    <col min="355" max="355" width="14" bestFit="1" customWidth="1"/>
    <col min="356" max="356" width="11.5" bestFit="1" customWidth="1"/>
    <col min="357" max="357" width="14" bestFit="1" customWidth="1"/>
    <col min="358" max="358" width="11.5" bestFit="1" customWidth="1"/>
    <col min="359" max="359" width="14" bestFit="1" customWidth="1"/>
    <col min="360" max="360" width="11.5" bestFit="1" customWidth="1"/>
    <col min="361" max="361" width="14" bestFit="1" customWidth="1"/>
    <col min="362" max="362" width="11.5" bestFit="1" customWidth="1"/>
    <col min="363" max="363" width="14" bestFit="1" customWidth="1"/>
    <col min="364" max="364" width="11.5" bestFit="1" customWidth="1"/>
    <col min="365" max="365" width="14" bestFit="1" customWidth="1"/>
    <col min="366" max="366" width="11.5" bestFit="1" customWidth="1"/>
    <col min="367" max="367" width="14" bestFit="1" customWidth="1"/>
    <col min="368" max="368" width="11.5" bestFit="1" customWidth="1"/>
    <col min="369" max="369" width="14" bestFit="1" customWidth="1"/>
    <col min="370" max="370" width="11.5" bestFit="1" customWidth="1"/>
    <col min="371" max="371" width="14" bestFit="1" customWidth="1"/>
    <col min="372" max="372" width="11.5" bestFit="1" customWidth="1"/>
    <col min="373" max="373" width="14" bestFit="1" customWidth="1"/>
    <col min="374" max="374" width="11.5" bestFit="1" customWidth="1"/>
    <col min="375" max="375" width="14" bestFit="1" customWidth="1"/>
    <col min="376" max="376" width="11.5" bestFit="1" customWidth="1"/>
    <col min="377" max="377" width="14" bestFit="1" customWidth="1"/>
    <col min="378" max="378" width="11.5" bestFit="1" customWidth="1"/>
    <col min="379" max="379" width="14" bestFit="1" customWidth="1"/>
    <col min="380" max="380" width="11.5" bestFit="1" customWidth="1"/>
    <col min="381" max="381" width="14" bestFit="1" customWidth="1"/>
    <col min="382" max="382" width="12.5" bestFit="1" customWidth="1"/>
    <col min="383" max="383" width="15" bestFit="1" customWidth="1"/>
    <col min="384" max="384" width="12.5" bestFit="1" customWidth="1"/>
    <col min="385" max="385" width="15" bestFit="1" customWidth="1"/>
    <col min="386" max="386" width="12.5" bestFit="1" customWidth="1"/>
    <col min="387" max="387" width="15" bestFit="1" customWidth="1"/>
    <col min="388" max="388" width="12.5" bestFit="1" customWidth="1"/>
    <col min="389" max="389" width="15" bestFit="1" customWidth="1"/>
    <col min="390" max="390" width="12.5" bestFit="1" customWidth="1"/>
    <col min="391" max="391" width="15" bestFit="1" customWidth="1"/>
    <col min="392" max="392" width="12.5" bestFit="1" customWidth="1"/>
    <col min="393" max="393" width="15" bestFit="1" customWidth="1"/>
    <col min="394" max="394" width="12.5" bestFit="1" customWidth="1"/>
    <col min="395" max="395" width="15" bestFit="1" customWidth="1"/>
    <col min="396" max="396" width="12.5" bestFit="1" customWidth="1"/>
    <col min="397" max="397" width="15" bestFit="1" customWidth="1"/>
    <col min="398" max="398" width="11.5" bestFit="1" customWidth="1"/>
    <col min="399" max="399" width="14" bestFit="1" customWidth="1"/>
    <col min="400" max="400" width="11.5" bestFit="1" customWidth="1"/>
    <col min="401" max="401" width="14" bestFit="1" customWidth="1"/>
    <col min="402" max="402" width="12.5" bestFit="1" customWidth="1"/>
    <col min="403" max="403" width="15" bestFit="1" customWidth="1"/>
    <col min="404" max="404" width="12.5" bestFit="1" customWidth="1"/>
    <col min="405" max="405" width="15" bestFit="1" customWidth="1"/>
    <col min="406" max="406" width="12.5" bestFit="1" customWidth="1"/>
    <col min="407" max="407" width="15" bestFit="1" customWidth="1"/>
    <col min="408" max="408" width="12.5" bestFit="1" customWidth="1"/>
    <col min="409" max="409" width="15" bestFit="1" customWidth="1"/>
    <col min="410" max="410" width="12.5" bestFit="1" customWidth="1"/>
    <col min="411" max="411" width="15" bestFit="1" customWidth="1"/>
    <col min="412" max="412" width="12.5" bestFit="1" customWidth="1"/>
    <col min="413" max="413" width="15" bestFit="1" customWidth="1"/>
    <col min="414" max="414" width="11.5" bestFit="1" customWidth="1"/>
    <col min="415" max="415" width="14" bestFit="1" customWidth="1"/>
    <col min="416" max="416" width="11.5" bestFit="1" customWidth="1"/>
    <col min="417" max="417" width="14" bestFit="1" customWidth="1"/>
    <col min="418" max="418" width="11.5" bestFit="1" customWidth="1"/>
    <col min="419" max="419" width="14" bestFit="1" customWidth="1"/>
    <col min="420" max="420" width="11.5" bestFit="1" customWidth="1"/>
    <col min="421" max="421" width="14" bestFit="1" customWidth="1"/>
    <col min="422" max="422" width="12.5" bestFit="1" customWidth="1"/>
    <col min="423" max="423" width="15" bestFit="1" customWidth="1"/>
    <col min="424" max="424" width="12.5" bestFit="1" customWidth="1"/>
    <col min="425" max="425" width="15" bestFit="1" customWidth="1"/>
    <col min="426" max="426" width="12.5" bestFit="1" customWidth="1"/>
    <col min="427" max="427" width="15" bestFit="1" customWidth="1"/>
    <col min="428" max="428" width="12.5" bestFit="1" customWidth="1"/>
    <col min="429" max="429" width="15" bestFit="1" customWidth="1"/>
    <col min="430" max="430" width="12.5" bestFit="1" customWidth="1"/>
    <col min="431" max="431" width="15" bestFit="1" customWidth="1"/>
    <col min="432" max="432" width="12.5" bestFit="1" customWidth="1"/>
    <col min="433" max="433" width="15" bestFit="1" customWidth="1"/>
    <col min="434" max="434" width="12.5" bestFit="1" customWidth="1"/>
    <col min="435" max="435" width="15" bestFit="1" customWidth="1"/>
    <col min="436" max="436" width="12.5" bestFit="1" customWidth="1"/>
    <col min="437" max="437" width="15" bestFit="1" customWidth="1"/>
    <col min="438" max="438" width="12.5" bestFit="1" customWidth="1"/>
    <col min="439" max="439" width="15" bestFit="1" customWidth="1"/>
    <col min="440" max="440" width="12.5" bestFit="1" customWidth="1"/>
    <col min="441" max="441" width="15" bestFit="1" customWidth="1"/>
    <col min="442" max="442" width="12.5" bestFit="1" customWidth="1"/>
    <col min="443" max="443" width="15" bestFit="1" customWidth="1"/>
    <col min="444" max="444" width="12.5" bestFit="1" customWidth="1"/>
    <col min="445" max="445" width="15" bestFit="1" customWidth="1"/>
    <col min="446" max="446" width="12.5" bestFit="1" customWidth="1"/>
    <col min="447" max="447" width="15" bestFit="1" customWidth="1"/>
    <col min="448" max="448" width="12.5" bestFit="1" customWidth="1"/>
    <col min="449" max="449" width="15" bestFit="1" customWidth="1"/>
    <col min="450" max="450" width="12.5" bestFit="1" customWidth="1"/>
    <col min="451" max="451" width="15" bestFit="1" customWidth="1"/>
    <col min="452" max="452" width="10.5" bestFit="1" customWidth="1"/>
    <col min="453" max="453" width="13" bestFit="1" customWidth="1"/>
    <col min="454" max="454" width="10.5" bestFit="1" customWidth="1"/>
    <col min="455" max="455" width="13" bestFit="1" customWidth="1"/>
    <col min="456" max="456" width="10.5" bestFit="1" customWidth="1"/>
    <col min="457" max="457" width="13" bestFit="1" customWidth="1"/>
    <col min="458" max="458" width="10.5" bestFit="1" customWidth="1"/>
    <col min="459" max="459" width="13" bestFit="1" customWidth="1"/>
    <col min="460" max="460" width="11.5" bestFit="1" customWidth="1"/>
    <col min="461" max="461" width="14" bestFit="1" customWidth="1"/>
    <col min="462" max="462" width="11.5" bestFit="1" customWidth="1"/>
    <col min="463" max="463" width="14" bestFit="1" customWidth="1"/>
    <col min="464" max="464" width="11.5" bestFit="1" customWidth="1"/>
    <col min="465" max="465" width="14" bestFit="1" customWidth="1"/>
    <col min="466" max="466" width="11.5" bestFit="1" customWidth="1"/>
    <col min="467" max="467" width="14" bestFit="1" customWidth="1"/>
    <col min="468" max="468" width="11.5" bestFit="1" customWidth="1"/>
    <col min="469" max="469" width="14" bestFit="1" customWidth="1"/>
    <col min="470" max="470" width="11.5" bestFit="1" customWidth="1"/>
    <col min="471" max="471" width="14" bestFit="1" customWidth="1"/>
    <col min="472" max="472" width="11.5" bestFit="1" customWidth="1"/>
    <col min="473" max="473" width="14" bestFit="1" customWidth="1"/>
    <col min="474" max="474" width="11.5" bestFit="1" customWidth="1"/>
    <col min="475" max="475" width="14" bestFit="1" customWidth="1"/>
    <col min="476" max="476" width="11.5" bestFit="1" customWidth="1"/>
    <col min="477" max="477" width="14" bestFit="1" customWidth="1"/>
    <col min="478" max="478" width="11.5" bestFit="1" customWidth="1"/>
    <col min="479" max="479" width="14" bestFit="1" customWidth="1"/>
    <col min="480" max="480" width="11.5" bestFit="1" customWidth="1"/>
    <col min="481" max="481" width="14" bestFit="1" customWidth="1"/>
    <col min="482" max="482" width="11.5" bestFit="1" customWidth="1"/>
    <col min="483" max="483" width="14" bestFit="1" customWidth="1"/>
    <col min="484" max="484" width="11.5" bestFit="1" customWidth="1"/>
    <col min="485" max="485" width="14" bestFit="1" customWidth="1"/>
    <col min="486" max="486" width="11.5" bestFit="1" customWidth="1"/>
    <col min="487" max="487" width="14" bestFit="1" customWidth="1"/>
    <col min="488" max="488" width="11.5" bestFit="1" customWidth="1"/>
    <col min="489" max="489" width="14" bestFit="1" customWidth="1"/>
    <col min="490" max="490" width="11.5" bestFit="1" customWidth="1"/>
    <col min="491" max="491" width="14" bestFit="1" customWidth="1"/>
    <col min="492" max="492" width="11.5" bestFit="1" customWidth="1"/>
    <col min="493" max="493" width="14" bestFit="1" customWidth="1"/>
    <col min="494" max="494" width="11.5" bestFit="1" customWidth="1"/>
    <col min="495" max="495" width="14" bestFit="1" customWidth="1"/>
    <col min="496" max="496" width="10.5" bestFit="1" customWidth="1"/>
    <col min="497" max="497" width="13" bestFit="1" customWidth="1"/>
    <col min="498" max="498" width="11.5" bestFit="1" customWidth="1"/>
    <col min="499" max="499" width="14" bestFit="1" customWidth="1"/>
    <col min="500" max="500" width="11.5" bestFit="1" customWidth="1"/>
    <col min="501" max="501" width="14" bestFit="1" customWidth="1"/>
    <col min="502" max="502" width="11.5" bestFit="1" customWidth="1"/>
    <col min="503" max="503" width="14" bestFit="1" customWidth="1"/>
    <col min="504" max="504" width="11.5" bestFit="1" customWidth="1"/>
    <col min="505" max="505" width="14" bestFit="1" customWidth="1"/>
    <col min="506" max="506" width="11.5" bestFit="1" customWidth="1"/>
    <col min="507" max="507" width="14" bestFit="1" customWidth="1"/>
    <col min="508" max="508" width="11.5" bestFit="1" customWidth="1"/>
    <col min="509" max="509" width="14" bestFit="1" customWidth="1"/>
    <col min="510" max="510" width="11.5" bestFit="1" customWidth="1"/>
    <col min="511" max="511" width="14" bestFit="1" customWidth="1"/>
    <col min="512" max="512" width="11.5" bestFit="1" customWidth="1"/>
    <col min="513" max="513" width="14" bestFit="1" customWidth="1"/>
    <col min="514" max="514" width="11.5" bestFit="1" customWidth="1"/>
    <col min="515" max="515" width="14" bestFit="1" customWidth="1"/>
    <col min="516" max="516" width="11.5" bestFit="1" customWidth="1"/>
    <col min="517" max="517" width="14" bestFit="1" customWidth="1"/>
    <col min="518" max="518" width="11.5" bestFit="1" customWidth="1"/>
    <col min="519" max="519" width="14" bestFit="1" customWidth="1"/>
    <col min="520" max="520" width="11.5" bestFit="1" customWidth="1"/>
    <col min="521" max="521" width="14" bestFit="1" customWidth="1"/>
    <col min="522" max="522" width="11.5" bestFit="1" customWidth="1"/>
    <col min="523" max="523" width="14" bestFit="1" customWidth="1"/>
    <col min="524" max="524" width="11.5" bestFit="1" customWidth="1"/>
    <col min="525" max="525" width="14" bestFit="1" customWidth="1"/>
    <col min="526" max="526" width="11.5" bestFit="1" customWidth="1"/>
    <col min="527" max="527" width="14" bestFit="1" customWidth="1"/>
    <col min="528" max="528" width="10.5" bestFit="1" customWidth="1"/>
    <col min="529" max="529" width="13" bestFit="1" customWidth="1"/>
    <col min="530" max="530" width="10.5" bestFit="1" customWidth="1"/>
    <col min="531" max="531" width="13" bestFit="1" customWidth="1"/>
    <col min="532" max="532" width="10.5" bestFit="1" customWidth="1"/>
    <col min="533" max="533" width="13" bestFit="1" customWidth="1"/>
    <col min="534" max="534" width="10.5" bestFit="1" customWidth="1"/>
    <col min="535" max="535" width="13" bestFit="1" customWidth="1"/>
    <col min="536" max="536" width="10.5" bestFit="1" customWidth="1"/>
    <col min="537" max="537" width="13" bestFit="1" customWidth="1"/>
    <col min="538" max="538" width="10.5" bestFit="1" customWidth="1"/>
    <col min="539" max="539" width="13" bestFit="1" customWidth="1"/>
    <col min="540" max="540" width="10.5" bestFit="1" customWidth="1"/>
    <col min="541" max="541" width="13" bestFit="1" customWidth="1"/>
    <col min="542" max="542" width="10.5" bestFit="1" customWidth="1"/>
    <col min="543" max="543" width="13" bestFit="1" customWidth="1"/>
    <col min="544" max="544" width="10.5" bestFit="1" customWidth="1"/>
    <col min="545" max="545" width="13" bestFit="1" customWidth="1"/>
    <col min="546" max="546" width="11.5" bestFit="1" customWidth="1"/>
    <col min="547" max="547" width="14" bestFit="1" customWidth="1"/>
    <col min="548" max="548" width="11.5" bestFit="1" customWidth="1"/>
    <col min="549" max="549" width="14" bestFit="1" customWidth="1"/>
    <col min="550" max="550" width="11.5" bestFit="1" customWidth="1"/>
    <col min="551" max="551" width="14" bestFit="1" customWidth="1"/>
    <col min="552" max="552" width="11.5" bestFit="1" customWidth="1"/>
    <col min="553" max="553" width="14" bestFit="1" customWidth="1"/>
    <col min="554" max="554" width="11.5" bestFit="1" customWidth="1"/>
    <col min="555" max="555" width="14" bestFit="1" customWidth="1"/>
    <col min="556" max="556" width="11.5" bestFit="1" customWidth="1"/>
    <col min="557" max="557" width="14" bestFit="1" customWidth="1"/>
    <col min="558" max="558" width="11.5" bestFit="1" customWidth="1"/>
    <col min="559" max="559" width="14" bestFit="1" customWidth="1"/>
    <col min="560" max="560" width="11.5" bestFit="1" customWidth="1"/>
    <col min="561" max="561" width="14" bestFit="1" customWidth="1"/>
    <col min="562" max="562" width="11.5" bestFit="1" customWidth="1"/>
    <col min="563" max="563" width="14" bestFit="1" customWidth="1"/>
    <col min="564" max="564" width="11.5" bestFit="1" customWidth="1"/>
    <col min="565" max="565" width="14" bestFit="1" customWidth="1"/>
    <col min="566" max="566" width="11.5" bestFit="1" customWidth="1"/>
    <col min="567" max="567" width="14" bestFit="1" customWidth="1"/>
    <col min="568" max="568" width="11.5" bestFit="1" customWidth="1"/>
    <col min="569" max="569" width="14" bestFit="1" customWidth="1"/>
    <col min="570" max="570" width="11.5" bestFit="1" customWidth="1"/>
    <col min="571" max="571" width="14" bestFit="1" customWidth="1"/>
    <col min="572" max="572" width="11.5" bestFit="1" customWidth="1"/>
    <col min="573" max="573" width="14" bestFit="1" customWidth="1"/>
    <col min="574" max="574" width="11.5" bestFit="1" customWidth="1"/>
    <col min="575" max="575" width="14" bestFit="1" customWidth="1"/>
    <col min="576" max="576" width="11.5" bestFit="1" customWidth="1"/>
    <col min="577" max="577" width="14" bestFit="1" customWidth="1"/>
    <col min="578" max="578" width="11.5" bestFit="1" customWidth="1"/>
    <col min="579" max="579" width="14" bestFit="1" customWidth="1"/>
    <col min="580" max="580" width="11.5" bestFit="1" customWidth="1"/>
    <col min="581" max="581" width="14" bestFit="1" customWidth="1"/>
    <col min="582" max="582" width="10.5" bestFit="1" customWidth="1"/>
    <col min="583" max="583" width="13" bestFit="1" customWidth="1"/>
    <col min="584" max="584" width="10.5" bestFit="1" customWidth="1"/>
    <col min="585" max="585" width="13" bestFit="1" customWidth="1"/>
    <col min="586" max="586" width="10.5" bestFit="1" customWidth="1"/>
    <col min="587" max="587" width="13" bestFit="1" customWidth="1"/>
    <col min="588" max="588" width="10.5" bestFit="1" customWidth="1"/>
    <col min="589" max="589" width="13" bestFit="1" customWidth="1"/>
    <col min="590" max="590" width="10.5" bestFit="1" customWidth="1"/>
    <col min="591" max="591" width="13" bestFit="1" customWidth="1"/>
    <col min="592" max="592" width="10.5" bestFit="1" customWidth="1"/>
    <col min="593" max="593" width="13" bestFit="1" customWidth="1"/>
    <col min="594" max="594" width="10.5" bestFit="1" customWidth="1"/>
    <col min="595" max="595" width="13" bestFit="1" customWidth="1"/>
    <col min="596" max="596" width="10.5" bestFit="1" customWidth="1"/>
    <col min="597" max="597" width="13" bestFit="1" customWidth="1"/>
    <col min="598" max="598" width="10.5" bestFit="1" customWidth="1"/>
    <col min="599" max="599" width="13" bestFit="1" customWidth="1"/>
    <col min="600" max="600" width="10.5" bestFit="1" customWidth="1"/>
    <col min="601" max="601" width="13" bestFit="1" customWidth="1"/>
    <col min="602" max="602" width="10.5" bestFit="1" customWidth="1"/>
    <col min="603" max="603" width="13" bestFit="1" customWidth="1"/>
    <col min="604" max="604" width="11.5" bestFit="1" customWidth="1"/>
    <col min="605" max="605" width="14" bestFit="1" customWidth="1"/>
    <col min="606" max="606" width="11.5" bestFit="1" customWidth="1"/>
    <col min="607" max="607" width="14" bestFit="1" customWidth="1"/>
    <col min="608" max="608" width="11.5" bestFit="1" customWidth="1"/>
    <col min="609" max="609" width="14" bestFit="1" customWidth="1"/>
    <col min="610" max="610" width="11.5" bestFit="1" customWidth="1"/>
    <col min="611" max="611" width="14" bestFit="1" customWidth="1"/>
    <col min="612" max="612" width="11.5" bestFit="1" customWidth="1"/>
    <col min="613" max="613" width="14" bestFit="1" customWidth="1"/>
    <col min="614" max="614" width="11.5" bestFit="1" customWidth="1"/>
    <col min="615" max="615" width="14" bestFit="1" customWidth="1"/>
    <col min="616" max="616" width="11.5" bestFit="1" customWidth="1"/>
    <col min="617" max="617" width="14" bestFit="1" customWidth="1"/>
    <col min="618" max="618" width="11.5" bestFit="1" customWidth="1"/>
    <col min="619" max="619" width="14" bestFit="1" customWidth="1"/>
    <col min="620" max="620" width="11.5" bestFit="1" customWidth="1"/>
    <col min="621" max="621" width="14" bestFit="1" customWidth="1"/>
    <col min="622" max="622" width="11.5" bestFit="1" customWidth="1"/>
    <col min="623" max="623" width="14" bestFit="1" customWidth="1"/>
    <col min="624" max="624" width="11.5" bestFit="1" customWidth="1"/>
    <col min="625" max="625" width="14" bestFit="1" customWidth="1"/>
    <col min="626" max="626" width="11.5" bestFit="1" customWidth="1"/>
    <col min="627" max="627" width="14" bestFit="1" customWidth="1"/>
    <col min="628" max="628" width="11.5" bestFit="1" customWidth="1"/>
    <col min="629" max="629" width="14" bestFit="1" customWidth="1"/>
    <col min="630" max="630" width="11.5" bestFit="1" customWidth="1"/>
    <col min="631" max="631" width="14" bestFit="1" customWidth="1"/>
    <col min="632" max="632" width="11.5" bestFit="1" customWidth="1"/>
    <col min="633" max="633" width="14" bestFit="1" customWidth="1"/>
    <col min="634" max="634" width="11.5" bestFit="1" customWidth="1"/>
    <col min="635" max="635" width="14" bestFit="1" customWidth="1"/>
    <col min="636" max="636" width="11.5" bestFit="1" customWidth="1"/>
    <col min="637" max="637" width="14" bestFit="1" customWidth="1"/>
    <col min="638" max="638" width="11.5" bestFit="1" customWidth="1"/>
    <col min="639" max="639" width="14" bestFit="1" customWidth="1"/>
    <col min="640" max="640" width="11.5" bestFit="1" customWidth="1"/>
    <col min="641" max="641" width="14" bestFit="1" customWidth="1"/>
    <col min="642" max="642" width="11.5" bestFit="1" customWidth="1"/>
    <col min="643" max="643" width="14" bestFit="1" customWidth="1"/>
    <col min="644" max="644" width="11.5" bestFit="1" customWidth="1"/>
    <col min="645" max="645" width="14" bestFit="1" customWidth="1"/>
    <col min="646" max="646" width="10.5" bestFit="1" customWidth="1"/>
    <col min="647" max="647" width="13" bestFit="1" customWidth="1"/>
    <col min="648" max="648" width="10.5" bestFit="1" customWidth="1"/>
    <col min="649" max="649" width="13" bestFit="1" customWidth="1"/>
    <col min="650" max="650" width="10.5" bestFit="1" customWidth="1"/>
    <col min="651" max="651" width="13" bestFit="1" customWidth="1"/>
    <col min="652" max="652" width="10.5" bestFit="1" customWidth="1"/>
    <col min="653" max="653" width="13" bestFit="1" customWidth="1"/>
    <col min="654" max="654" width="10.5" bestFit="1" customWidth="1"/>
    <col min="655" max="655" width="13" bestFit="1" customWidth="1"/>
    <col min="656" max="656" width="10.5" bestFit="1" customWidth="1"/>
    <col min="657" max="657" width="13" bestFit="1" customWidth="1"/>
    <col min="658" max="658" width="10.5" bestFit="1" customWidth="1"/>
    <col min="659" max="659" width="13" bestFit="1" customWidth="1"/>
    <col min="660" max="660" width="10.5" bestFit="1" customWidth="1"/>
    <col min="661" max="661" width="13" bestFit="1" customWidth="1"/>
    <col min="662" max="662" width="11.5" bestFit="1" customWidth="1"/>
    <col min="663" max="663" width="14" bestFit="1" customWidth="1"/>
    <col min="664" max="664" width="11.5" bestFit="1" customWidth="1"/>
    <col min="665" max="665" width="14" bestFit="1" customWidth="1"/>
    <col min="666" max="666" width="11.5" bestFit="1" customWidth="1"/>
    <col min="667" max="667" width="14" bestFit="1" customWidth="1"/>
    <col min="668" max="668" width="11.5" bestFit="1" customWidth="1"/>
    <col min="669" max="669" width="14" bestFit="1" customWidth="1"/>
    <col min="670" max="670" width="11.5" bestFit="1" customWidth="1"/>
    <col min="671" max="671" width="14" bestFit="1" customWidth="1"/>
    <col min="672" max="672" width="11.5" bestFit="1" customWidth="1"/>
    <col min="673" max="673" width="14" bestFit="1" customWidth="1"/>
    <col min="674" max="674" width="11.5" bestFit="1" customWidth="1"/>
    <col min="675" max="675" width="14" bestFit="1" customWidth="1"/>
    <col min="676" max="676" width="11.5" bestFit="1" customWidth="1"/>
    <col min="677" max="677" width="14" bestFit="1" customWidth="1"/>
    <col min="678" max="678" width="11.5" bestFit="1" customWidth="1"/>
    <col min="679" max="679" width="14" bestFit="1" customWidth="1"/>
    <col min="680" max="680" width="11.5" bestFit="1" customWidth="1"/>
    <col min="681" max="681" width="14" bestFit="1" customWidth="1"/>
    <col min="682" max="682" width="11.5" bestFit="1" customWidth="1"/>
    <col min="683" max="683" width="14" bestFit="1" customWidth="1"/>
    <col min="684" max="684" width="11.5" bestFit="1" customWidth="1"/>
    <col min="685" max="685" width="14" bestFit="1" customWidth="1"/>
    <col min="686" max="686" width="11.5" bestFit="1" customWidth="1"/>
    <col min="687" max="687" width="14" bestFit="1" customWidth="1"/>
    <col min="688" max="688" width="11.5" bestFit="1" customWidth="1"/>
    <col min="689" max="689" width="14" bestFit="1" customWidth="1"/>
    <col min="690" max="690" width="11.5" bestFit="1" customWidth="1"/>
    <col min="691" max="691" width="14" bestFit="1" customWidth="1"/>
    <col min="692" max="692" width="11.5" bestFit="1" customWidth="1"/>
    <col min="693" max="693" width="14" bestFit="1" customWidth="1"/>
    <col min="694" max="694" width="11.5" bestFit="1" customWidth="1"/>
    <col min="695" max="695" width="14" bestFit="1" customWidth="1"/>
    <col min="696" max="696" width="11.5" bestFit="1" customWidth="1"/>
    <col min="697" max="697" width="14" bestFit="1" customWidth="1"/>
    <col min="698" max="698" width="11.5" bestFit="1" customWidth="1"/>
    <col min="699" max="699" width="14" bestFit="1" customWidth="1"/>
    <col min="700" max="700" width="11.5" bestFit="1" customWidth="1"/>
    <col min="701" max="701" width="14" bestFit="1" customWidth="1"/>
    <col min="702" max="702" width="11.5" bestFit="1" customWidth="1"/>
    <col min="703" max="703" width="14" bestFit="1" customWidth="1"/>
    <col min="704" max="704" width="11.5" bestFit="1" customWidth="1"/>
    <col min="705" max="705" width="14" bestFit="1" customWidth="1"/>
    <col min="706" max="706" width="11.5" bestFit="1" customWidth="1"/>
    <col min="707" max="707" width="14" bestFit="1" customWidth="1"/>
    <col min="708" max="708" width="11.5" bestFit="1" customWidth="1"/>
    <col min="709" max="709" width="14" bestFit="1" customWidth="1"/>
    <col min="710" max="710" width="11.5" bestFit="1" customWidth="1"/>
    <col min="711" max="711" width="14" bestFit="1" customWidth="1"/>
    <col min="712" max="712" width="11.5" bestFit="1" customWidth="1"/>
    <col min="713" max="713" width="14" bestFit="1" customWidth="1"/>
    <col min="714" max="714" width="11.5" bestFit="1" customWidth="1"/>
    <col min="715" max="715" width="14" bestFit="1" customWidth="1"/>
    <col min="716" max="716" width="11.5" bestFit="1" customWidth="1"/>
    <col min="717" max="717" width="14" bestFit="1" customWidth="1"/>
    <col min="718" max="718" width="11.5" bestFit="1" customWidth="1"/>
    <col min="719" max="719" width="14" bestFit="1" customWidth="1"/>
    <col min="720" max="720" width="10.5" bestFit="1" customWidth="1"/>
    <col min="721" max="721" width="13" bestFit="1" customWidth="1"/>
    <col min="722" max="722" width="10.5" bestFit="1" customWidth="1"/>
    <col min="723" max="723" width="13" bestFit="1" customWidth="1"/>
    <col min="724" max="724" width="10.5" bestFit="1" customWidth="1"/>
    <col min="725" max="725" width="13" bestFit="1" customWidth="1"/>
    <col min="726" max="726" width="10.5" bestFit="1" customWidth="1"/>
    <col min="727" max="727" width="13" bestFit="1" customWidth="1"/>
    <col min="728" max="728" width="10.5" bestFit="1" customWidth="1"/>
    <col min="729" max="729" width="13" bestFit="1" customWidth="1"/>
    <col min="730" max="730" width="10.5" bestFit="1" customWidth="1"/>
    <col min="731" max="731" width="13" bestFit="1" customWidth="1"/>
    <col min="732" max="732" width="10.5" bestFit="1" customWidth="1"/>
    <col min="733" max="733" width="13" bestFit="1" customWidth="1"/>
    <col min="734" max="734" width="10.5" bestFit="1" customWidth="1"/>
    <col min="735" max="735" width="13" bestFit="1" customWidth="1"/>
    <col min="736" max="736" width="10.5" bestFit="1" customWidth="1"/>
    <col min="737" max="737" width="13" bestFit="1" customWidth="1"/>
    <col min="738" max="738" width="10.5" bestFit="1" customWidth="1"/>
    <col min="739" max="739" width="13" bestFit="1" customWidth="1"/>
    <col min="740" max="740" width="11.5" bestFit="1" customWidth="1"/>
    <col min="741" max="741" width="14" bestFit="1" customWidth="1"/>
    <col min="742" max="742" width="11.5" bestFit="1" customWidth="1"/>
    <col min="743" max="743" width="14" bestFit="1" customWidth="1"/>
    <col min="744" max="744" width="11.5" bestFit="1" customWidth="1"/>
    <col min="745" max="745" width="14" bestFit="1" customWidth="1"/>
    <col min="746" max="746" width="11.5" bestFit="1" customWidth="1"/>
    <col min="747" max="747" width="14" bestFit="1" customWidth="1"/>
    <col min="748" max="748" width="11.5" bestFit="1" customWidth="1"/>
    <col min="749" max="749" width="14" bestFit="1" customWidth="1"/>
    <col min="750" max="750" width="11.5" bestFit="1" customWidth="1"/>
    <col min="751" max="751" width="14" bestFit="1" customWidth="1"/>
    <col min="752" max="752" width="11.5" bestFit="1" customWidth="1"/>
    <col min="753" max="753" width="14" bestFit="1" customWidth="1"/>
    <col min="754" max="754" width="11.5" bestFit="1" customWidth="1"/>
    <col min="755" max="755" width="14" bestFit="1" customWidth="1"/>
    <col min="756" max="756" width="11.5" bestFit="1" customWidth="1"/>
    <col min="757" max="757" width="14" bestFit="1" customWidth="1"/>
    <col min="758" max="758" width="11.5" bestFit="1" customWidth="1"/>
    <col min="759" max="759" width="14" bestFit="1" customWidth="1"/>
    <col min="760" max="760" width="11.5" bestFit="1" customWidth="1"/>
    <col min="761" max="761" width="14" bestFit="1" customWidth="1"/>
    <col min="762" max="762" width="11.5" bestFit="1" customWidth="1"/>
    <col min="763" max="763" width="14" bestFit="1" customWidth="1"/>
    <col min="764" max="764" width="11.5" bestFit="1" customWidth="1"/>
    <col min="765" max="765" width="14" bestFit="1" customWidth="1"/>
    <col min="766" max="766" width="11.5" bestFit="1" customWidth="1"/>
    <col min="767" max="767" width="14" bestFit="1" customWidth="1"/>
    <col min="768" max="768" width="11.5" bestFit="1" customWidth="1"/>
    <col min="769" max="769" width="14" bestFit="1" customWidth="1"/>
    <col min="770" max="770" width="10.5" bestFit="1" customWidth="1"/>
    <col min="771" max="771" width="13" bestFit="1" customWidth="1"/>
    <col min="772" max="772" width="10.5" bestFit="1" customWidth="1"/>
    <col min="773" max="773" width="13" bestFit="1" customWidth="1"/>
    <col min="774" max="774" width="10.5" bestFit="1" customWidth="1"/>
    <col min="775" max="775" width="13" bestFit="1" customWidth="1"/>
    <col min="776" max="776" width="10.5" bestFit="1" customWidth="1"/>
    <col min="777" max="777" width="13" bestFit="1" customWidth="1"/>
    <col min="778" max="778" width="10.5" bestFit="1" customWidth="1"/>
    <col min="779" max="779" width="13" bestFit="1" customWidth="1"/>
    <col min="780" max="780" width="10.5" bestFit="1" customWidth="1"/>
    <col min="781" max="781" width="13" bestFit="1" customWidth="1"/>
    <col min="782" max="782" width="11.5" bestFit="1" customWidth="1"/>
    <col min="783" max="783" width="14" bestFit="1" customWidth="1"/>
    <col min="784" max="784" width="11.5" bestFit="1" customWidth="1"/>
    <col min="785" max="785" width="14" bestFit="1" customWidth="1"/>
    <col min="786" max="786" width="11.5" bestFit="1" customWidth="1"/>
    <col min="787" max="787" width="14" bestFit="1" customWidth="1"/>
    <col min="788" max="788" width="11.5" bestFit="1" customWidth="1"/>
    <col min="789" max="789" width="14" bestFit="1" customWidth="1"/>
    <col min="790" max="790" width="11.5" bestFit="1" customWidth="1"/>
    <col min="791" max="791" width="14" bestFit="1" customWidth="1"/>
    <col min="792" max="792" width="11.5" bestFit="1" customWidth="1"/>
    <col min="793" max="793" width="14" bestFit="1" customWidth="1"/>
    <col min="794" max="794" width="11.5" bestFit="1" customWidth="1"/>
    <col min="795" max="795" width="14" bestFit="1" customWidth="1"/>
    <col min="796" max="796" width="11.5" bestFit="1" customWidth="1"/>
    <col min="797" max="797" width="14" bestFit="1" customWidth="1"/>
    <col min="798" max="798" width="11.5" bestFit="1" customWidth="1"/>
    <col min="799" max="799" width="14" bestFit="1" customWidth="1"/>
    <col min="800" max="800" width="11.5" bestFit="1" customWidth="1"/>
    <col min="801" max="801" width="14" bestFit="1" customWidth="1"/>
    <col min="802" max="802" width="11.5" bestFit="1" customWidth="1"/>
    <col min="803" max="803" width="14" bestFit="1" customWidth="1"/>
    <col min="804" max="804" width="11.5" bestFit="1" customWidth="1"/>
    <col min="805" max="805" width="14" bestFit="1" customWidth="1"/>
    <col min="806" max="806" width="11.5" bestFit="1" customWidth="1"/>
    <col min="807" max="807" width="14" bestFit="1" customWidth="1"/>
    <col min="808" max="808" width="11.5" bestFit="1" customWidth="1"/>
    <col min="809" max="809" width="14" bestFit="1" customWidth="1"/>
    <col min="810" max="810" width="11.5" bestFit="1" customWidth="1"/>
    <col min="811" max="811" width="14" bestFit="1" customWidth="1"/>
    <col min="812" max="812" width="11.5" bestFit="1" customWidth="1"/>
    <col min="813" max="813" width="14" bestFit="1" customWidth="1"/>
    <col min="814" max="814" width="11.5" bestFit="1" customWidth="1"/>
    <col min="815" max="815" width="14" bestFit="1" customWidth="1"/>
    <col min="816" max="816" width="11.5" bestFit="1" customWidth="1"/>
    <col min="817" max="817" width="14" bestFit="1" customWidth="1"/>
    <col min="818" max="818" width="11.5" bestFit="1" customWidth="1"/>
    <col min="819" max="819" width="14" bestFit="1" customWidth="1"/>
    <col min="820" max="820" width="11.5" bestFit="1" customWidth="1"/>
    <col min="821" max="821" width="14" bestFit="1" customWidth="1"/>
    <col min="822" max="822" width="11.5" bestFit="1" customWidth="1"/>
    <col min="823" max="823" width="14" bestFit="1" customWidth="1"/>
    <col min="824" max="824" width="10.5" bestFit="1" customWidth="1"/>
    <col min="825" max="825" width="13" bestFit="1" customWidth="1"/>
    <col min="826" max="826" width="10.5" bestFit="1" customWidth="1"/>
    <col min="827" max="827" width="13" bestFit="1" customWidth="1"/>
    <col min="828" max="828" width="11.5" bestFit="1" customWidth="1"/>
    <col min="829" max="829" width="14" bestFit="1" customWidth="1"/>
    <col min="830" max="830" width="11.5" bestFit="1" customWidth="1"/>
    <col min="831" max="831" width="14" bestFit="1" customWidth="1"/>
    <col min="832" max="832" width="11.5" bestFit="1" customWidth="1"/>
    <col min="833" max="833" width="14" bestFit="1" customWidth="1"/>
    <col min="834" max="834" width="11.5" bestFit="1" customWidth="1"/>
    <col min="835" max="835" width="14" bestFit="1" customWidth="1"/>
    <col min="836" max="836" width="11.5" bestFit="1" customWidth="1"/>
    <col min="837" max="837" width="14" bestFit="1" customWidth="1"/>
    <col min="838" max="838" width="11.5" bestFit="1" customWidth="1"/>
    <col min="839" max="839" width="14" bestFit="1" customWidth="1"/>
    <col min="840" max="840" width="11.5" bestFit="1" customWidth="1"/>
    <col min="841" max="841" width="14" bestFit="1" customWidth="1"/>
    <col min="842" max="842" width="11.5" bestFit="1" customWidth="1"/>
    <col min="843" max="843" width="14" bestFit="1" customWidth="1"/>
    <col min="844" max="844" width="11.5" bestFit="1" customWidth="1"/>
    <col min="845" max="845" width="14" bestFit="1" customWidth="1"/>
    <col min="846" max="846" width="11.5" bestFit="1" customWidth="1"/>
    <col min="847" max="847" width="14" bestFit="1" customWidth="1"/>
    <col min="848" max="848" width="11.5" bestFit="1" customWidth="1"/>
    <col min="849" max="849" width="14" bestFit="1" customWidth="1"/>
    <col min="850" max="850" width="11.5" bestFit="1" customWidth="1"/>
    <col min="851" max="851" width="14" bestFit="1" customWidth="1"/>
    <col min="852" max="852" width="11.5" bestFit="1" customWidth="1"/>
    <col min="853" max="853" width="14" bestFit="1" customWidth="1"/>
    <col min="854" max="854" width="11.5" bestFit="1" customWidth="1"/>
    <col min="855" max="855" width="14" bestFit="1" customWidth="1"/>
    <col min="856" max="856" width="11.5" bestFit="1" customWidth="1"/>
    <col min="857" max="857" width="14" bestFit="1" customWidth="1"/>
    <col min="858" max="858" width="11.5" bestFit="1" customWidth="1"/>
    <col min="859" max="859" width="14" bestFit="1" customWidth="1"/>
    <col min="860" max="860" width="11.5" bestFit="1" customWidth="1"/>
    <col min="861" max="861" width="14" bestFit="1" customWidth="1"/>
    <col min="862" max="862" width="10.5" bestFit="1" customWidth="1"/>
    <col min="863" max="863" width="13" bestFit="1" customWidth="1"/>
    <col min="864" max="864" width="10.5" bestFit="1" customWidth="1"/>
    <col min="865" max="865" width="13" bestFit="1" customWidth="1"/>
    <col min="866" max="866" width="10.5" bestFit="1" customWidth="1"/>
    <col min="867" max="867" width="13" bestFit="1" customWidth="1"/>
    <col min="868" max="868" width="10.5" bestFit="1" customWidth="1"/>
    <col min="869" max="869" width="13" bestFit="1" customWidth="1"/>
    <col min="870" max="870" width="10.5" bestFit="1" customWidth="1"/>
    <col min="871" max="871" width="13" bestFit="1" customWidth="1"/>
    <col min="872" max="872" width="10.5" bestFit="1" customWidth="1"/>
    <col min="873" max="873" width="13" bestFit="1" customWidth="1"/>
    <col min="874" max="874" width="10.5" bestFit="1" customWidth="1"/>
    <col min="875" max="875" width="13" bestFit="1" customWidth="1"/>
    <col min="876" max="876" width="10.5" bestFit="1" customWidth="1"/>
    <col min="877" max="877" width="13" bestFit="1" customWidth="1"/>
    <col min="878" max="878" width="11.5" bestFit="1" customWidth="1"/>
    <col min="879" max="879" width="14" bestFit="1" customWidth="1"/>
    <col min="880" max="880" width="11.5" bestFit="1" customWidth="1"/>
    <col min="881" max="881" width="14" bestFit="1" customWidth="1"/>
    <col min="882" max="882" width="11.5" bestFit="1" customWidth="1"/>
    <col min="883" max="883" width="14" bestFit="1" customWidth="1"/>
    <col min="884" max="884" width="11.5" bestFit="1" customWidth="1"/>
    <col min="885" max="885" width="14" bestFit="1" customWidth="1"/>
    <col min="886" max="886" width="11.5" bestFit="1" customWidth="1"/>
    <col min="887" max="887" width="14" bestFit="1" customWidth="1"/>
    <col min="888" max="888" width="11.5" bestFit="1" customWidth="1"/>
    <col min="889" max="889" width="14" bestFit="1" customWidth="1"/>
    <col min="890" max="890" width="11.5" bestFit="1" customWidth="1"/>
    <col min="891" max="891" width="14" bestFit="1" customWidth="1"/>
    <col min="892" max="892" width="11.5" bestFit="1" customWidth="1"/>
    <col min="893" max="893" width="14" bestFit="1" customWidth="1"/>
    <col min="894" max="894" width="11.5" bestFit="1" customWidth="1"/>
    <col min="895" max="895" width="14" bestFit="1" customWidth="1"/>
    <col min="896" max="896" width="11.5" bestFit="1" customWidth="1"/>
    <col min="897" max="897" width="14" bestFit="1" customWidth="1"/>
    <col min="898" max="898" width="11.5" bestFit="1" customWidth="1"/>
    <col min="899" max="899" width="14" bestFit="1" customWidth="1"/>
    <col min="900" max="900" width="11.5" bestFit="1" customWidth="1"/>
    <col min="901" max="901" width="14" bestFit="1" customWidth="1"/>
    <col min="902" max="902" width="11.5" bestFit="1" customWidth="1"/>
    <col min="903" max="903" width="14" bestFit="1" customWidth="1"/>
    <col min="904" max="904" width="11.5" bestFit="1" customWidth="1"/>
    <col min="905" max="905" width="14" bestFit="1" customWidth="1"/>
    <col min="906" max="906" width="11.5" bestFit="1" customWidth="1"/>
    <col min="907" max="907" width="14" bestFit="1" customWidth="1"/>
    <col min="908" max="908" width="11.5" bestFit="1" customWidth="1"/>
    <col min="909" max="909" width="14" bestFit="1" customWidth="1"/>
    <col min="910" max="910" width="11.5" bestFit="1" customWidth="1"/>
    <col min="911" max="911" width="14" bestFit="1" customWidth="1"/>
    <col min="912" max="912" width="11.5" bestFit="1" customWidth="1"/>
    <col min="913" max="913" width="14" bestFit="1" customWidth="1"/>
    <col min="914" max="914" width="11.5" bestFit="1" customWidth="1"/>
    <col min="915" max="915" width="14" bestFit="1" customWidth="1"/>
    <col min="916" max="916" width="11.5" bestFit="1" customWidth="1"/>
    <col min="917" max="917" width="14" bestFit="1" customWidth="1"/>
    <col min="918" max="918" width="11.5" bestFit="1" customWidth="1"/>
    <col min="919" max="919" width="14" bestFit="1" customWidth="1"/>
    <col min="920" max="920" width="11.5" bestFit="1" customWidth="1"/>
    <col min="921" max="921" width="14" bestFit="1" customWidth="1"/>
    <col min="922" max="922" width="11.5" bestFit="1" customWidth="1"/>
    <col min="923" max="923" width="14" bestFit="1" customWidth="1"/>
    <col min="924" max="924" width="12.5" bestFit="1" customWidth="1"/>
    <col min="925" max="925" width="15" bestFit="1" customWidth="1"/>
    <col min="926" max="926" width="12.5" bestFit="1" customWidth="1"/>
    <col min="927" max="927" width="15" bestFit="1" customWidth="1"/>
    <col min="928" max="928" width="12.5" bestFit="1" customWidth="1"/>
    <col min="929" max="929" width="15" bestFit="1" customWidth="1"/>
    <col min="930" max="930" width="12.5" bestFit="1" customWidth="1"/>
    <col min="931" max="931" width="15" bestFit="1" customWidth="1"/>
    <col min="932" max="932" width="12.5" bestFit="1" customWidth="1"/>
    <col min="933" max="933" width="15" bestFit="1" customWidth="1"/>
    <col min="934" max="934" width="12.5" bestFit="1" customWidth="1"/>
    <col min="935" max="935" width="15" bestFit="1" customWidth="1"/>
    <col min="936" max="936" width="12.5" bestFit="1" customWidth="1"/>
    <col min="937" max="937" width="15" bestFit="1" customWidth="1"/>
    <col min="938" max="938" width="12.5" bestFit="1" customWidth="1"/>
    <col min="939" max="939" width="15" bestFit="1" customWidth="1"/>
    <col min="940" max="940" width="12.5" bestFit="1" customWidth="1"/>
    <col min="941" max="941" width="15" bestFit="1" customWidth="1"/>
    <col min="942" max="942" width="12.5" bestFit="1" customWidth="1"/>
    <col min="943" max="943" width="15" bestFit="1" customWidth="1"/>
    <col min="944" max="944" width="12.5" bestFit="1" customWidth="1"/>
    <col min="945" max="945" width="15" bestFit="1" customWidth="1"/>
    <col min="946" max="946" width="12.5" bestFit="1" customWidth="1"/>
    <col min="947" max="947" width="15" bestFit="1" customWidth="1"/>
    <col min="948" max="948" width="11.5" bestFit="1" customWidth="1"/>
    <col min="949" max="949" width="14" bestFit="1" customWidth="1"/>
    <col min="950" max="950" width="11.5" bestFit="1" customWidth="1"/>
    <col min="951" max="951" width="14" bestFit="1" customWidth="1"/>
    <col min="952" max="952" width="11.5" bestFit="1" customWidth="1"/>
    <col min="953" max="953" width="14" bestFit="1" customWidth="1"/>
    <col min="954" max="954" width="11.5" bestFit="1" customWidth="1"/>
    <col min="955" max="955" width="14" bestFit="1" customWidth="1"/>
    <col min="956" max="956" width="11.5" bestFit="1" customWidth="1"/>
    <col min="957" max="957" width="14" bestFit="1" customWidth="1"/>
    <col min="958" max="958" width="12.5" bestFit="1" customWidth="1"/>
    <col min="959" max="959" width="15" bestFit="1" customWidth="1"/>
    <col min="960" max="960" width="12.5" bestFit="1" customWidth="1"/>
    <col min="961" max="961" width="15" bestFit="1" customWidth="1"/>
    <col min="962" max="962" width="12.5" bestFit="1" customWidth="1"/>
    <col min="963" max="963" width="15" bestFit="1" customWidth="1"/>
    <col min="964" max="964" width="12.5" bestFit="1" customWidth="1"/>
    <col min="965" max="965" width="15" bestFit="1" customWidth="1"/>
    <col min="966" max="966" width="12.5" bestFit="1" customWidth="1"/>
    <col min="967" max="967" width="15" bestFit="1" customWidth="1"/>
    <col min="968" max="968" width="12.5" bestFit="1" customWidth="1"/>
    <col min="969" max="969" width="15" bestFit="1" customWidth="1"/>
    <col min="970" max="970" width="12.5" bestFit="1" customWidth="1"/>
    <col min="971" max="971" width="15" bestFit="1" customWidth="1"/>
    <col min="972" max="972" width="12.5" bestFit="1" customWidth="1"/>
    <col min="973" max="973" width="15" bestFit="1" customWidth="1"/>
    <col min="974" max="974" width="12.5" bestFit="1" customWidth="1"/>
    <col min="975" max="975" width="15" bestFit="1" customWidth="1"/>
    <col min="976" max="976" width="12.5" bestFit="1" customWidth="1"/>
    <col min="977" max="977" width="15" bestFit="1" customWidth="1"/>
    <col min="978" max="978" width="12.5" bestFit="1" customWidth="1"/>
    <col min="979" max="979" width="15" bestFit="1" customWidth="1"/>
    <col min="980" max="980" width="12.5" bestFit="1" customWidth="1"/>
    <col min="981" max="981" width="15" bestFit="1" customWidth="1"/>
    <col min="982" max="982" width="12.5" bestFit="1" customWidth="1"/>
    <col min="983" max="983" width="15" bestFit="1" customWidth="1"/>
    <col min="984" max="984" width="12.5" bestFit="1" customWidth="1"/>
    <col min="985" max="985" width="15" bestFit="1" customWidth="1"/>
    <col min="986" max="986" width="11.5" bestFit="1" customWidth="1"/>
    <col min="987" max="987" width="14" bestFit="1" customWidth="1"/>
    <col min="988" max="988" width="11.5" bestFit="1" customWidth="1"/>
    <col min="989" max="989" width="14" bestFit="1" customWidth="1"/>
    <col min="990" max="990" width="11.5" bestFit="1" customWidth="1"/>
    <col min="991" max="991" width="14" bestFit="1" customWidth="1"/>
    <col min="992" max="992" width="11.5" bestFit="1" customWidth="1"/>
    <col min="993" max="993" width="14" bestFit="1" customWidth="1"/>
    <col min="994" max="994" width="11.5" bestFit="1" customWidth="1"/>
    <col min="995" max="995" width="14" bestFit="1" customWidth="1"/>
    <col min="996" max="996" width="12.5" bestFit="1" customWidth="1"/>
    <col min="997" max="997" width="15" bestFit="1" customWidth="1"/>
    <col min="998" max="998" width="12.5" bestFit="1" customWidth="1"/>
    <col min="999" max="999" width="15" bestFit="1" customWidth="1"/>
    <col min="1000" max="1000" width="12.5" bestFit="1" customWidth="1"/>
    <col min="1001" max="1001" width="15" bestFit="1" customWidth="1"/>
    <col min="1002" max="1002" width="12.5" bestFit="1" customWidth="1"/>
    <col min="1003" max="1003" width="15" bestFit="1" customWidth="1"/>
    <col min="1004" max="1004" width="12.5" bestFit="1" customWidth="1"/>
    <col min="1005" max="1005" width="15" bestFit="1" customWidth="1"/>
    <col min="1006" max="1006" width="12.5" bestFit="1" customWidth="1"/>
    <col min="1007" max="1007" width="15" bestFit="1" customWidth="1"/>
    <col min="1008" max="1008" width="12.5" bestFit="1" customWidth="1"/>
    <col min="1009" max="1009" width="15" bestFit="1" customWidth="1"/>
    <col min="1010" max="1010" width="12.5" bestFit="1" customWidth="1"/>
    <col min="1011" max="1011" width="15" bestFit="1" customWidth="1"/>
    <col min="1012" max="1012" width="12.5" bestFit="1" customWidth="1"/>
    <col min="1013" max="1013" width="15" bestFit="1" customWidth="1"/>
    <col min="1014" max="1014" width="12.5" bestFit="1" customWidth="1"/>
    <col min="1015" max="1015" width="15" bestFit="1" customWidth="1"/>
    <col min="1016" max="1016" width="12.5" bestFit="1" customWidth="1"/>
    <col min="1017" max="1017" width="15" bestFit="1" customWidth="1"/>
    <col min="1018" max="1018" width="12.5" bestFit="1" customWidth="1"/>
    <col min="1019" max="1019" width="15" bestFit="1" customWidth="1"/>
    <col min="1020" max="1020" width="12.5" bestFit="1" customWidth="1"/>
    <col min="1021" max="1021" width="15" bestFit="1" customWidth="1"/>
    <col min="1022" max="1022" width="12.5" bestFit="1" customWidth="1"/>
    <col min="1023" max="1023" width="15" bestFit="1" customWidth="1"/>
    <col min="1024" max="1024" width="10.5" bestFit="1" customWidth="1"/>
    <col min="1025" max="1025" width="13" bestFit="1" customWidth="1"/>
    <col min="1026" max="1026" width="10.5" bestFit="1" customWidth="1"/>
    <col min="1027" max="1027" width="13" bestFit="1" customWidth="1"/>
    <col min="1028" max="1028" width="10.5" bestFit="1" customWidth="1"/>
    <col min="1029" max="1029" width="13" bestFit="1" customWidth="1"/>
    <col min="1030" max="1030" width="10.5" bestFit="1" customWidth="1"/>
    <col min="1031" max="1031" width="13" bestFit="1" customWidth="1"/>
    <col min="1032" max="1032" width="10.5" bestFit="1" customWidth="1"/>
    <col min="1033" max="1033" width="13" bestFit="1" customWidth="1"/>
    <col min="1034" max="1034" width="10.5" bestFit="1" customWidth="1"/>
    <col min="1035" max="1035" width="13" bestFit="1" customWidth="1"/>
    <col min="1036" max="1036" width="11.5" bestFit="1" customWidth="1"/>
    <col min="1037" max="1037" width="14" bestFit="1" customWidth="1"/>
    <col min="1038" max="1038" width="11.5" bestFit="1" customWidth="1"/>
    <col min="1039" max="1039" width="14" bestFit="1" customWidth="1"/>
    <col min="1040" max="1040" width="11.5" bestFit="1" customWidth="1"/>
    <col min="1041" max="1041" width="14" bestFit="1" customWidth="1"/>
    <col min="1042" max="1042" width="11.5" bestFit="1" customWidth="1"/>
    <col min="1043" max="1043" width="14" bestFit="1" customWidth="1"/>
    <col min="1044" max="1044" width="11.5" bestFit="1" customWidth="1"/>
    <col min="1045" max="1045" width="14" bestFit="1" customWidth="1"/>
    <col min="1046" max="1046" width="11.5" bestFit="1" customWidth="1"/>
    <col min="1047" max="1047" width="14" bestFit="1" customWidth="1"/>
    <col min="1048" max="1048" width="11.5" bestFit="1" customWidth="1"/>
    <col min="1049" max="1049" width="14" bestFit="1" customWidth="1"/>
    <col min="1050" max="1050" width="11.5" bestFit="1" customWidth="1"/>
    <col min="1051" max="1051" width="14" bestFit="1" customWidth="1"/>
    <col min="1052" max="1052" width="11.5" bestFit="1" customWidth="1"/>
    <col min="1053" max="1053" width="14" bestFit="1" customWidth="1"/>
    <col min="1054" max="1054" width="11.5" bestFit="1" customWidth="1"/>
    <col min="1055" max="1055" width="14" bestFit="1" customWidth="1"/>
    <col min="1056" max="1056" width="11.5" bestFit="1" customWidth="1"/>
    <col min="1057" max="1057" width="14" bestFit="1" customWidth="1"/>
    <col min="1058" max="1058" width="11.5" bestFit="1" customWidth="1"/>
    <col min="1059" max="1059" width="14" bestFit="1" customWidth="1"/>
    <col min="1060" max="1060" width="10.5" bestFit="1" customWidth="1"/>
    <col min="1061" max="1061" width="13" bestFit="1" customWidth="1"/>
    <col min="1062" max="1062" width="10.5" bestFit="1" customWidth="1"/>
    <col min="1063" max="1063" width="13" bestFit="1" customWidth="1"/>
    <col min="1064" max="1064" width="10.5" bestFit="1" customWidth="1"/>
    <col min="1065" max="1065" width="13" bestFit="1" customWidth="1"/>
    <col min="1066" max="1066" width="10.5" bestFit="1" customWidth="1"/>
    <col min="1067" max="1067" width="13" bestFit="1" customWidth="1"/>
    <col min="1068" max="1068" width="10.5" bestFit="1" customWidth="1"/>
    <col min="1069" max="1069" width="13" bestFit="1" customWidth="1"/>
    <col min="1070" max="1070" width="11.5" bestFit="1" customWidth="1"/>
    <col min="1071" max="1071" width="14" bestFit="1" customWidth="1"/>
    <col min="1072" max="1072" width="11.5" bestFit="1" customWidth="1"/>
    <col min="1073" max="1073" width="14" bestFit="1" customWidth="1"/>
    <col min="1074" max="1074" width="11.5" bestFit="1" customWidth="1"/>
    <col min="1075" max="1075" width="14" bestFit="1" customWidth="1"/>
    <col min="1076" max="1076" width="11.5" bestFit="1" customWidth="1"/>
    <col min="1077" max="1077" width="14" bestFit="1" customWidth="1"/>
    <col min="1078" max="1078" width="11.5" bestFit="1" customWidth="1"/>
    <col min="1079" max="1079" width="14" bestFit="1" customWidth="1"/>
    <col min="1080" max="1080" width="11.5" bestFit="1" customWidth="1"/>
    <col min="1081" max="1081" width="14" bestFit="1" customWidth="1"/>
    <col min="1082" max="1082" width="11.5" bestFit="1" customWidth="1"/>
    <col min="1083" max="1083" width="14" bestFit="1" customWidth="1"/>
    <col min="1084" max="1084" width="11.5" bestFit="1" customWidth="1"/>
    <col min="1085" max="1085" width="14" bestFit="1" customWidth="1"/>
    <col min="1086" max="1086" width="11.5" bestFit="1" customWidth="1"/>
    <col min="1087" max="1087" width="14" bestFit="1" customWidth="1"/>
    <col min="1088" max="1088" width="11.5" bestFit="1" customWidth="1"/>
    <col min="1089" max="1089" width="14" bestFit="1" customWidth="1"/>
    <col min="1090" max="1090" width="11.5" bestFit="1" customWidth="1"/>
    <col min="1091" max="1091" width="14" bestFit="1" customWidth="1"/>
    <col min="1092" max="1092" width="10.5" bestFit="1" customWidth="1"/>
    <col min="1093" max="1093" width="13" bestFit="1" customWidth="1"/>
    <col min="1094" max="1094" width="10.5" bestFit="1" customWidth="1"/>
    <col min="1095" max="1095" width="13" bestFit="1" customWidth="1"/>
    <col min="1096" max="1096" width="10.5" bestFit="1" customWidth="1"/>
    <col min="1097" max="1097" width="13" bestFit="1" customWidth="1"/>
    <col min="1098" max="1098" width="10.5" bestFit="1" customWidth="1"/>
    <col min="1099" max="1099" width="13" bestFit="1" customWidth="1"/>
    <col min="1100" max="1100" width="10.5" bestFit="1" customWidth="1"/>
    <col min="1101" max="1101" width="13" bestFit="1" customWidth="1"/>
    <col min="1102" max="1102" width="10.5" bestFit="1" customWidth="1"/>
    <col min="1103" max="1103" width="13" bestFit="1" customWidth="1"/>
    <col min="1104" max="1104" width="10.5" bestFit="1" customWidth="1"/>
    <col min="1105" max="1105" width="13" bestFit="1" customWidth="1"/>
    <col min="1106" max="1106" width="10.5" bestFit="1" customWidth="1"/>
    <col min="1107" max="1107" width="13" bestFit="1" customWidth="1"/>
    <col min="1108" max="1108" width="10.5" bestFit="1" customWidth="1"/>
    <col min="1109" max="1109" width="13" bestFit="1" customWidth="1"/>
    <col min="1110" max="1110" width="10.5" bestFit="1" customWidth="1"/>
    <col min="1111" max="1111" width="13" bestFit="1" customWidth="1"/>
    <col min="1112" max="1112" width="10.5" bestFit="1" customWidth="1"/>
    <col min="1113" max="1113" width="13" bestFit="1" customWidth="1"/>
    <col min="1114" max="1114" width="11.5" bestFit="1" customWidth="1"/>
    <col min="1115" max="1115" width="14" bestFit="1" customWidth="1"/>
    <col min="1116" max="1116" width="11.5" bestFit="1" customWidth="1"/>
    <col min="1117" max="1117" width="14" bestFit="1" customWidth="1"/>
    <col min="1118" max="1118" width="11.5" bestFit="1" customWidth="1"/>
    <col min="1119" max="1119" width="14" bestFit="1" customWidth="1"/>
    <col min="1120" max="1120" width="11.5" bestFit="1" customWidth="1"/>
    <col min="1121" max="1121" width="14" bestFit="1" customWidth="1"/>
    <col min="1122" max="1122" width="11.5" bestFit="1" customWidth="1"/>
    <col min="1123" max="1123" width="14" bestFit="1" customWidth="1"/>
    <col min="1124" max="1124" width="11.5" bestFit="1" customWidth="1"/>
    <col min="1125" max="1125" width="14" bestFit="1" customWidth="1"/>
    <col min="1126" max="1126" width="11.5" bestFit="1" customWidth="1"/>
    <col min="1127" max="1127" width="14" bestFit="1" customWidth="1"/>
    <col min="1128" max="1128" width="11.5" bestFit="1" customWidth="1"/>
    <col min="1129" max="1129" width="14" bestFit="1" customWidth="1"/>
    <col min="1130" max="1130" width="11.5" bestFit="1" customWidth="1"/>
    <col min="1131" max="1131" width="14" bestFit="1" customWidth="1"/>
    <col min="1132" max="1132" width="11.5" bestFit="1" customWidth="1"/>
    <col min="1133" max="1133" width="14" bestFit="1" customWidth="1"/>
    <col min="1134" max="1134" width="11.5" bestFit="1" customWidth="1"/>
    <col min="1135" max="1135" width="14" bestFit="1" customWidth="1"/>
    <col min="1136" max="1136" width="11.5" bestFit="1" customWidth="1"/>
    <col min="1137" max="1137" width="14" bestFit="1" customWidth="1"/>
    <col min="1138" max="1138" width="11.5" bestFit="1" customWidth="1"/>
    <col min="1139" max="1139" width="14" bestFit="1" customWidth="1"/>
    <col min="1140" max="1140" width="11.5" bestFit="1" customWidth="1"/>
    <col min="1141" max="1141" width="14" bestFit="1" customWidth="1"/>
    <col min="1142" max="1142" width="11.5" bestFit="1" customWidth="1"/>
    <col min="1143" max="1143" width="14" bestFit="1" customWidth="1"/>
    <col min="1144" max="1144" width="11.5" bestFit="1" customWidth="1"/>
    <col min="1145" max="1145" width="14" bestFit="1" customWidth="1"/>
    <col min="1146" max="1146" width="11.5" bestFit="1" customWidth="1"/>
    <col min="1147" max="1147" width="14" bestFit="1" customWidth="1"/>
    <col min="1148" max="1148" width="11.5" bestFit="1" customWidth="1"/>
    <col min="1149" max="1149" width="14" bestFit="1" customWidth="1"/>
    <col min="1150" max="1150" width="11.5" bestFit="1" customWidth="1"/>
    <col min="1151" max="1151" width="14" bestFit="1" customWidth="1"/>
    <col min="1152" max="1152" width="11.5" bestFit="1" customWidth="1"/>
    <col min="1153" max="1153" width="14" bestFit="1" customWidth="1"/>
    <col min="1154" max="1154" width="10.5" bestFit="1" customWidth="1"/>
    <col min="1155" max="1155" width="13" bestFit="1" customWidth="1"/>
    <col min="1156" max="1156" width="10.5" bestFit="1" customWidth="1"/>
    <col min="1157" max="1157" width="13" bestFit="1" customWidth="1"/>
    <col min="1158" max="1158" width="10.5" bestFit="1" customWidth="1"/>
    <col min="1159" max="1159" width="13" bestFit="1" customWidth="1"/>
    <col min="1160" max="1160" width="10.5" bestFit="1" customWidth="1"/>
    <col min="1161" max="1161" width="13" bestFit="1" customWidth="1"/>
    <col min="1162" max="1162" width="10.5" bestFit="1" customWidth="1"/>
    <col min="1163" max="1163" width="13" bestFit="1" customWidth="1"/>
    <col min="1164" max="1164" width="10.5" bestFit="1" customWidth="1"/>
    <col min="1165" max="1165" width="13" bestFit="1" customWidth="1"/>
    <col min="1166" max="1166" width="11.5" bestFit="1" customWidth="1"/>
    <col min="1167" max="1167" width="14" bestFit="1" customWidth="1"/>
    <col min="1168" max="1168" width="11.5" bestFit="1" customWidth="1"/>
    <col min="1169" max="1169" width="14" bestFit="1" customWidth="1"/>
    <col min="1170" max="1170" width="11.5" bestFit="1" customWidth="1"/>
    <col min="1171" max="1171" width="14" bestFit="1" customWidth="1"/>
    <col min="1172" max="1172" width="11.5" bestFit="1" customWidth="1"/>
    <col min="1173" max="1173" width="14" bestFit="1" customWidth="1"/>
    <col min="1174" max="1174" width="11.5" bestFit="1" customWidth="1"/>
    <col min="1175" max="1175" width="14" bestFit="1" customWidth="1"/>
    <col min="1176" max="1176" width="11.5" bestFit="1" customWidth="1"/>
    <col min="1177" max="1177" width="14" bestFit="1" customWidth="1"/>
    <col min="1178" max="1178" width="11.5" bestFit="1" customWidth="1"/>
    <col min="1179" max="1179" width="14" bestFit="1" customWidth="1"/>
    <col min="1180" max="1180" width="11.5" bestFit="1" customWidth="1"/>
    <col min="1181" max="1181" width="14" bestFit="1" customWidth="1"/>
    <col min="1182" max="1182" width="11.5" bestFit="1" customWidth="1"/>
    <col min="1183" max="1183" width="14" bestFit="1" customWidth="1"/>
    <col min="1184" max="1184" width="11.5" bestFit="1" customWidth="1"/>
    <col min="1185" max="1185" width="14" bestFit="1" customWidth="1"/>
    <col min="1186" max="1186" width="11.5" bestFit="1" customWidth="1"/>
    <col min="1187" max="1187" width="14" bestFit="1" customWidth="1"/>
    <col min="1188" max="1188" width="11.5" bestFit="1" customWidth="1"/>
    <col min="1189" max="1189" width="14" bestFit="1" customWidth="1"/>
    <col min="1190" max="1190" width="11.5" bestFit="1" customWidth="1"/>
    <col min="1191" max="1191" width="14" bestFit="1" customWidth="1"/>
    <col min="1192" max="1192" width="11.5" bestFit="1" customWidth="1"/>
    <col min="1193" max="1193" width="14" bestFit="1" customWidth="1"/>
    <col min="1194" max="1194" width="10.5" bestFit="1" customWidth="1"/>
    <col min="1195" max="1195" width="13" bestFit="1" customWidth="1"/>
    <col min="1196" max="1196" width="10.5" bestFit="1" customWidth="1"/>
    <col min="1197" max="1197" width="13" bestFit="1" customWidth="1"/>
    <col min="1198" max="1198" width="10.5" bestFit="1" customWidth="1"/>
    <col min="1199" max="1199" width="13" bestFit="1" customWidth="1"/>
    <col min="1200" max="1200" width="10.5" bestFit="1" customWidth="1"/>
    <col min="1201" max="1201" width="13" bestFit="1" customWidth="1"/>
    <col min="1202" max="1202" width="10.5" bestFit="1" customWidth="1"/>
    <col min="1203" max="1203" width="13" bestFit="1" customWidth="1"/>
    <col min="1204" max="1204" width="10.5" bestFit="1" customWidth="1"/>
    <col min="1205" max="1205" width="13" bestFit="1" customWidth="1"/>
    <col min="1206" max="1206" width="10.5" bestFit="1" customWidth="1"/>
    <col min="1207" max="1207" width="13" bestFit="1" customWidth="1"/>
    <col min="1208" max="1208" width="10.5" bestFit="1" customWidth="1"/>
    <col min="1209" max="1209" width="13" bestFit="1" customWidth="1"/>
    <col min="1210" max="1210" width="10.5" bestFit="1" customWidth="1"/>
    <col min="1211" max="1211" width="13" bestFit="1" customWidth="1"/>
    <col min="1212" max="1212" width="10.5" bestFit="1" customWidth="1"/>
    <col min="1213" max="1213" width="13" bestFit="1" customWidth="1"/>
    <col min="1214" max="1214" width="10.5" bestFit="1" customWidth="1"/>
    <col min="1215" max="1215" width="13" bestFit="1" customWidth="1"/>
    <col min="1216" max="1216" width="10.5" bestFit="1" customWidth="1"/>
    <col min="1217" max="1217" width="13" bestFit="1" customWidth="1"/>
    <col min="1218" max="1218" width="11.5" bestFit="1" customWidth="1"/>
    <col min="1219" max="1219" width="14" bestFit="1" customWidth="1"/>
    <col min="1220" max="1220" width="11.5" bestFit="1" customWidth="1"/>
    <col min="1221" max="1221" width="14" bestFit="1" customWidth="1"/>
    <col min="1222" max="1222" width="11.5" bestFit="1" customWidth="1"/>
    <col min="1223" max="1223" width="14" bestFit="1" customWidth="1"/>
    <col min="1224" max="1224" width="11.5" bestFit="1" customWidth="1"/>
    <col min="1225" max="1225" width="14" bestFit="1" customWidth="1"/>
    <col min="1226" max="1226" width="11.5" bestFit="1" customWidth="1"/>
    <col min="1227" max="1227" width="14" bestFit="1" customWidth="1"/>
    <col min="1228" max="1228" width="11.5" bestFit="1" customWidth="1"/>
    <col min="1229" max="1229" width="14" bestFit="1" customWidth="1"/>
    <col min="1230" max="1230" width="11.5" bestFit="1" customWidth="1"/>
    <col min="1231" max="1231" width="14" bestFit="1" customWidth="1"/>
    <col min="1232" max="1232" width="11.5" bestFit="1" customWidth="1"/>
    <col min="1233" max="1233" width="14" bestFit="1" customWidth="1"/>
    <col min="1234" max="1234" width="11.5" bestFit="1" customWidth="1"/>
    <col min="1235" max="1235" width="14" bestFit="1" customWidth="1"/>
    <col min="1236" max="1236" width="11.5" bestFit="1" customWidth="1"/>
    <col min="1237" max="1237" width="14" bestFit="1" customWidth="1"/>
    <col min="1238" max="1238" width="11.5" bestFit="1" customWidth="1"/>
    <col min="1239" max="1239" width="14" bestFit="1" customWidth="1"/>
    <col min="1240" max="1240" width="11.5" bestFit="1" customWidth="1"/>
    <col min="1241" max="1241" width="14" bestFit="1" customWidth="1"/>
    <col min="1242" max="1242" width="11.5" bestFit="1" customWidth="1"/>
    <col min="1243" max="1243" width="14" bestFit="1" customWidth="1"/>
    <col min="1244" max="1244" width="11.5" bestFit="1" customWidth="1"/>
    <col min="1245" max="1245" width="14" bestFit="1" customWidth="1"/>
    <col min="1246" max="1246" width="11.5" bestFit="1" customWidth="1"/>
    <col min="1247" max="1247" width="14" bestFit="1" customWidth="1"/>
    <col min="1248" max="1248" width="11.5" bestFit="1" customWidth="1"/>
    <col min="1249" max="1249" width="14" bestFit="1" customWidth="1"/>
    <col min="1250" max="1250" width="11.5" bestFit="1" customWidth="1"/>
    <col min="1251" max="1251" width="14" bestFit="1" customWidth="1"/>
    <col min="1252" max="1252" width="11.5" bestFit="1" customWidth="1"/>
    <col min="1253" max="1253" width="14" bestFit="1" customWidth="1"/>
    <col min="1254" max="1254" width="11.5" bestFit="1" customWidth="1"/>
    <col min="1255" max="1255" width="14" bestFit="1" customWidth="1"/>
    <col min="1256" max="1256" width="10.5" bestFit="1" customWidth="1"/>
    <col min="1257" max="1257" width="13" bestFit="1" customWidth="1"/>
    <col min="1258" max="1258" width="10.5" bestFit="1" customWidth="1"/>
    <col min="1259" max="1259" width="13" bestFit="1" customWidth="1"/>
    <col min="1260" max="1260" width="10.5" bestFit="1" customWidth="1"/>
    <col min="1261" max="1261" width="13" bestFit="1" customWidth="1"/>
    <col min="1262" max="1262" width="10.5" bestFit="1" customWidth="1"/>
    <col min="1263" max="1263" width="13" bestFit="1" customWidth="1"/>
    <col min="1264" max="1264" width="10.5" bestFit="1" customWidth="1"/>
    <col min="1265" max="1265" width="13" bestFit="1" customWidth="1"/>
    <col min="1266" max="1266" width="10.5" bestFit="1" customWidth="1"/>
    <col min="1267" max="1267" width="13" bestFit="1" customWidth="1"/>
    <col min="1268" max="1268" width="10.5" bestFit="1" customWidth="1"/>
    <col min="1269" max="1269" width="13" bestFit="1" customWidth="1"/>
    <col min="1270" max="1270" width="11.5" bestFit="1" customWidth="1"/>
    <col min="1271" max="1271" width="14" bestFit="1" customWidth="1"/>
    <col min="1272" max="1272" width="11.5" bestFit="1" customWidth="1"/>
    <col min="1273" max="1273" width="14" bestFit="1" customWidth="1"/>
    <col min="1274" max="1274" width="11.5" bestFit="1" customWidth="1"/>
    <col min="1275" max="1275" width="14" bestFit="1" customWidth="1"/>
    <col min="1276" max="1276" width="11.5" bestFit="1" customWidth="1"/>
    <col min="1277" max="1277" width="14" bestFit="1" customWidth="1"/>
    <col min="1278" max="1278" width="11.5" bestFit="1" customWidth="1"/>
    <col min="1279" max="1279" width="14" bestFit="1" customWidth="1"/>
    <col min="1280" max="1280" width="11.5" bestFit="1" customWidth="1"/>
    <col min="1281" max="1281" width="14" bestFit="1" customWidth="1"/>
    <col min="1282" max="1282" width="11.5" bestFit="1" customWidth="1"/>
    <col min="1283" max="1283" width="14" bestFit="1" customWidth="1"/>
    <col min="1284" max="1284" width="11.5" bestFit="1" customWidth="1"/>
    <col min="1285" max="1285" width="14" bestFit="1" customWidth="1"/>
    <col min="1286" max="1286" width="11.5" bestFit="1" customWidth="1"/>
    <col min="1287" max="1287" width="14" bestFit="1" customWidth="1"/>
    <col min="1288" max="1288" width="10.5" bestFit="1" customWidth="1"/>
    <col min="1289" max="1289" width="13" bestFit="1" customWidth="1"/>
    <col min="1290" max="1290" width="10.5" bestFit="1" customWidth="1"/>
    <col min="1291" max="1291" width="13" bestFit="1" customWidth="1"/>
    <col min="1292" max="1292" width="10.5" bestFit="1" customWidth="1"/>
    <col min="1293" max="1293" width="13" bestFit="1" customWidth="1"/>
    <col min="1294" max="1294" width="10.5" bestFit="1" customWidth="1"/>
    <col min="1295" max="1295" width="13" bestFit="1" customWidth="1"/>
    <col min="1296" max="1296" width="10.5" bestFit="1" customWidth="1"/>
    <col min="1297" max="1297" width="13" bestFit="1" customWidth="1"/>
    <col min="1298" max="1298" width="10.5" bestFit="1" customWidth="1"/>
    <col min="1299" max="1299" width="13" bestFit="1" customWidth="1"/>
    <col min="1300" max="1300" width="10.5" bestFit="1" customWidth="1"/>
    <col min="1301" max="1301" width="13" bestFit="1" customWidth="1"/>
    <col min="1302" max="1302" width="11.5" bestFit="1" customWidth="1"/>
    <col min="1303" max="1303" width="14" bestFit="1" customWidth="1"/>
    <col min="1304" max="1304" width="11.5" bestFit="1" customWidth="1"/>
    <col min="1305" max="1305" width="14" bestFit="1" customWidth="1"/>
    <col min="1306" max="1306" width="11.5" bestFit="1" customWidth="1"/>
    <col min="1307" max="1307" width="14" bestFit="1" customWidth="1"/>
    <col min="1308" max="1308" width="11.5" bestFit="1" customWidth="1"/>
    <col min="1309" max="1309" width="14" bestFit="1" customWidth="1"/>
    <col min="1310" max="1310" width="11.5" bestFit="1" customWidth="1"/>
    <col min="1311" max="1311" width="14" bestFit="1" customWidth="1"/>
    <col min="1312" max="1312" width="11.5" bestFit="1" customWidth="1"/>
    <col min="1313" max="1313" width="14" bestFit="1" customWidth="1"/>
    <col min="1314" max="1314" width="11.5" bestFit="1" customWidth="1"/>
    <col min="1315" max="1315" width="14" bestFit="1" customWidth="1"/>
    <col min="1316" max="1316" width="11.5" bestFit="1" customWidth="1"/>
    <col min="1317" max="1317" width="14" bestFit="1" customWidth="1"/>
    <col min="1318" max="1318" width="11.5" bestFit="1" customWidth="1"/>
    <col min="1319" max="1319" width="14" bestFit="1" customWidth="1"/>
    <col min="1320" max="1320" width="11.5" bestFit="1" customWidth="1"/>
    <col min="1321" max="1321" width="14" bestFit="1" customWidth="1"/>
    <col min="1322" max="1322" width="11.5" bestFit="1" customWidth="1"/>
    <col min="1323" max="1323" width="14" bestFit="1" customWidth="1"/>
    <col min="1324" max="1324" width="11.5" bestFit="1" customWidth="1"/>
    <col min="1325" max="1325" width="14" bestFit="1" customWidth="1"/>
    <col min="1326" max="1326" width="11.5" bestFit="1" customWidth="1"/>
    <col min="1327" max="1327" width="14" bestFit="1" customWidth="1"/>
    <col min="1328" max="1328" width="11.5" bestFit="1" customWidth="1"/>
    <col min="1329" max="1329" width="14" bestFit="1" customWidth="1"/>
    <col min="1330" max="1330" width="11.5" bestFit="1" customWidth="1"/>
    <col min="1331" max="1331" width="14" bestFit="1" customWidth="1"/>
    <col min="1332" max="1332" width="11.5" bestFit="1" customWidth="1"/>
    <col min="1333" max="1333" width="14" bestFit="1" customWidth="1"/>
    <col min="1334" max="1334" width="10.5" bestFit="1" customWidth="1"/>
    <col min="1335" max="1335" width="13" bestFit="1" customWidth="1"/>
    <col min="1336" max="1336" width="10.5" bestFit="1" customWidth="1"/>
    <col min="1337" max="1337" width="13" bestFit="1" customWidth="1"/>
    <col min="1338" max="1338" width="10.5" bestFit="1" customWidth="1"/>
    <col min="1339" max="1339" width="13" bestFit="1" customWidth="1"/>
    <col min="1340" max="1340" width="10.5" bestFit="1" customWidth="1"/>
    <col min="1341" max="1341" width="13" bestFit="1" customWidth="1"/>
    <col min="1342" max="1342" width="11.5" bestFit="1" customWidth="1"/>
    <col min="1343" max="1343" width="14" bestFit="1" customWidth="1"/>
    <col min="1344" max="1344" width="11.5" bestFit="1" customWidth="1"/>
    <col min="1345" max="1345" width="14" bestFit="1" customWidth="1"/>
    <col min="1346" max="1346" width="11.5" bestFit="1" customWidth="1"/>
    <col min="1347" max="1347" width="14" bestFit="1" customWidth="1"/>
    <col min="1348" max="1348" width="11.5" bestFit="1" customWidth="1"/>
    <col min="1349" max="1349" width="14" bestFit="1" customWidth="1"/>
    <col min="1350" max="1350" width="11.5" bestFit="1" customWidth="1"/>
    <col min="1351" max="1351" width="14" bestFit="1" customWidth="1"/>
    <col min="1352" max="1352" width="11.5" bestFit="1" customWidth="1"/>
    <col min="1353" max="1353" width="14" bestFit="1" customWidth="1"/>
    <col min="1354" max="1354" width="11.5" bestFit="1" customWidth="1"/>
    <col min="1355" max="1355" width="14" bestFit="1" customWidth="1"/>
    <col min="1356" max="1356" width="11.5" bestFit="1" customWidth="1"/>
    <col min="1357" max="1357" width="14" bestFit="1" customWidth="1"/>
    <col min="1358" max="1358" width="11.5" bestFit="1" customWidth="1"/>
    <col min="1359" max="1359" width="14" bestFit="1" customWidth="1"/>
    <col min="1360" max="1360" width="11.5" bestFit="1" customWidth="1"/>
    <col min="1361" max="1361" width="14" bestFit="1" customWidth="1"/>
    <col min="1362" max="1362" width="11.5" bestFit="1" customWidth="1"/>
    <col min="1363" max="1363" width="14" bestFit="1" customWidth="1"/>
    <col min="1364" max="1364" width="10.5" bestFit="1" customWidth="1"/>
    <col min="1365" max="1365" width="13" bestFit="1" customWidth="1"/>
    <col min="1366" max="1366" width="10.5" bestFit="1" customWidth="1"/>
    <col min="1367" max="1367" width="13" bestFit="1" customWidth="1"/>
    <col min="1368" max="1368" width="10.5" bestFit="1" customWidth="1"/>
    <col min="1369" max="1369" width="13" bestFit="1" customWidth="1"/>
    <col min="1370" max="1370" width="10.5" bestFit="1" customWidth="1"/>
    <col min="1371" max="1371" width="13" bestFit="1" customWidth="1"/>
    <col min="1372" max="1372" width="10.5" bestFit="1" customWidth="1"/>
    <col min="1373" max="1373" width="13" bestFit="1" customWidth="1"/>
    <col min="1374" max="1374" width="11.5" bestFit="1" customWidth="1"/>
    <col min="1375" max="1375" width="14" bestFit="1" customWidth="1"/>
    <col min="1376" max="1376" width="11.5" bestFit="1" customWidth="1"/>
    <col min="1377" max="1377" width="14" bestFit="1" customWidth="1"/>
    <col min="1378" max="1378" width="11.5" bestFit="1" customWidth="1"/>
    <col min="1379" max="1379" width="14" bestFit="1" customWidth="1"/>
    <col min="1380" max="1380" width="11.5" bestFit="1" customWidth="1"/>
    <col min="1381" max="1381" width="14" bestFit="1" customWidth="1"/>
    <col min="1382" max="1382" width="11.5" bestFit="1" customWidth="1"/>
    <col min="1383" max="1383" width="14" bestFit="1" customWidth="1"/>
    <col min="1384" max="1384" width="11.5" bestFit="1" customWidth="1"/>
    <col min="1385" max="1385" width="14" bestFit="1" customWidth="1"/>
    <col min="1386" max="1386" width="11.5" bestFit="1" customWidth="1"/>
    <col min="1387" max="1387" width="14" bestFit="1" customWidth="1"/>
    <col min="1388" max="1388" width="11.5" bestFit="1" customWidth="1"/>
    <col min="1389" max="1389" width="14" bestFit="1" customWidth="1"/>
    <col min="1390" max="1390" width="11.5" bestFit="1" customWidth="1"/>
    <col min="1391" max="1391" width="14" bestFit="1" customWidth="1"/>
    <col min="1392" max="1392" width="11.5" bestFit="1" customWidth="1"/>
    <col min="1393" max="1393" width="14" bestFit="1" customWidth="1"/>
    <col min="1394" max="1394" width="11.5" bestFit="1" customWidth="1"/>
    <col min="1395" max="1395" width="14" bestFit="1" customWidth="1"/>
    <col min="1396" max="1396" width="11.5" bestFit="1" customWidth="1"/>
    <col min="1397" max="1397" width="14" bestFit="1" customWidth="1"/>
    <col min="1398" max="1398" width="11.5" bestFit="1" customWidth="1"/>
    <col min="1399" max="1399" width="14" bestFit="1" customWidth="1"/>
    <col min="1400" max="1400" width="11.5" bestFit="1" customWidth="1"/>
    <col min="1401" max="1401" width="14" bestFit="1" customWidth="1"/>
    <col min="1402" max="1402" width="11.5" bestFit="1" customWidth="1"/>
    <col min="1403" max="1403" width="14" bestFit="1" customWidth="1"/>
    <col min="1404" max="1404" width="11.5" bestFit="1" customWidth="1"/>
    <col min="1405" max="1405" width="14" bestFit="1" customWidth="1"/>
    <col min="1406" max="1406" width="11.5" bestFit="1" customWidth="1"/>
    <col min="1407" max="1407" width="14" bestFit="1" customWidth="1"/>
    <col min="1408" max="1408" width="11.5" bestFit="1" customWidth="1"/>
    <col min="1409" max="1409" width="14" bestFit="1" customWidth="1"/>
    <col min="1410" max="1410" width="11.5" bestFit="1" customWidth="1"/>
    <col min="1411" max="1411" width="14" bestFit="1" customWidth="1"/>
    <col min="1412" max="1412" width="12.5" bestFit="1" customWidth="1"/>
    <col min="1413" max="1413" width="15" bestFit="1" customWidth="1"/>
    <col min="1414" max="1414" width="12.5" bestFit="1" customWidth="1"/>
    <col min="1415" max="1415" width="15" bestFit="1" customWidth="1"/>
    <col min="1416" max="1416" width="12.5" bestFit="1" customWidth="1"/>
    <col min="1417" max="1417" width="15" bestFit="1" customWidth="1"/>
    <col min="1418" max="1418" width="12.5" bestFit="1" customWidth="1"/>
    <col min="1419" max="1419" width="15" bestFit="1" customWidth="1"/>
    <col min="1420" max="1420" width="12.5" bestFit="1" customWidth="1"/>
    <col min="1421" max="1421" width="15" bestFit="1" customWidth="1"/>
    <col min="1422" max="1422" width="12.5" bestFit="1" customWidth="1"/>
    <col min="1423" max="1423" width="15" bestFit="1" customWidth="1"/>
    <col min="1424" max="1424" width="12.5" bestFit="1" customWidth="1"/>
    <col min="1425" max="1425" width="15" bestFit="1" customWidth="1"/>
    <col min="1426" max="1426" width="12.5" bestFit="1" customWidth="1"/>
    <col min="1427" max="1427" width="15" bestFit="1" customWidth="1"/>
    <col min="1428" max="1428" width="12.5" bestFit="1" customWidth="1"/>
    <col min="1429" max="1429" width="15" bestFit="1" customWidth="1"/>
    <col min="1430" max="1430" width="12.5" bestFit="1" customWidth="1"/>
    <col min="1431" max="1431" width="15" bestFit="1" customWidth="1"/>
    <col min="1432" max="1432" width="12.5" bestFit="1" customWidth="1"/>
    <col min="1433" max="1433" width="15" bestFit="1" customWidth="1"/>
    <col min="1434" max="1434" width="12.5" bestFit="1" customWidth="1"/>
    <col min="1435" max="1435" width="15" bestFit="1" customWidth="1"/>
    <col min="1436" max="1436" width="12.5" bestFit="1" customWidth="1"/>
    <col min="1437" max="1437" width="15" bestFit="1" customWidth="1"/>
    <col min="1438" max="1438" width="12.5" bestFit="1" customWidth="1"/>
    <col min="1439" max="1439" width="15" bestFit="1" customWidth="1"/>
    <col min="1440" max="1440" width="12.5" bestFit="1" customWidth="1"/>
    <col min="1441" max="1441" width="15" bestFit="1" customWidth="1"/>
    <col min="1442" max="1442" width="12.5" bestFit="1" customWidth="1"/>
    <col min="1443" max="1443" width="15" bestFit="1" customWidth="1"/>
    <col min="1444" max="1444" width="12.5" bestFit="1" customWidth="1"/>
    <col min="1445" max="1445" width="15" bestFit="1" customWidth="1"/>
    <col min="1446" max="1446" width="12.5" bestFit="1" customWidth="1"/>
    <col min="1447" max="1447" width="15" bestFit="1" customWidth="1"/>
    <col min="1448" max="1448" width="11.5" bestFit="1" customWidth="1"/>
    <col min="1449" max="1449" width="14" bestFit="1" customWidth="1"/>
    <col min="1450" max="1450" width="11.5" bestFit="1" customWidth="1"/>
    <col min="1451" max="1451" width="14" bestFit="1" customWidth="1"/>
    <col min="1452" max="1452" width="11.5" bestFit="1" customWidth="1"/>
    <col min="1453" max="1453" width="14" bestFit="1" customWidth="1"/>
    <col min="1454" max="1454" width="11.5" bestFit="1" customWidth="1"/>
    <col min="1455" max="1455" width="14" bestFit="1" customWidth="1"/>
    <col min="1456" max="1456" width="11.5" bestFit="1" customWidth="1"/>
    <col min="1457" max="1457" width="14" bestFit="1" customWidth="1"/>
    <col min="1458" max="1458" width="11.5" bestFit="1" customWidth="1"/>
    <col min="1459" max="1459" width="14" bestFit="1" customWidth="1"/>
    <col min="1460" max="1460" width="11.5" bestFit="1" customWidth="1"/>
    <col min="1461" max="1461" width="14" bestFit="1" customWidth="1"/>
    <col min="1462" max="1462" width="11.5" bestFit="1" customWidth="1"/>
    <col min="1463" max="1463" width="14" bestFit="1" customWidth="1"/>
    <col min="1464" max="1464" width="11.5" bestFit="1" customWidth="1"/>
    <col min="1465" max="1465" width="14" bestFit="1" customWidth="1"/>
    <col min="1466" max="1466" width="11.5" bestFit="1" customWidth="1"/>
    <col min="1467" max="1467" width="14" bestFit="1" customWidth="1"/>
    <col min="1468" max="1468" width="11.5" bestFit="1" customWidth="1"/>
    <col min="1469" max="1469" width="14" bestFit="1" customWidth="1"/>
    <col min="1470" max="1470" width="11.5" bestFit="1" customWidth="1"/>
    <col min="1471" max="1471" width="14" bestFit="1" customWidth="1"/>
    <col min="1472" max="1472" width="12.5" bestFit="1" customWidth="1"/>
    <col min="1473" max="1473" width="15" bestFit="1" customWidth="1"/>
    <col min="1474" max="1474" width="12.5" bestFit="1" customWidth="1"/>
    <col min="1475" max="1475" width="15" bestFit="1" customWidth="1"/>
    <col min="1476" max="1476" width="12.5" bestFit="1" customWidth="1"/>
    <col min="1477" max="1477" width="15" bestFit="1" customWidth="1"/>
    <col min="1478" max="1478" width="12.5" bestFit="1" customWidth="1"/>
    <col min="1479" max="1479" width="15" bestFit="1" customWidth="1"/>
    <col min="1480" max="1480" width="12.5" bestFit="1" customWidth="1"/>
    <col min="1481" max="1481" width="15" bestFit="1" customWidth="1"/>
    <col min="1482" max="1482" width="12.5" bestFit="1" customWidth="1"/>
    <col min="1483" max="1483" width="15" bestFit="1" customWidth="1"/>
    <col min="1484" max="1484" width="12.5" bestFit="1" customWidth="1"/>
    <col min="1485" max="1485" width="15" bestFit="1" customWidth="1"/>
    <col min="1486" max="1486" width="12.5" bestFit="1" customWidth="1"/>
    <col min="1487" max="1487" width="15" bestFit="1" customWidth="1"/>
    <col min="1488" max="1488" width="12.5" bestFit="1" customWidth="1"/>
    <col min="1489" max="1489" width="15" bestFit="1" customWidth="1"/>
    <col min="1490" max="1490" width="12.5" bestFit="1" customWidth="1"/>
    <col min="1491" max="1491" width="15" bestFit="1" customWidth="1"/>
    <col min="1492" max="1492" width="12.5" bestFit="1" customWidth="1"/>
    <col min="1493" max="1493" width="15" bestFit="1" customWidth="1"/>
    <col min="1494" max="1494" width="12.5" bestFit="1" customWidth="1"/>
    <col min="1495" max="1495" width="15" bestFit="1" customWidth="1"/>
    <col min="1496" max="1496" width="12.5" bestFit="1" customWidth="1"/>
    <col min="1497" max="1497" width="15" bestFit="1" customWidth="1"/>
    <col min="1498" max="1498" width="12.5" bestFit="1" customWidth="1"/>
    <col min="1499" max="1499" width="15" bestFit="1" customWidth="1"/>
    <col min="1500" max="1500" width="12.5" bestFit="1" customWidth="1"/>
    <col min="1501" max="1501" width="15" bestFit="1" customWidth="1"/>
    <col min="1502" max="1502" width="12.5" bestFit="1" customWidth="1"/>
    <col min="1503" max="1503" width="15" bestFit="1" customWidth="1"/>
    <col min="1504" max="1504" width="12.5" bestFit="1" customWidth="1"/>
    <col min="1505" max="1505" width="15" bestFit="1" customWidth="1"/>
    <col min="1506" max="1506" width="12.5" bestFit="1" customWidth="1"/>
    <col min="1507" max="1507" width="15" bestFit="1" customWidth="1"/>
    <col min="1508" max="1508" width="12.5" bestFit="1" customWidth="1"/>
    <col min="1509" max="1509" width="15" bestFit="1" customWidth="1"/>
    <col min="1510" max="1510" width="12.5" bestFit="1" customWidth="1"/>
    <col min="1511" max="1511" width="15" bestFit="1" customWidth="1"/>
    <col min="1512" max="1512" width="11.5" bestFit="1" customWidth="1"/>
    <col min="1513" max="1513" width="14" bestFit="1" customWidth="1"/>
    <col min="1514" max="1514" width="11.5" bestFit="1" customWidth="1"/>
    <col min="1515" max="1515" width="14" bestFit="1" customWidth="1"/>
    <col min="1516" max="1516" width="11.5" bestFit="1" customWidth="1"/>
    <col min="1517" max="1517" width="14" bestFit="1" customWidth="1"/>
    <col min="1518" max="1518" width="11.5" bestFit="1" customWidth="1"/>
    <col min="1519" max="1519" width="14" bestFit="1" customWidth="1"/>
    <col min="1520" max="1520" width="11.5" bestFit="1" customWidth="1"/>
    <col min="1521" max="1521" width="14" bestFit="1" customWidth="1"/>
    <col min="1522" max="1522" width="11.5" bestFit="1" customWidth="1"/>
    <col min="1523" max="1523" width="14" bestFit="1" customWidth="1"/>
    <col min="1524" max="1524" width="11.5" bestFit="1" customWidth="1"/>
    <col min="1525" max="1525" width="14" bestFit="1" customWidth="1"/>
    <col min="1526" max="1526" width="11.5" bestFit="1" customWidth="1"/>
    <col min="1527" max="1527" width="14" bestFit="1" customWidth="1"/>
    <col min="1528" max="1528" width="12.5" bestFit="1" customWidth="1"/>
    <col min="1529" max="1529" width="15" bestFit="1" customWidth="1"/>
    <col min="1530" max="1530" width="12.5" bestFit="1" customWidth="1"/>
    <col min="1531" max="1531" width="15" bestFit="1" customWidth="1"/>
    <col min="1532" max="1532" width="12.5" bestFit="1" customWidth="1"/>
    <col min="1533" max="1533" width="15" bestFit="1" customWidth="1"/>
    <col min="1534" max="1534" width="12.5" bestFit="1" customWidth="1"/>
    <col min="1535" max="1535" width="15" bestFit="1" customWidth="1"/>
    <col min="1536" max="1536" width="12.5" bestFit="1" customWidth="1"/>
    <col min="1537" max="1537" width="15" bestFit="1" customWidth="1"/>
    <col min="1538" max="1538" width="12.5" bestFit="1" customWidth="1"/>
    <col min="1539" max="1539" width="15" bestFit="1" customWidth="1"/>
    <col min="1540" max="1540" width="12.5" bestFit="1" customWidth="1"/>
    <col min="1541" max="1541" width="15" bestFit="1" customWidth="1"/>
    <col min="1542" max="1542" width="12.5" bestFit="1" customWidth="1"/>
    <col min="1543" max="1543" width="15" bestFit="1" customWidth="1"/>
    <col min="1544" max="1544" width="12.5" bestFit="1" customWidth="1"/>
    <col min="1545" max="1545" width="15" bestFit="1" customWidth="1"/>
    <col min="1546" max="1546" width="12.5" bestFit="1" customWidth="1"/>
    <col min="1547" max="1547" width="15" bestFit="1" customWidth="1"/>
    <col min="1548" max="1548" width="12.5" bestFit="1" customWidth="1"/>
    <col min="1549" max="1549" width="15" bestFit="1" customWidth="1"/>
    <col min="1550" max="1550" width="12.5" bestFit="1" customWidth="1"/>
    <col min="1551" max="1551" width="15" bestFit="1" customWidth="1"/>
    <col min="1552" max="1552" width="12.5" bestFit="1" customWidth="1"/>
    <col min="1553" max="1553" width="15" bestFit="1" customWidth="1"/>
    <col min="1554" max="1554" width="12.5" bestFit="1" customWidth="1"/>
    <col min="1555" max="1555" width="15" bestFit="1" customWidth="1"/>
    <col min="1556" max="1556" width="12.5" bestFit="1" customWidth="1"/>
    <col min="1557" max="1557" width="15" bestFit="1" customWidth="1"/>
    <col min="1558" max="1558" width="12.5" bestFit="1" customWidth="1"/>
    <col min="1559" max="1559" width="15" bestFit="1" customWidth="1"/>
    <col min="1560" max="1560" width="12.5" bestFit="1" customWidth="1"/>
    <col min="1561" max="1561" width="15" bestFit="1" customWidth="1"/>
    <col min="1562" max="1562" width="12.5" bestFit="1" customWidth="1"/>
    <col min="1563" max="1563" width="15" bestFit="1" customWidth="1"/>
    <col min="1564" max="1564" width="12.5" bestFit="1" customWidth="1"/>
    <col min="1565" max="1565" width="15" bestFit="1" customWidth="1"/>
    <col min="1566" max="1566" width="12.5" bestFit="1" customWidth="1"/>
    <col min="1567" max="1567" width="15" bestFit="1" customWidth="1"/>
    <col min="1568" max="1568" width="10.5" bestFit="1" customWidth="1"/>
    <col min="1569" max="1569" width="13" bestFit="1" customWidth="1"/>
    <col min="1570" max="1570" width="10.5" bestFit="1" customWidth="1"/>
    <col min="1571" max="1571" width="13" bestFit="1" customWidth="1"/>
    <col min="1572" max="1572" width="10.5" bestFit="1" customWidth="1"/>
    <col min="1573" max="1573" width="13" bestFit="1" customWidth="1"/>
    <col min="1574" max="1574" width="10.5" bestFit="1" customWidth="1"/>
    <col min="1575" max="1575" width="13" bestFit="1" customWidth="1"/>
    <col min="1576" max="1576" width="10.5" bestFit="1" customWidth="1"/>
    <col min="1577" max="1577" width="13" bestFit="1" customWidth="1"/>
    <col min="1578" max="1578" width="10.5" bestFit="1" customWidth="1"/>
    <col min="1579" max="1579" width="13" bestFit="1" customWidth="1"/>
    <col min="1580" max="1580" width="10.5" bestFit="1" customWidth="1"/>
    <col min="1581" max="1581" width="13" bestFit="1" customWidth="1"/>
    <col min="1582" max="1582" width="10.5" bestFit="1" customWidth="1"/>
    <col min="1583" max="1583" width="13" bestFit="1" customWidth="1"/>
    <col min="1584" max="1584" width="10.5" bestFit="1" customWidth="1"/>
    <col min="1585" max="1585" width="13" bestFit="1" customWidth="1"/>
    <col min="1586" max="1586" width="11.5" bestFit="1" customWidth="1"/>
    <col min="1587" max="1587" width="14" bestFit="1" customWidth="1"/>
    <col min="1588" max="1588" width="11.5" bestFit="1" customWidth="1"/>
    <col min="1589" max="1589" width="14" bestFit="1" customWidth="1"/>
    <col min="1590" max="1590" width="11.5" bestFit="1" customWidth="1"/>
    <col min="1591" max="1591" width="14" bestFit="1" customWidth="1"/>
    <col min="1592" max="1592" width="11.5" bestFit="1" customWidth="1"/>
    <col min="1593" max="1593" width="14" bestFit="1" customWidth="1"/>
    <col min="1594" max="1594" width="11.5" bestFit="1" customWidth="1"/>
    <col min="1595" max="1595" width="14" bestFit="1" customWidth="1"/>
    <col min="1596" max="1596" width="11.5" bestFit="1" customWidth="1"/>
    <col min="1597" max="1597" width="14" bestFit="1" customWidth="1"/>
    <col min="1598" max="1598" width="11.5" bestFit="1" customWidth="1"/>
    <col min="1599" max="1599" width="14" bestFit="1" customWidth="1"/>
    <col min="1600" max="1600" width="11.5" bestFit="1" customWidth="1"/>
    <col min="1601" max="1601" width="14" bestFit="1" customWidth="1"/>
    <col min="1602" max="1602" width="11.5" bestFit="1" customWidth="1"/>
    <col min="1603" max="1603" width="14" bestFit="1" customWidth="1"/>
    <col min="1604" max="1604" width="11.5" bestFit="1" customWidth="1"/>
    <col min="1605" max="1605" width="14" bestFit="1" customWidth="1"/>
    <col min="1606" max="1606" width="11.5" bestFit="1" customWidth="1"/>
    <col min="1607" max="1607" width="14" bestFit="1" customWidth="1"/>
    <col min="1608" max="1608" width="11.5" bestFit="1" customWidth="1"/>
    <col min="1609" max="1609" width="14" bestFit="1" customWidth="1"/>
    <col min="1610" max="1610" width="10.5" bestFit="1" customWidth="1"/>
    <col min="1611" max="1611" width="13" bestFit="1" customWidth="1"/>
    <col min="1612" max="1612" width="10.5" bestFit="1" customWidth="1"/>
    <col min="1613" max="1613" width="13" bestFit="1" customWidth="1"/>
    <col min="1614" max="1614" width="10.5" bestFit="1" customWidth="1"/>
    <col min="1615" max="1615" width="13" bestFit="1" customWidth="1"/>
    <col min="1616" max="1616" width="10.5" bestFit="1" customWidth="1"/>
    <col min="1617" max="1617" width="13" bestFit="1" customWidth="1"/>
    <col min="1618" max="1618" width="10.5" bestFit="1" customWidth="1"/>
    <col min="1619" max="1619" width="13" bestFit="1" customWidth="1"/>
    <col min="1620" max="1620" width="10.5" bestFit="1" customWidth="1"/>
    <col min="1621" max="1621" width="13" bestFit="1" customWidth="1"/>
    <col min="1622" max="1622" width="10.5" bestFit="1" customWidth="1"/>
    <col min="1623" max="1623" width="13" bestFit="1" customWidth="1"/>
    <col min="1624" max="1624" width="10.5" bestFit="1" customWidth="1"/>
    <col min="1625" max="1625" width="13" bestFit="1" customWidth="1"/>
    <col min="1626" max="1626" width="10.5" bestFit="1" customWidth="1"/>
    <col min="1627" max="1627" width="13" bestFit="1" customWidth="1"/>
    <col min="1628" max="1628" width="11.5" bestFit="1" customWidth="1"/>
    <col min="1629" max="1629" width="14" bestFit="1" customWidth="1"/>
    <col min="1630" max="1630" width="11.5" bestFit="1" customWidth="1"/>
    <col min="1631" max="1631" width="14" bestFit="1" customWidth="1"/>
    <col min="1632" max="1632" width="11.5" bestFit="1" customWidth="1"/>
    <col min="1633" max="1633" width="14" bestFit="1" customWidth="1"/>
    <col min="1634" max="1634" width="11.5" bestFit="1" customWidth="1"/>
    <col min="1635" max="1635" width="14" bestFit="1" customWidth="1"/>
    <col min="1636" max="1636" width="11.5" bestFit="1" customWidth="1"/>
    <col min="1637" max="1637" width="14" bestFit="1" customWidth="1"/>
    <col min="1638" max="1638" width="11.5" bestFit="1" customWidth="1"/>
    <col min="1639" max="1639" width="14" bestFit="1" customWidth="1"/>
    <col min="1640" max="1640" width="11.5" bestFit="1" customWidth="1"/>
    <col min="1641" max="1641" width="14" bestFit="1" customWidth="1"/>
    <col min="1642" max="1642" width="11.5" bestFit="1" customWidth="1"/>
    <col min="1643" max="1643" width="14" bestFit="1" customWidth="1"/>
    <col min="1644" max="1644" width="11.5" bestFit="1" customWidth="1"/>
    <col min="1645" max="1645" width="14" bestFit="1" customWidth="1"/>
    <col min="1646" max="1646" width="11.5" bestFit="1" customWidth="1"/>
    <col min="1647" max="1647" width="14" bestFit="1" customWidth="1"/>
    <col min="1648" max="1648" width="11.5" bestFit="1" customWidth="1"/>
    <col min="1649" max="1649" width="14" bestFit="1" customWidth="1"/>
    <col min="1650" max="1650" width="11.5" bestFit="1" customWidth="1"/>
    <col min="1651" max="1651" width="14" bestFit="1" customWidth="1"/>
    <col min="1652" max="1652" width="11.5" bestFit="1" customWidth="1"/>
    <col min="1653" max="1653" width="14" bestFit="1" customWidth="1"/>
    <col min="1654" max="1654" width="11.5" bestFit="1" customWidth="1"/>
    <col min="1655" max="1655" width="14" bestFit="1" customWidth="1"/>
    <col min="1656" max="1656" width="11.5" bestFit="1" customWidth="1"/>
    <col min="1657" max="1657" width="14" bestFit="1" customWidth="1"/>
    <col min="1658" max="1658" width="11.5" bestFit="1" customWidth="1"/>
    <col min="1659" max="1659" width="14" bestFit="1" customWidth="1"/>
    <col min="1660" max="1660" width="11.5" bestFit="1" customWidth="1"/>
    <col min="1661" max="1661" width="14" bestFit="1" customWidth="1"/>
    <col min="1662" max="1662" width="10.5" bestFit="1" customWidth="1"/>
    <col min="1663" max="1663" width="13" bestFit="1" customWidth="1"/>
    <col min="1664" max="1664" width="10.5" bestFit="1" customWidth="1"/>
    <col min="1665" max="1665" width="13" bestFit="1" customWidth="1"/>
    <col min="1666" max="1666" width="10.5" bestFit="1" customWidth="1"/>
    <col min="1667" max="1667" width="13" bestFit="1" customWidth="1"/>
    <col min="1668" max="1668" width="10.5" bestFit="1" customWidth="1"/>
    <col min="1669" max="1669" width="13" bestFit="1" customWidth="1"/>
    <col min="1670" max="1670" width="10.5" bestFit="1" customWidth="1"/>
    <col min="1671" max="1671" width="13" bestFit="1" customWidth="1"/>
    <col min="1672" max="1672" width="10.5" bestFit="1" customWidth="1"/>
    <col min="1673" max="1673" width="13" bestFit="1" customWidth="1"/>
    <col min="1674" max="1674" width="10.5" bestFit="1" customWidth="1"/>
    <col min="1675" max="1675" width="13" bestFit="1" customWidth="1"/>
    <col min="1676" max="1676" width="11.5" bestFit="1" customWidth="1"/>
    <col min="1677" max="1677" width="14" bestFit="1" customWidth="1"/>
    <col min="1678" max="1678" width="11.5" bestFit="1" customWidth="1"/>
    <col min="1679" max="1679" width="14" bestFit="1" customWidth="1"/>
    <col min="1680" max="1680" width="11.5" bestFit="1" customWidth="1"/>
    <col min="1681" max="1681" width="14" bestFit="1" customWidth="1"/>
    <col min="1682" max="1682" width="11.5" bestFit="1" customWidth="1"/>
    <col min="1683" max="1683" width="14" bestFit="1" customWidth="1"/>
    <col min="1684" max="1684" width="11.5" bestFit="1" customWidth="1"/>
    <col min="1685" max="1685" width="14" bestFit="1" customWidth="1"/>
    <col min="1686" max="1686" width="11.5" bestFit="1" customWidth="1"/>
    <col min="1687" max="1687" width="14" bestFit="1" customWidth="1"/>
    <col min="1688" max="1688" width="11.5" bestFit="1" customWidth="1"/>
    <col min="1689" max="1689" width="14" bestFit="1" customWidth="1"/>
    <col min="1690" max="1690" width="11.5" bestFit="1" customWidth="1"/>
    <col min="1691" max="1691" width="14" bestFit="1" customWidth="1"/>
    <col min="1692" max="1692" width="11.5" bestFit="1" customWidth="1"/>
    <col min="1693" max="1693" width="14" bestFit="1" customWidth="1"/>
    <col min="1694" max="1694" width="11.5" bestFit="1" customWidth="1"/>
    <col min="1695" max="1695" width="14" bestFit="1" customWidth="1"/>
    <col min="1696" max="1696" width="11.5" bestFit="1" customWidth="1"/>
    <col min="1697" max="1697" width="14" bestFit="1" customWidth="1"/>
    <col min="1698" max="1698" width="11.5" bestFit="1" customWidth="1"/>
    <col min="1699" max="1699" width="14" bestFit="1" customWidth="1"/>
    <col min="1700" max="1700" width="11.5" bestFit="1" customWidth="1"/>
    <col min="1701" max="1701" width="14" bestFit="1" customWidth="1"/>
    <col min="1702" max="1702" width="11.5" bestFit="1" customWidth="1"/>
    <col min="1703" max="1703" width="14" bestFit="1" customWidth="1"/>
    <col min="1704" max="1704" width="11.5" bestFit="1" customWidth="1"/>
    <col min="1705" max="1705" width="14" bestFit="1" customWidth="1"/>
    <col min="1706" max="1706" width="11.5" bestFit="1" customWidth="1"/>
    <col min="1707" max="1707" width="14" bestFit="1" customWidth="1"/>
    <col min="1708" max="1708" width="10.5" bestFit="1" customWidth="1"/>
    <col min="1709" max="1709" width="13" bestFit="1" customWidth="1"/>
    <col min="1710" max="1710" width="10.5" bestFit="1" customWidth="1"/>
    <col min="1711" max="1711" width="13" bestFit="1" customWidth="1"/>
    <col min="1712" max="1712" width="10.5" bestFit="1" customWidth="1"/>
    <col min="1713" max="1713" width="13" bestFit="1" customWidth="1"/>
    <col min="1714" max="1714" width="10.5" bestFit="1" customWidth="1"/>
    <col min="1715" max="1715" width="13" bestFit="1" customWidth="1"/>
    <col min="1716" max="1716" width="10.5" bestFit="1" customWidth="1"/>
    <col min="1717" max="1717" width="13" bestFit="1" customWidth="1"/>
    <col min="1718" max="1718" width="11.5" bestFit="1" customWidth="1"/>
    <col min="1719" max="1719" width="14" bestFit="1" customWidth="1"/>
    <col min="1720" max="1720" width="11.5" bestFit="1" customWidth="1"/>
    <col min="1721" max="1721" width="14" bestFit="1" customWidth="1"/>
    <col min="1722" max="1722" width="11.5" bestFit="1" customWidth="1"/>
    <col min="1723" max="1723" width="14" bestFit="1" customWidth="1"/>
    <col min="1724" max="1724" width="11.5" bestFit="1" customWidth="1"/>
    <col min="1725" max="1725" width="14" bestFit="1" customWidth="1"/>
    <col min="1726" max="1726" width="11.5" bestFit="1" customWidth="1"/>
    <col min="1727" max="1727" width="14" bestFit="1" customWidth="1"/>
    <col min="1728" max="1728" width="11.5" bestFit="1" customWidth="1"/>
    <col min="1729" max="1729" width="14" bestFit="1" customWidth="1"/>
    <col min="1730" max="1730" width="11.5" bestFit="1" customWidth="1"/>
    <col min="1731" max="1731" width="14" bestFit="1" customWidth="1"/>
    <col min="1732" max="1732" width="11.5" bestFit="1" customWidth="1"/>
    <col min="1733" max="1733" width="14" bestFit="1" customWidth="1"/>
    <col min="1734" max="1734" width="11.5" bestFit="1" customWidth="1"/>
    <col min="1735" max="1735" width="14" bestFit="1" customWidth="1"/>
    <col min="1736" max="1736" width="11.5" bestFit="1" customWidth="1"/>
    <col min="1737" max="1737" width="14" bestFit="1" customWidth="1"/>
    <col min="1738" max="1738" width="11.5" bestFit="1" customWidth="1"/>
    <col min="1739" max="1739" width="14" bestFit="1" customWidth="1"/>
    <col min="1740" max="1740" width="11.5" bestFit="1" customWidth="1"/>
    <col min="1741" max="1741" width="14" bestFit="1" customWidth="1"/>
    <col min="1742" max="1742" width="11.5" bestFit="1" customWidth="1"/>
    <col min="1743" max="1743" width="14" bestFit="1" customWidth="1"/>
    <col min="1744" max="1744" width="11.5" bestFit="1" customWidth="1"/>
    <col min="1745" max="1745" width="14" bestFit="1" customWidth="1"/>
    <col min="1746" max="1746" width="11.5" bestFit="1" customWidth="1"/>
    <col min="1747" max="1747" width="14" bestFit="1" customWidth="1"/>
    <col min="1748" max="1748" width="11.5" bestFit="1" customWidth="1"/>
    <col min="1749" max="1749" width="14" bestFit="1" customWidth="1"/>
    <col min="1750" max="1750" width="11.5" bestFit="1" customWidth="1"/>
    <col min="1751" max="1751" width="14" bestFit="1" customWidth="1"/>
    <col min="1752" max="1752" width="11.5" bestFit="1" customWidth="1"/>
    <col min="1753" max="1753" width="14" bestFit="1" customWidth="1"/>
    <col min="1754" max="1754" width="11.5" bestFit="1" customWidth="1"/>
    <col min="1755" max="1755" width="14" bestFit="1" customWidth="1"/>
    <col min="1756" max="1756" width="11.5" bestFit="1" customWidth="1"/>
    <col min="1757" max="1757" width="14" bestFit="1" customWidth="1"/>
    <col min="1758" max="1758" width="11.5" bestFit="1" customWidth="1"/>
    <col min="1759" max="1759" width="14" bestFit="1" customWidth="1"/>
    <col min="1760" max="1760" width="10.5" bestFit="1" customWidth="1"/>
    <col min="1761" max="1761" width="13" bestFit="1" customWidth="1"/>
    <col min="1762" max="1762" width="10.5" bestFit="1" customWidth="1"/>
    <col min="1763" max="1763" width="13" bestFit="1" customWidth="1"/>
    <col min="1764" max="1764" width="10.5" bestFit="1" customWidth="1"/>
    <col min="1765" max="1765" width="13" bestFit="1" customWidth="1"/>
    <col min="1766" max="1766" width="10.5" bestFit="1" customWidth="1"/>
    <col min="1767" max="1767" width="13" bestFit="1" customWidth="1"/>
    <col min="1768" max="1768" width="10.5" bestFit="1" customWidth="1"/>
    <col min="1769" max="1769" width="13" bestFit="1" customWidth="1"/>
    <col min="1770" max="1770" width="10.5" bestFit="1" customWidth="1"/>
    <col min="1771" max="1771" width="13" bestFit="1" customWidth="1"/>
    <col min="1772" max="1772" width="10.5" bestFit="1" customWidth="1"/>
    <col min="1773" max="1773" width="13" bestFit="1" customWidth="1"/>
    <col min="1774" max="1774" width="10.5" bestFit="1" customWidth="1"/>
    <col min="1775" max="1775" width="13" bestFit="1" customWidth="1"/>
    <col min="1776" max="1776" width="10.5" bestFit="1" customWidth="1"/>
    <col min="1777" max="1777" width="13" bestFit="1" customWidth="1"/>
    <col min="1778" max="1778" width="10.5" bestFit="1" customWidth="1"/>
    <col min="1779" max="1779" width="13" bestFit="1" customWidth="1"/>
    <col min="1780" max="1780" width="10.5" bestFit="1" customWidth="1"/>
    <col min="1781" max="1781" width="13" bestFit="1" customWidth="1"/>
    <col min="1782" max="1782" width="10.5" bestFit="1" customWidth="1"/>
    <col min="1783" max="1783" width="13" bestFit="1" customWidth="1"/>
    <col min="1784" max="1784" width="10.5" bestFit="1" customWidth="1"/>
    <col min="1785" max="1785" width="13" bestFit="1" customWidth="1"/>
    <col min="1786" max="1786" width="10.5" bestFit="1" customWidth="1"/>
    <col min="1787" max="1787" width="13" bestFit="1" customWidth="1"/>
    <col min="1788" max="1788" width="10.5" bestFit="1" customWidth="1"/>
    <col min="1789" max="1789" width="13" bestFit="1" customWidth="1"/>
    <col min="1790" max="1790" width="10.5" bestFit="1" customWidth="1"/>
    <col min="1791" max="1791" width="13" bestFit="1" customWidth="1"/>
    <col min="1792" max="1792" width="10.5" bestFit="1" customWidth="1"/>
    <col min="1793" max="1793" width="13" bestFit="1" customWidth="1"/>
    <col min="1794" max="1794" width="10.5" bestFit="1" customWidth="1"/>
    <col min="1795" max="1795" width="13" bestFit="1" customWidth="1"/>
    <col min="1796" max="1796" width="11.5" bestFit="1" customWidth="1"/>
    <col min="1797" max="1797" width="14" bestFit="1" customWidth="1"/>
    <col min="1798" max="1798" width="11.5" bestFit="1" customWidth="1"/>
    <col min="1799" max="1799" width="14" bestFit="1" customWidth="1"/>
    <col min="1800" max="1800" width="11.5" bestFit="1" customWidth="1"/>
    <col min="1801" max="1801" width="14" bestFit="1" customWidth="1"/>
    <col min="1802" max="1802" width="11.5" bestFit="1" customWidth="1"/>
    <col min="1803" max="1803" width="14" bestFit="1" customWidth="1"/>
    <col min="1804" max="1804" width="11.5" bestFit="1" customWidth="1"/>
    <col min="1805" max="1805" width="14" bestFit="1" customWidth="1"/>
    <col min="1806" max="1806" width="11.5" bestFit="1" customWidth="1"/>
    <col min="1807" max="1807" width="14" bestFit="1" customWidth="1"/>
    <col min="1808" max="1808" width="11.5" bestFit="1" customWidth="1"/>
    <col min="1809" max="1809" width="14" bestFit="1" customWidth="1"/>
    <col min="1810" max="1810" width="11.5" bestFit="1" customWidth="1"/>
    <col min="1811" max="1811" width="14" bestFit="1" customWidth="1"/>
    <col min="1812" max="1812" width="11.5" bestFit="1" customWidth="1"/>
    <col min="1813" max="1813" width="14" bestFit="1" customWidth="1"/>
    <col min="1814" max="1814" width="11.5" bestFit="1" customWidth="1"/>
    <col min="1815" max="1815" width="14" bestFit="1" customWidth="1"/>
    <col min="1816" max="1816" width="11.5" bestFit="1" customWidth="1"/>
    <col min="1817" max="1817" width="14" bestFit="1" customWidth="1"/>
    <col min="1818" max="1818" width="11.5" bestFit="1" customWidth="1"/>
    <col min="1819" max="1819" width="14" bestFit="1" customWidth="1"/>
    <col min="1820" max="1820" width="11.5" bestFit="1" customWidth="1"/>
    <col min="1821" max="1821" width="14" bestFit="1" customWidth="1"/>
    <col min="1822" max="1822" width="11.5" bestFit="1" customWidth="1"/>
    <col min="1823" max="1823" width="14" bestFit="1" customWidth="1"/>
    <col min="1824" max="1824" width="11.5" bestFit="1" customWidth="1"/>
    <col min="1825" max="1825" width="14" bestFit="1" customWidth="1"/>
    <col min="1826" max="1826" width="11.5" bestFit="1" customWidth="1"/>
    <col min="1827" max="1827" width="14" bestFit="1" customWidth="1"/>
    <col min="1828" max="1828" width="11.5" bestFit="1" customWidth="1"/>
    <col min="1829" max="1829" width="14" bestFit="1" customWidth="1"/>
    <col min="1830" max="1830" width="11.5" bestFit="1" customWidth="1"/>
    <col min="1831" max="1831" width="14" bestFit="1" customWidth="1"/>
    <col min="1832" max="1832" width="11.5" bestFit="1" customWidth="1"/>
    <col min="1833" max="1833" width="14" bestFit="1" customWidth="1"/>
    <col min="1834" max="1834" width="11.5" bestFit="1" customWidth="1"/>
    <col min="1835" max="1835" width="14" bestFit="1" customWidth="1"/>
    <col min="1836" max="1836" width="11.5" bestFit="1" customWidth="1"/>
    <col min="1837" max="1837" width="14" bestFit="1" customWidth="1"/>
    <col min="1838" max="1838" width="11.5" bestFit="1" customWidth="1"/>
    <col min="1839" max="1839" width="14" bestFit="1" customWidth="1"/>
    <col min="1840" max="1840" width="11.5" bestFit="1" customWidth="1"/>
    <col min="1841" max="1841" width="14" bestFit="1" customWidth="1"/>
    <col min="1842" max="1842" width="11.5" bestFit="1" customWidth="1"/>
    <col min="1843" max="1843" width="14" bestFit="1" customWidth="1"/>
    <col min="1844" max="1844" width="11.5" bestFit="1" customWidth="1"/>
    <col min="1845" max="1845" width="14" bestFit="1" customWidth="1"/>
    <col min="1846" max="1846" width="11.5" bestFit="1" customWidth="1"/>
    <col min="1847" max="1847" width="14" bestFit="1" customWidth="1"/>
    <col min="1848" max="1848" width="11.5" bestFit="1" customWidth="1"/>
    <col min="1849" max="1849" width="14" bestFit="1" customWidth="1"/>
    <col min="1850" max="1850" width="11.5" bestFit="1" customWidth="1"/>
    <col min="1851" max="1851" width="14" bestFit="1" customWidth="1"/>
    <col min="1852" max="1852" width="11.5" bestFit="1" customWidth="1"/>
    <col min="1853" max="1853" width="14" bestFit="1" customWidth="1"/>
    <col min="1854" max="1854" width="11.5" bestFit="1" customWidth="1"/>
    <col min="1855" max="1855" width="14" bestFit="1" customWidth="1"/>
    <col min="1856" max="1856" width="11.5" bestFit="1" customWidth="1"/>
    <col min="1857" max="1857" width="14" bestFit="1" customWidth="1"/>
    <col min="1858" max="1858" width="11.5" bestFit="1" customWidth="1"/>
    <col min="1859" max="1859" width="14" bestFit="1" customWidth="1"/>
    <col min="1860" max="1860" width="11.5" bestFit="1" customWidth="1"/>
    <col min="1861" max="1861" width="14" bestFit="1" customWidth="1"/>
    <col min="1862" max="1862" width="11.5" bestFit="1" customWidth="1"/>
    <col min="1863" max="1863" width="14" bestFit="1" customWidth="1"/>
    <col min="1864" max="1864" width="11.5" bestFit="1" customWidth="1"/>
    <col min="1865" max="1865" width="14" bestFit="1" customWidth="1"/>
    <col min="1866" max="1866" width="11.5" bestFit="1" customWidth="1"/>
    <col min="1867" max="1867" width="14" bestFit="1" customWidth="1"/>
    <col min="1868" max="1868" width="11.5" bestFit="1" customWidth="1"/>
    <col min="1869" max="1869" width="14" bestFit="1" customWidth="1"/>
    <col min="1870" max="1870" width="11.5" bestFit="1" customWidth="1"/>
    <col min="1871" max="1871" width="8.83203125" bestFit="1" customWidth="1"/>
    <col min="1872" max="1872" width="14" bestFit="1" customWidth="1"/>
    <col min="1873" max="1873" width="11.5" bestFit="1" customWidth="1"/>
    <col min="1874" max="1874" width="14" bestFit="1" customWidth="1"/>
    <col min="1875" max="1875" width="10.5" bestFit="1" customWidth="1"/>
    <col min="1876" max="1876" width="13" bestFit="1" customWidth="1"/>
    <col min="1877" max="1877" width="10.5" bestFit="1" customWidth="1"/>
    <col min="1878" max="1878" width="13" bestFit="1" customWidth="1"/>
    <col min="1879" max="1879" width="10.5" bestFit="1" customWidth="1"/>
    <col min="1880" max="1880" width="13" bestFit="1" customWidth="1"/>
    <col min="1881" max="1881" width="10.5" bestFit="1" customWidth="1"/>
    <col min="1882" max="1882" width="13" bestFit="1" customWidth="1"/>
    <col min="1883" max="1883" width="10.5" bestFit="1" customWidth="1"/>
    <col min="1884" max="1884" width="13" bestFit="1" customWidth="1"/>
    <col min="1885" max="1885" width="10.5" bestFit="1" customWidth="1"/>
    <col min="1886" max="1886" width="13" bestFit="1" customWidth="1"/>
    <col min="1887" max="1887" width="10.5" bestFit="1" customWidth="1"/>
    <col min="1888" max="1888" width="13" bestFit="1" customWidth="1"/>
    <col min="1889" max="1889" width="10.5" bestFit="1" customWidth="1"/>
    <col min="1890" max="1890" width="13" bestFit="1" customWidth="1"/>
    <col min="1891" max="1891" width="10.5" bestFit="1" customWidth="1"/>
    <col min="1892" max="1892" width="13" bestFit="1" customWidth="1"/>
    <col min="1893" max="1893" width="10.5" bestFit="1" customWidth="1"/>
    <col min="1894" max="1894" width="13" bestFit="1" customWidth="1"/>
    <col min="1895" max="1895" width="10.5" bestFit="1" customWidth="1"/>
    <col min="1896" max="1896" width="13" bestFit="1" customWidth="1"/>
    <col min="1897" max="1897" width="10.5" bestFit="1" customWidth="1"/>
    <col min="1898" max="1898" width="13" bestFit="1" customWidth="1"/>
    <col min="1899" max="1899" width="11.5" bestFit="1" customWidth="1"/>
    <col min="1900" max="1900" width="14" bestFit="1" customWidth="1"/>
    <col min="1901" max="1901" width="11.5" bestFit="1" customWidth="1"/>
    <col min="1902" max="1902" width="14" bestFit="1" customWidth="1"/>
    <col min="1903" max="1903" width="11.5" bestFit="1" customWidth="1"/>
    <col min="1904" max="1904" width="14" bestFit="1" customWidth="1"/>
    <col min="1905" max="1905" width="11.5" bestFit="1" customWidth="1"/>
    <col min="1906" max="1906" width="14" bestFit="1" customWidth="1"/>
    <col min="1907" max="1907" width="11.5" bestFit="1" customWidth="1"/>
    <col min="1908" max="1908" width="14" bestFit="1" customWidth="1"/>
    <col min="1909" max="1909" width="11.5" bestFit="1" customWidth="1"/>
    <col min="1910" max="1910" width="14" bestFit="1" customWidth="1"/>
    <col min="1911" max="1911" width="11.5" bestFit="1" customWidth="1"/>
    <col min="1912" max="1912" width="14" bestFit="1" customWidth="1"/>
    <col min="1913" max="1913" width="11.5" bestFit="1" customWidth="1"/>
    <col min="1914" max="1914" width="14" bestFit="1" customWidth="1"/>
    <col min="1915" max="1915" width="11.5" bestFit="1" customWidth="1"/>
    <col min="1916" max="1916" width="14" bestFit="1" customWidth="1"/>
    <col min="1917" max="1917" width="11.5" bestFit="1" customWidth="1"/>
    <col min="1918" max="1918" width="14" bestFit="1" customWidth="1"/>
    <col min="1919" max="1919" width="11.5" bestFit="1" customWidth="1"/>
    <col min="1920" max="1920" width="14" bestFit="1" customWidth="1"/>
    <col min="1921" max="1921" width="11.5" bestFit="1" customWidth="1"/>
    <col min="1922" max="1922" width="14" bestFit="1" customWidth="1"/>
    <col min="1923" max="1923" width="11.5" bestFit="1" customWidth="1"/>
    <col min="1924" max="1924" width="14" bestFit="1" customWidth="1"/>
    <col min="1925" max="1925" width="11.5" bestFit="1" customWidth="1"/>
    <col min="1926" max="1926" width="14" bestFit="1" customWidth="1"/>
    <col min="1927" max="1927" width="11.5" bestFit="1" customWidth="1"/>
    <col min="1928" max="1928" width="14" bestFit="1" customWidth="1"/>
    <col min="1929" max="1929" width="11.5" bestFit="1" customWidth="1"/>
    <col min="1930" max="1930" width="14" bestFit="1" customWidth="1"/>
    <col min="1931" max="1931" width="11.5" bestFit="1" customWidth="1"/>
    <col min="1932" max="1932" width="14" bestFit="1" customWidth="1"/>
    <col min="1933" max="1933" width="11.5" bestFit="1" customWidth="1"/>
    <col min="1934" max="1934" width="14" bestFit="1" customWidth="1"/>
    <col min="1935" max="1935" width="11.5" bestFit="1" customWidth="1"/>
    <col min="1936" max="1936" width="14" bestFit="1" customWidth="1"/>
    <col min="1937" max="1937" width="11.5" bestFit="1" customWidth="1"/>
    <col min="1938" max="1938" width="14" bestFit="1" customWidth="1"/>
    <col min="1939" max="1939" width="11.5" bestFit="1" customWidth="1"/>
    <col min="1940" max="1940" width="14" bestFit="1" customWidth="1"/>
    <col min="1941" max="1941" width="11.5" bestFit="1" customWidth="1"/>
    <col min="1942" max="1942" width="14" bestFit="1" customWidth="1"/>
    <col min="1943" max="1943" width="11.5" bestFit="1" customWidth="1"/>
    <col min="1944" max="1944" width="14" bestFit="1" customWidth="1"/>
    <col min="1945" max="1945" width="11.5" bestFit="1" customWidth="1"/>
    <col min="1946" max="1946" width="14" bestFit="1" customWidth="1"/>
    <col min="1947" max="1947" width="11.5" bestFit="1" customWidth="1"/>
    <col min="1948" max="1948" width="14" bestFit="1" customWidth="1"/>
    <col min="1949" max="1949" width="11.5" bestFit="1" customWidth="1"/>
    <col min="1950" max="1950" width="14" bestFit="1" customWidth="1"/>
    <col min="1951" max="1951" width="11.5" bestFit="1" customWidth="1"/>
    <col min="1952" max="1952" width="14" bestFit="1" customWidth="1"/>
    <col min="1953" max="1953" width="11.5" bestFit="1" customWidth="1"/>
    <col min="1954" max="1954" width="14" bestFit="1" customWidth="1"/>
    <col min="1955" max="1955" width="11.5" bestFit="1" customWidth="1"/>
    <col min="1956" max="1956" width="14" bestFit="1" customWidth="1"/>
    <col min="1957" max="1957" width="11.5" bestFit="1" customWidth="1"/>
    <col min="1958" max="1958" width="14" bestFit="1" customWidth="1"/>
    <col min="1959" max="1959" width="11.5" bestFit="1" customWidth="1"/>
    <col min="1960" max="1960" width="14" bestFit="1" customWidth="1"/>
    <col min="1961" max="1961" width="11.5" bestFit="1" customWidth="1"/>
    <col min="1962" max="1962" width="14" bestFit="1" customWidth="1"/>
    <col min="1963" max="1963" width="11.5" bestFit="1" customWidth="1"/>
    <col min="1964" max="1964" width="14" bestFit="1" customWidth="1"/>
    <col min="1965" max="1965" width="11.5" bestFit="1" customWidth="1"/>
    <col min="1966" max="1966" width="14" bestFit="1" customWidth="1"/>
    <col min="1967" max="1967" width="11.5" bestFit="1" customWidth="1"/>
    <col min="1968" max="1968" width="14" bestFit="1" customWidth="1"/>
    <col min="1969" max="1969" width="11.5" bestFit="1" customWidth="1"/>
    <col min="1970" max="1970" width="14" bestFit="1" customWidth="1"/>
    <col min="1971" max="1971" width="11.5" bestFit="1" customWidth="1"/>
    <col min="1972" max="1972" width="14" bestFit="1" customWidth="1"/>
    <col min="1973" max="1973" width="11.5" bestFit="1" customWidth="1"/>
    <col min="1974" max="1974" width="14" bestFit="1" customWidth="1"/>
    <col min="1975" max="1975" width="11.5" bestFit="1" customWidth="1"/>
    <col min="1976" max="1976" width="14" bestFit="1" customWidth="1"/>
    <col min="1977" max="1977" width="11.5" bestFit="1" customWidth="1"/>
    <col min="1978" max="1978" width="14" bestFit="1" customWidth="1"/>
    <col min="1979" max="1979" width="11.5" bestFit="1" customWidth="1"/>
    <col min="1980" max="1980" width="14" bestFit="1" customWidth="1"/>
    <col min="1981" max="1981" width="11.5" bestFit="1" customWidth="1"/>
    <col min="1982" max="1982" width="14" bestFit="1" customWidth="1"/>
    <col min="1983" max="1983" width="11.5" bestFit="1" customWidth="1"/>
    <col min="1984" max="1984" width="14" bestFit="1" customWidth="1"/>
    <col min="1985" max="1985" width="11.5" bestFit="1" customWidth="1"/>
    <col min="1986" max="1986" width="14" bestFit="1" customWidth="1"/>
    <col min="1987" max="1987" width="11.5" bestFit="1" customWidth="1"/>
    <col min="1988" max="1988" width="14" bestFit="1" customWidth="1"/>
    <col min="1989" max="1989" width="11.5" bestFit="1" customWidth="1"/>
    <col min="1990" max="1990" width="14" bestFit="1" customWidth="1"/>
    <col min="1991" max="1991" width="11.5" bestFit="1" customWidth="1"/>
    <col min="1992" max="1992" width="14" bestFit="1" customWidth="1"/>
    <col min="1993" max="1993" width="11.5" bestFit="1" customWidth="1"/>
    <col min="1994" max="1994" width="14" bestFit="1" customWidth="1"/>
    <col min="1995" max="1995" width="11.5" bestFit="1" customWidth="1"/>
    <col min="1996" max="1996" width="14" bestFit="1" customWidth="1"/>
    <col min="1997" max="1997" width="11.5" bestFit="1" customWidth="1"/>
    <col min="1998" max="1998" width="14" bestFit="1" customWidth="1"/>
    <col min="1999" max="1999" width="11.5" bestFit="1" customWidth="1"/>
    <col min="2000" max="2000" width="14" bestFit="1" customWidth="1"/>
    <col min="2001" max="2001" width="11.5" bestFit="1" customWidth="1"/>
    <col min="2002" max="2002" width="14" bestFit="1" customWidth="1"/>
    <col min="2003" max="2003" width="11.5" bestFit="1" customWidth="1"/>
    <col min="2004" max="2004" width="14" bestFit="1" customWidth="1"/>
    <col min="2005" max="2005" width="11.5" bestFit="1" customWidth="1"/>
    <col min="2006" max="2006" width="14" bestFit="1" customWidth="1"/>
    <col min="2007" max="2007" width="11.5" bestFit="1" customWidth="1"/>
    <col min="2008" max="2008" width="14" bestFit="1" customWidth="1"/>
    <col min="2009" max="2009" width="11.5" bestFit="1" customWidth="1"/>
    <col min="2010" max="2010" width="14" bestFit="1" customWidth="1"/>
    <col min="2011" max="2011" width="11.5" bestFit="1" customWidth="1"/>
    <col min="2012" max="2012" width="14" bestFit="1" customWidth="1"/>
    <col min="2013" max="2013" width="11.5" bestFit="1" customWidth="1"/>
    <col min="2014" max="2014" width="14" bestFit="1" customWidth="1"/>
    <col min="2015" max="2015" width="11.5" bestFit="1" customWidth="1"/>
    <col min="2016" max="2016" width="14" bestFit="1" customWidth="1"/>
    <col min="2017" max="2017" width="11.5" bestFit="1" customWidth="1"/>
    <col min="2018" max="2018" width="14" bestFit="1" customWidth="1"/>
    <col min="2019" max="2019" width="11.5" bestFit="1" customWidth="1"/>
    <col min="2020" max="2020" width="14" bestFit="1" customWidth="1"/>
    <col min="2021" max="2021" width="11.5" bestFit="1" customWidth="1"/>
    <col min="2022" max="2022" width="14" bestFit="1" customWidth="1"/>
    <col min="2023" max="2023" width="11.5" bestFit="1" customWidth="1"/>
    <col min="2024" max="2024" width="14" bestFit="1" customWidth="1"/>
    <col min="2025" max="2025" width="11.5" bestFit="1" customWidth="1"/>
    <col min="2026" max="2026" width="14" bestFit="1" customWidth="1"/>
    <col min="2027" max="2027" width="11.5" bestFit="1" customWidth="1"/>
    <col min="2028" max="2028" width="14" bestFit="1" customWidth="1"/>
    <col min="2029" max="2029" width="11.5" bestFit="1" customWidth="1"/>
    <col min="2030" max="2030" width="14" bestFit="1" customWidth="1"/>
    <col min="2031" max="2031" width="11.5" bestFit="1" customWidth="1"/>
    <col min="2032" max="2032" width="14" bestFit="1" customWidth="1"/>
    <col min="2033" max="2033" width="11.5" bestFit="1" customWidth="1"/>
    <col min="2034" max="2034" width="14" bestFit="1" customWidth="1"/>
    <col min="2035" max="2035" width="11.5" bestFit="1" customWidth="1"/>
    <col min="2036" max="2036" width="14" bestFit="1" customWidth="1"/>
    <col min="2037" max="2037" width="10.5" bestFit="1" customWidth="1"/>
    <col min="2038" max="2038" width="13" bestFit="1" customWidth="1"/>
    <col min="2039" max="2039" width="10.5" bestFit="1" customWidth="1"/>
    <col min="2040" max="2040" width="13" bestFit="1" customWidth="1"/>
    <col min="2041" max="2041" width="10.5" bestFit="1" customWidth="1"/>
    <col min="2042" max="2042" width="13" bestFit="1" customWidth="1"/>
    <col min="2043" max="2043" width="10.5" bestFit="1" customWidth="1"/>
    <col min="2044" max="2044" width="13" bestFit="1" customWidth="1"/>
    <col min="2045" max="2045" width="10.5" bestFit="1" customWidth="1"/>
    <col min="2046" max="2046" width="13" bestFit="1" customWidth="1"/>
    <col min="2047" max="2047" width="10.5" bestFit="1" customWidth="1"/>
    <col min="2048" max="2048" width="13" bestFit="1" customWidth="1"/>
    <col min="2049" max="2049" width="10.5" bestFit="1" customWidth="1"/>
    <col min="2050" max="2050" width="13" bestFit="1" customWidth="1"/>
    <col min="2051" max="2051" width="10.5" bestFit="1" customWidth="1"/>
    <col min="2052" max="2052" width="13" bestFit="1" customWidth="1"/>
    <col min="2053" max="2053" width="10.5" bestFit="1" customWidth="1"/>
    <col min="2054" max="2054" width="13" bestFit="1" customWidth="1"/>
    <col min="2055" max="2055" width="10.5" bestFit="1" customWidth="1"/>
    <col min="2056" max="2056" width="13" bestFit="1" customWidth="1"/>
    <col min="2057" max="2057" width="10.5" bestFit="1" customWidth="1"/>
    <col min="2058" max="2058" width="13" bestFit="1" customWidth="1"/>
    <col min="2059" max="2059" width="10.5" bestFit="1" customWidth="1"/>
    <col min="2060" max="2060" width="13" bestFit="1" customWidth="1"/>
    <col min="2061" max="2061" width="10.5" bestFit="1" customWidth="1"/>
    <col min="2062" max="2062" width="13" bestFit="1" customWidth="1"/>
    <col min="2063" max="2063" width="10.5" bestFit="1" customWidth="1"/>
    <col min="2064" max="2064" width="13" bestFit="1" customWidth="1"/>
    <col min="2065" max="2065" width="10.5" bestFit="1" customWidth="1"/>
    <col min="2066" max="2066" width="13" bestFit="1" customWidth="1"/>
    <col min="2067" max="2067" width="10.5" bestFit="1" customWidth="1"/>
    <col min="2068" max="2068" width="13" bestFit="1" customWidth="1"/>
    <col min="2069" max="2069" width="10.5" bestFit="1" customWidth="1"/>
    <col min="2070" max="2070" width="13" bestFit="1" customWidth="1"/>
    <col min="2071" max="2071" width="10.5" bestFit="1" customWidth="1"/>
    <col min="2072" max="2072" width="13" bestFit="1" customWidth="1"/>
    <col min="2073" max="2073" width="10.5" bestFit="1" customWidth="1"/>
    <col min="2074" max="2074" width="13" bestFit="1" customWidth="1"/>
    <col min="2075" max="2075" width="10.5" bestFit="1" customWidth="1"/>
    <col min="2076" max="2076" width="13" bestFit="1" customWidth="1"/>
    <col min="2077" max="2077" width="10.5" bestFit="1" customWidth="1"/>
    <col min="2078" max="2078" width="13" bestFit="1" customWidth="1"/>
    <col min="2079" max="2079" width="10.5" bestFit="1" customWidth="1"/>
    <col min="2080" max="2080" width="13" bestFit="1" customWidth="1"/>
    <col min="2081" max="2081" width="10.5" bestFit="1" customWidth="1"/>
    <col min="2082" max="2082" width="13" bestFit="1" customWidth="1"/>
    <col min="2083" max="2083" width="10.5" bestFit="1" customWidth="1"/>
    <col min="2084" max="2084" width="13" bestFit="1" customWidth="1"/>
    <col min="2085" max="2085" width="10.5" bestFit="1" customWidth="1"/>
    <col min="2086" max="2086" width="13" bestFit="1" customWidth="1"/>
    <col min="2087" max="2087" width="10.5" bestFit="1" customWidth="1"/>
    <col min="2088" max="2088" width="13" bestFit="1" customWidth="1"/>
    <col min="2089" max="2089" width="10.5" bestFit="1" customWidth="1"/>
    <col min="2090" max="2090" width="13" bestFit="1" customWidth="1"/>
    <col min="2091" max="2091" width="10.5" bestFit="1" customWidth="1"/>
    <col min="2092" max="2092" width="13" bestFit="1" customWidth="1"/>
    <col min="2093" max="2093" width="10.5" bestFit="1" customWidth="1"/>
    <col min="2094" max="2094" width="13" bestFit="1" customWidth="1"/>
    <col min="2095" max="2095" width="10.5" bestFit="1" customWidth="1"/>
    <col min="2096" max="2096" width="13" bestFit="1" customWidth="1"/>
    <col min="2097" max="2097" width="10.5" bestFit="1" customWidth="1"/>
    <col min="2098" max="2098" width="13" bestFit="1" customWidth="1"/>
    <col min="2099" max="2099" width="10.5" bestFit="1" customWidth="1"/>
    <col min="2100" max="2100" width="13" bestFit="1" customWidth="1"/>
    <col min="2101" max="2101" width="10.5" bestFit="1" customWidth="1"/>
    <col min="2102" max="2102" width="13" bestFit="1" customWidth="1"/>
    <col min="2103" max="2103" width="10.5" bestFit="1" customWidth="1"/>
    <col min="2104" max="2104" width="13" bestFit="1" customWidth="1"/>
    <col min="2105" max="2105" width="11.5" bestFit="1" customWidth="1"/>
    <col min="2106" max="2106" width="14" bestFit="1" customWidth="1"/>
    <col min="2107" max="2107" width="11.5" bestFit="1" customWidth="1"/>
    <col min="2108" max="2108" width="14" bestFit="1" customWidth="1"/>
    <col min="2109" max="2109" width="11.5" bestFit="1" customWidth="1"/>
    <col min="2110" max="2110" width="14" bestFit="1" customWidth="1"/>
    <col min="2111" max="2111" width="11.5" bestFit="1" customWidth="1"/>
    <col min="2112" max="2112" width="14" bestFit="1" customWidth="1"/>
    <col min="2113" max="2113" width="11.5" bestFit="1" customWidth="1"/>
    <col min="2114" max="2114" width="14" bestFit="1" customWidth="1"/>
    <col min="2115" max="2115" width="11.5" bestFit="1" customWidth="1"/>
    <col min="2116" max="2116" width="14" bestFit="1" customWidth="1"/>
    <col min="2117" max="2117" width="11.5" bestFit="1" customWidth="1"/>
    <col min="2118" max="2118" width="14" bestFit="1" customWidth="1"/>
    <col min="2119" max="2119" width="11.5" bestFit="1" customWidth="1"/>
    <col min="2120" max="2120" width="14" bestFit="1" customWidth="1"/>
    <col min="2121" max="2121" width="11.5" bestFit="1" customWidth="1"/>
    <col min="2122" max="2122" width="14" bestFit="1" customWidth="1"/>
    <col min="2123" max="2123" width="11.5" bestFit="1" customWidth="1"/>
    <col min="2124" max="2124" width="14" bestFit="1" customWidth="1"/>
    <col min="2125" max="2125" width="11.5" bestFit="1" customWidth="1"/>
    <col min="2126" max="2126" width="14" bestFit="1" customWidth="1"/>
    <col min="2127" max="2127" width="11.5" bestFit="1" customWidth="1"/>
    <col min="2128" max="2128" width="14" bestFit="1" customWidth="1"/>
    <col min="2129" max="2129" width="11.5" bestFit="1" customWidth="1"/>
    <col min="2130" max="2130" width="14" bestFit="1" customWidth="1"/>
    <col min="2131" max="2131" width="11.5" bestFit="1" customWidth="1"/>
    <col min="2132" max="2132" width="14" bestFit="1" customWidth="1"/>
    <col min="2133" max="2133" width="11.5" bestFit="1" customWidth="1"/>
    <col min="2134" max="2134" width="14" bestFit="1" customWidth="1"/>
    <col min="2135" max="2135" width="11.5" bestFit="1" customWidth="1"/>
    <col min="2136" max="2136" width="14" bestFit="1" customWidth="1"/>
    <col min="2137" max="2137" width="11.5" bestFit="1" customWidth="1"/>
    <col min="2138" max="2138" width="14" bestFit="1" customWidth="1"/>
    <col min="2139" max="2139" width="11.5" bestFit="1" customWidth="1"/>
    <col min="2140" max="2140" width="14" bestFit="1" customWidth="1"/>
    <col min="2141" max="2141" width="11.5" bestFit="1" customWidth="1"/>
    <col min="2142" max="2142" width="14" bestFit="1" customWidth="1"/>
    <col min="2143" max="2143" width="11.5" bestFit="1" customWidth="1"/>
    <col min="2144" max="2144" width="14" bestFit="1" customWidth="1"/>
    <col min="2145" max="2145" width="11.5" bestFit="1" customWidth="1"/>
    <col min="2146" max="2146" width="14" bestFit="1" customWidth="1"/>
    <col min="2147" max="2147" width="11.5" bestFit="1" customWidth="1"/>
    <col min="2148" max="2148" width="14" bestFit="1" customWidth="1"/>
    <col min="2149" max="2149" width="11.5" bestFit="1" customWidth="1"/>
    <col min="2150" max="2150" width="14" bestFit="1" customWidth="1"/>
    <col min="2151" max="2151" width="11.5" bestFit="1" customWidth="1"/>
    <col min="2152" max="2152" width="14" bestFit="1" customWidth="1"/>
    <col min="2153" max="2153" width="11.5" bestFit="1" customWidth="1"/>
    <col min="2154" max="2154" width="14" bestFit="1" customWidth="1"/>
    <col min="2155" max="2155" width="11.5" bestFit="1" customWidth="1"/>
    <col min="2156" max="2156" width="14" bestFit="1" customWidth="1"/>
    <col min="2157" max="2157" width="11.5" bestFit="1" customWidth="1"/>
    <col min="2158" max="2158" width="14" bestFit="1" customWidth="1"/>
    <col min="2159" max="2159" width="11.5" bestFit="1" customWidth="1"/>
    <col min="2160" max="2160" width="14" bestFit="1" customWidth="1"/>
    <col min="2161" max="2161" width="11.5" bestFit="1" customWidth="1"/>
    <col min="2162" max="2162" width="14" bestFit="1" customWidth="1"/>
    <col min="2163" max="2163" width="11.5" bestFit="1" customWidth="1"/>
    <col min="2164" max="2164" width="14" bestFit="1" customWidth="1"/>
    <col min="2165" max="2165" width="11.5" bestFit="1" customWidth="1"/>
    <col min="2166" max="2166" width="14" bestFit="1" customWidth="1"/>
    <col min="2167" max="2167" width="11.5" bestFit="1" customWidth="1"/>
    <col min="2168" max="2168" width="14" bestFit="1" customWidth="1"/>
    <col min="2169" max="2169" width="11.5" bestFit="1" customWidth="1"/>
    <col min="2170" max="2170" width="14" bestFit="1" customWidth="1"/>
    <col min="2171" max="2171" width="11.5" bestFit="1" customWidth="1"/>
    <col min="2172" max="2172" width="14" bestFit="1" customWidth="1"/>
    <col min="2173" max="2173" width="11.5" bestFit="1" customWidth="1"/>
    <col min="2174" max="2174" width="14" bestFit="1" customWidth="1"/>
    <col min="2175" max="2175" width="11.5" bestFit="1" customWidth="1"/>
    <col min="2176" max="2176" width="14" bestFit="1" customWidth="1"/>
    <col min="2177" max="2177" width="11.5" bestFit="1" customWidth="1"/>
    <col min="2178" max="2178" width="14" bestFit="1" customWidth="1"/>
    <col min="2179" max="2179" width="11.5" bestFit="1" customWidth="1"/>
    <col min="2180" max="2180" width="14" bestFit="1" customWidth="1"/>
    <col min="2181" max="2181" width="11.5" bestFit="1" customWidth="1"/>
    <col min="2182" max="2182" width="14" bestFit="1" customWidth="1"/>
    <col min="2183" max="2183" width="11.5" bestFit="1" customWidth="1"/>
    <col min="2184" max="2184" width="14" bestFit="1" customWidth="1"/>
    <col min="2185" max="2185" width="11.5" bestFit="1" customWidth="1"/>
    <col min="2186" max="2186" width="14" bestFit="1" customWidth="1"/>
    <col min="2187" max="2187" width="11.5" bestFit="1" customWidth="1"/>
    <col min="2188" max="2188" width="14" bestFit="1" customWidth="1"/>
    <col min="2189" max="2189" width="11.5" bestFit="1" customWidth="1"/>
    <col min="2190" max="2190" width="14" bestFit="1" customWidth="1"/>
    <col min="2191" max="2191" width="11.5" bestFit="1" customWidth="1"/>
    <col min="2192" max="2192" width="14" bestFit="1" customWidth="1"/>
    <col min="2193" max="2193" width="11.5" bestFit="1" customWidth="1"/>
    <col min="2194" max="2194" width="14" bestFit="1" customWidth="1"/>
    <col min="2195" max="2195" width="11.5" bestFit="1" customWidth="1"/>
    <col min="2196" max="2196" width="14" bestFit="1" customWidth="1"/>
    <col min="2197" max="2197" width="11.5" bestFit="1" customWidth="1"/>
    <col min="2198" max="2198" width="14" bestFit="1" customWidth="1"/>
    <col min="2199" max="2199" width="11.5" bestFit="1" customWidth="1"/>
    <col min="2200" max="2200" width="14" bestFit="1" customWidth="1"/>
    <col min="2201" max="2201" width="11.5" bestFit="1" customWidth="1"/>
    <col min="2202" max="2202" width="14" bestFit="1" customWidth="1"/>
    <col min="2203" max="2203" width="11.5" bestFit="1" customWidth="1"/>
    <col min="2204" max="2204" width="14" bestFit="1" customWidth="1"/>
    <col min="2205" max="2205" width="11.5" bestFit="1" customWidth="1"/>
    <col min="2206" max="2206" width="14" bestFit="1" customWidth="1"/>
    <col min="2207" max="2207" width="11.5" bestFit="1" customWidth="1"/>
    <col min="2208" max="2208" width="14" bestFit="1" customWidth="1"/>
    <col min="2209" max="2209" width="11.5" bestFit="1" customWidth="1"/>
    <col min="2210" max="2210" width="14" bestFit="1" customWidth="1"/>
    <col min="2211" max="2211" width="11.5" bestFit="1" customWidth="1"/>
    <col min="2212" max="2212" width="14" bestFit="1" customWidth="1"/>
    <col min="2213" max="2213" width="11.5" bestFit="1" customWidth="1"/>
    <col min="2214" max="2214" width="14" bestFit="1" customWidth="1"/>
    <col min="2215" max="2215" width="11.5" bestFit="1" customWidth="1"/>
    <col min="2216" max="2216" width="14" bestFit="1" customWidth="1"/>
    <col min="2217" max="2217" width="11.5" bestFit="1" customWidth="1"/>
    <col min="2218" max="2218" width="14" bestFit="1" customWidth="1"/>
    <col min="2219" max="2219" width="11.5" bestFit="1" customWidth="1"/>
    <col min="2220" max="2220" width="14" bestFit="1" customWidth="1"/>
    <col min="2221" max="2221" width="11.5" bestFit="1" customWidth="1"/>
    <col min="2222" max="2222" width="14" bestFit="1" customWidth="1"/>
    <col min="2223" max="2223" width="11.5" bestFit="1" customWidth="1"/>
    <col min="2224" max="2224" width="14" bestFit="1" customWidth="1"/>
    <col min="2225" max="2225" width="11.5" bestFit="1" customWidth="1"/>
    <col min="2226" max="2226" width="14" bestFit="1" customWidth="1"/>
    <col min="2227" max="2227" width="11.5" bestFit="1" customWidth="1"/>
    <col min="2228" max="2228" width="14" bestFit="1" customWidth="1"/>
    <col min="2229" max="2229" width="11.5" bestFit="1" customWidth="1"/>
    <col min="2230" max="2230" width="14" bestFit="1" customWidth="1"/>
    <col min="2231" max="2231" width="11.5" bestFit="1" customWidth="1"/>
    <col min="2232" max="2232" width="14" bestFit="1" customWidth="1"/>
    <col min="2233" max="2233" width="11.5" bestFit="1" customWidth="1"/>
    <col min="2234" max="2234" width="14" bestFit="1" customWidth="1"/>
    <col min="2235" max="2235" width="11.5" bestFit="1" customWidth="1"/>
    <col min="2236" max="2236" width="14" bestFit="1" customWidth="1"/>
    <col min="2237" max="2237" width="11.5" bestFit="1" customWidth="1"/>
    <col min="2238" max="2238" width="14" bestFit="1" customWidth="1"/>
    <col min="2239" max="2239" width="11.5" bestFit="1" customWidth="1"/>
    <col min="2240" max="2240" width="14" bestFit="1" customWidth="1"/>
    <col min="2241" max="2241" width="11.5" bestFit="1" customWidth="1"/>
    <col min="2242" max="2242" width="14" bestFit="1" customWidth="1"/>
    <col min="2243" max="2243" width="11.5" bestFit="1" customWidth="1"/>
    <col min="2244" max="2244" width="14" bestFit="1" customWidth="1"/>
    <col min="2245" max="2245" width="11.5" bestFit="1" customWidth="1"/>
    <col min="2246" max="2246" width="14" bestFit="1" customWidth="1"/>
    <col min="2247" max="2247" width="11.5" bestFit="1" customWidth="1"/>
    <col min="2248" max="2248" width="14" bestFit="1" customWidth="1"/>
    <col min="2249" max="2249" width="11.5" bestFit="1" customWidth="1"/>
    <col min="2250" max="2250" width="14" bestFit="1" customWidth="1"/>
    <col min="2251" max="2251" width="11.5" bestFit="1" customWidth="1"/>
    <col min="2252" max="2252" width="8.83203125" bestFit="1" customWidth="1"/>
    <col min="2253" max="2253" width="14" bestFit="1" customWidth="1"/>
    <col min="2254" max="2254" width="11.5" bestFit="1" customWidth="1"/>
    <col min="2255" max="2255" width="14" bestFit="1" customWidth="1"/>
    <col min="2256" max="2256" width="11.5" bestFit="1" customWidth="1"/>
    <col min="2257" max="2257" width="14" bestFit="1" customWidth="1"/>
    <col min="2258" max="2258" width="11.5" bestFit="1" customWidth="1"/>
    <col min="2259" max="2259" width="14" bestFit="1" customWidth="1"/>
    <col min="2260" max="2260" width="11.5" bestFit="1" customWidth="1"/>
    <col min="2261" max="2261" width="14" bestFit="1" customWidth="1"/>
    <col min="2262" max="2262" width="11.5" bestFit="1" customWidth="1"/>
    <col min="2263" max="2263" width="14" bestFit="1" customWidth="1"/>
    <col min="2264" max="2264" width="11.5" bestFit="1" customWidth="1"/>
    <col min="2265" max="2265" width="14" bestFit="1" customWidth="1"/>
    <col min="2266" max="2266" width="10.5" bestFit="1" customWidth="1"/>
    <col min="2267" max="2267" width="13" bestFit="1" customWidth="1"/>
    <col min="2268" max="2268" width="10.5" bestFit="1" customWidth="1"/>
    <col min="2269" max="2269" width="13" bestFit="1" customWidth="1"/>
    <col min="2270" max="2270" width="10.5" bestFit="1" customWidth="1"/>
    <col min="2271" max="2271" width="13" bestFit="1" customWidth="1"/>
    <col min="2272" max="2272" width="10.5" bestFit="1" customWidth="1"/>
    <col min="2273" max="2273" width="13" bestFit="1" customWidth="1"/>
    <col min="2274" max="2274" width="10.5" bestFit="1" customWidth="1"/>
    <col min="2275" max="2275" width="13" bestFit="1" customWidth="1"/>
    <col min="2276" max="2276" width="10.5" bestFit="1" customWidth="1"/>
    <col min="2277" max="2277" width="13" bestFit="1" customWidth="1"/>
    <col min="2278" max="2278" width="10.5" bestFit="1" customWidth="1"/>
    <col min="2279" max="2279" width="13" bestFit="1" customWidth="1"/>
    <col min="2280" max="2280" width="10.5" bestFit="1" customWidth="1"/>
    <col min="2281" max="2281" width="13" bestFit="1" customWidth="1"/>
    <col min="2282" max="2282" width="10.5" bestFit="1" customWidth="1"/>
    <col min="2283" max="2283" width="13" bestFit="1" customWidth="1"/>
    <col min="2284" max="2284" width="10.5" bestFit="1" customWidth="1"/>
    <col min="2285" max="2285" width="13" bestFit="1" customWidth="1"/>
    <col min="2286" max="2286" width="10.5" bestFit="1" customWidth="1"/>
    <col min="2287" max="2287" width="13" bestFit="1" customWidth="1"/>
    <col min="2288" max="2288" width="10.5" bestFit="1" customWidth="1"/>
    <col min="2289" max="2289" width="13" bestFit="1" customWidth="1"/>
    <col min="2290" max="2290" width="10.5" bestFit="1" customWidth="1"/>
    <col min="2291" max="2291" width="13" bestFit="1" customWidth="1"/>
    <col min="2292" max="2292" width="10.5" bestFit="1" customWidth="1"/>
    <col min="2293" max="2293" width="13" bestFit="1" customWidth="1"/>
    <col min="2294" max="2294" width="10.5" bestFit="1" customWidth="1"/>
    <col min="2295" max="2295" width="13" bestFit="1" customWidth="1"/>
    <col min="2296" max="2296" width="10.5" bestFit="1" customWidth="1"/>
    <col min="2297" max="2297" width="13" bestFit="1" customWidth="1"/>
    <col min="2298" max="2298" width="10.5" bestFit="1" customWidth="1"/>
    <col min="2299" max="2299" width="13" bestFit="1" customWidth="1"/>
    <col min="2300" max="2300" width="10.5" bestFit="1" customWidth="1"/>
    <col min="2301" max="2301" width="13" bestFit="1" customWidth="1"/>
    <col min="2302" max="2302" width="10.5" bestFit="1" customWidth="1"/>
    <col min="2303" max="2303" width="13" bestFit="1" customWidth="1"/>
    <col min="2304" max="2304" width="10.5" bestFit="1" customWidth="1"/>
    <col min="2305" max="2305" width="13" bestFit="1" customWidth="1"/>
    <col min="2306" max="2306" width="10.5" bestFit="1" customWidth="1"/>
    <col min="2307" max="2307" width="13" bestFit="1" customWidth="1"/>
    <col min="2308" max="2308" width="10.5" bestFit="1" customWidth="1"/>
    <col min="2309" max="2309" width="13" bestFit="1" customWidth="1"/>
    <col min="2310" max="2310" width="10.5" bestFit="1" customWidth="1"/>
    <col min="2311" max="2311" width="13" bestFit="1" customWidth="1"/>
    <col min="2312" max="2312" width="10.5" bestFit="1" customWidth="1"/>
    <col min="2313" max="2313" width="13" bestFit="1" customWidth="1"/>
    <col min="2314" max="2314" width="10.5" bestFit="1" customWidth="1"/>
    <col min="2315" max="2315" width="13" bestFit="1" customWidth="1"/>
    <col min="2316" max="2316" width="10.5" bestFit="1" customWidth="1"/>
    <col min="2317" max="2317" width="13" bestFit="1" customWidth="1"/>
    <col min="2318" max="2318" width="10.5" bestFit="1" customWidth="1"/>
    <col min="2319" max="2319" width="13" bestFit="1" customWidth="1"/>
    <col min="2320" max="2320" width="10.5" bestFit="1" customWidth="1"/>
    <col min="2321" max="2321" width="13" bestFit="1" customWidth="1"/>
    <col min="2322" max="2322" width="10.5" bestFit="1" customWidth="1"/>
    <col min="2323" max="2323" width="13" bestFit="1" customWidth="1"/>
    <col min="2324" max="2324" width="10.5" bestFit="1" customWidth="1"/>
    <col min="2325" max="2325" width="13" bestFit="1" customWidth="1"/>
    <col min="2326" max="2326" width="10.5" bestFit="1" customWidth="1"/>
    <col min="2327" max="2327" width="13" bestFit="1" customWidth="1"/>
    <col min="2328" max="2328" width="10.5" bestFit="1" customWidth="1"/>
    <col min="2329" max="2329" width="13" bestFit="1" customWidth="1"/>
    <col min="2330" max="2330" width="10.5" bestFit="1" customWidth="1"/>
    <col min="2331" max="2331" width="13" bestFit="1" customWidth="1"/>
    <col min="2332" max="2332" width="10.5" bestFit="1" customWidth="1"/>
    <col min="2333" max="2333" width="13" bestFit="1" customWidth="1"/>
    <col min="2334" max="2334" width="10.5" bestFit="1" customWidth="1"/>
    <col min="2335" max="2335" width="13" bestFit="1" customWidth="1"/>
    <col min="2336" max="2336" width="10.5" bestFit="1" customWidth="1"/>
    <col min="2337" max="2337" width="13" bestFit="1" customWidth="1"/>
    <col min="2338" max="2338" width="10.5" bestFit="1" customWidth="1"/>
    <col min="2339" max="2339" width="13" bestFit="1" customWidth="1"/>
    <col min="2340" max="2340" width="10.5" bestFit="1" customWidth="1"/>
    <col min="2341" max="2341" width="13" bestFit="1" customWidth="1"/>
    <col min="2342" max="2342" width="10.5" bestFit="1" customWidth="1"/>
    <col min="2343" max="2343" width="13" bestFit="1" customWidth="1"/>
    <col min="2344" max="2344" width="10.5" bestFit="1" customWidth="1"/>
    <col min="2345" max="2345" width="13" bestFit="1" customWidth="1"/>
    <col min="2346" max="2346" width="10.5" bestFit="1" customWidth="1"/>
    <col min="2347" max="2347" width="13" bestFit="1" customWidth="1"/>
    <col min="2348" max="2348" width="10.5" bestFit="1" customWidth="1"/>
    <col min="2349" max="2349" width="13" bestFit="1" customWidth="1"/>
    <col min="2350" max="2350" width="10.5" bestFit="1" customWidth="1"/>
    <col min="2351" max="2351" width="13" bestFit="1" customWidth="1"/>
    <col min="2352" max="2352" width="10.5" bestFit="1" customWidth="1"/>
    <col min="2353" max="2353" width="13" bestFit="1" customWidth="1"/>
    <col min="2354" max="2354" width="11.5" bestFit="1" customWidth="1"/>
    <col min="2355" max="2355" width="14" bestFit="1" customWidth="1"/>
    <col min="2356" max="2356" width="11.5" bestFit="1" customWidth="1"/>
    <col min="2357" max="2357" width="14" bestFit="1" customWidth="1"/>
    <col min="2358" max="2358" width="11.5" bestFit="1" customWidth="1"/>
    <col min="2359" max="2359" width="14" bestFit="1" customWidth="1"/>
    <col min="2360" max="2360" width="11.5" bestFit="1" customWidth="1"/>
    <col min="2361" max="2361" width="14" bestFit="1" customWidth="1"/>
    <col min="2362" max="2362" width="11.5" bestFit="1" customWidth="1"/>
    <col min="2363" max="2363" width="14" bestFit="1" customWidth="1"/>
    <col min="2364" max="2364" width="11.5" bestFit="1" customWidth="1"/>
    <col min="2365" max="2365" width="14" bestFit="1" customWidth="1"/>
    <col min="2366" max="2366" width="11.5" bestFit="1" customWidth="1"/>
    <col min="2367" max="2367" width="14" bestFit="1" customWidth="1"/>
    <col min="2368" max="2368" width="11.5" bestFit="1" customWidth="1"/>
    <col min="2369" max="2369" width="14" bestFit="1" customWidth="1"/>
    <col min="2370" max="2370" width="11.5" bestFit="1" customWidth="1"/>
    <col min="2371" max="2371" width="14" bestFit="1" customWidth="1"/>
    <col min="2372" max="2372" width="11.5" bestFit="1" customWidth="1"/>
    <col min="2373" max="2373" width="14" bestFit="1" customWidth="1"/>
    <col min="2374" max="2374" width="11.5" bestFit="1" customWidth="1"/>
    <col min="2375" max="2375" width="14" bestFit="1" customWidth="1"/>
    <col min="2376" max="2376" width="11.5" bestFit="1" customWidth="1"/>
    <col min="2377" max="2377" width="14" bestFit="1" customWidth="1"/>
    <col min="2378" max="2378" width="11.5" bestFit="1" customWidth="1"/>
    <col min="2379" max="2379" width="14" bestFit="1" customWidth="1"/>
    <col min="2380" max="2380" width="11.5" bestFit="1" customWidth="1"/>
    <col min="2381" max="2381" width="14" bestFit="1" customWidth="1"/>
    <col min="2382" max="2382" width="11.5" bestFit="1" customWidth="1"/>
    <col min="2383" max="2383" width="14" bestFit="1" customWidth="1"/>
    <col min="2384" max="2384" width="11.5" bestFit="1" customWidth="1"/>
    <col min="2385" max="2385" width="14" bestFit="1" customWidth="1"/>
    <col min="2386" max="2386" width="11.5" bestFit="1" customWidth="1"/>
    <col min="2387" max="2387" width="14" bestFit="1" customWidth="1"/>
    <col min="2388" max="2388" width="11.5" bestFit="1" customWidth="1"/>
    <col min="2389" max="2389" width="14" bestFit="1" customWidth="1"/>
    <col min="2390" max="2390" width="11.5" bestFit="1" customWidth="1"/>
    <col min="2391" max="2391" width="14" bestFit="1" customWidth="1"/>
    <col min="2392" max="2392" width="11.5" bestFit="1" customWidth="1"/>
    <col min="2393" max="2393" width="14" bestFit="1" customWidth="1"/>
    <col min="2394" max="2394" width="11.5" bestFit="1" customWidth="1"/>
    <col min="2395" max="2395" width="14" bestFit="1" customWidth="1"/>
    <col min="2396" max="2396" width="11.5" bestFit="1" customWidth="1"/>
    <col min="2397" max="2397" width="14" bestFit="1" customWidth="1"/>
    <col min="2398" max="2398" width="11.5" bestFit="1" customWidth="1"/>
    <col min="2399" max="2399" width="14" bestFit="1" customWidth="1"/>
    <col min="2400" max="2400" width="11.5" bestFit="1" customWidth="1"/>
    <col min="2401" max="2401" width="14" bestFit="1" customWidth="1"/>
    <col min="2402" max="2402" width="11.5" bestFit="1" customWidth="1"/>
    <col min="2403" max="2403" width="14" bestFit="1" customWidth="1"/>
    <col min="2404" max="2404" width="11.5" bestFit="1" customWidth="1"/>
    <col min="2405" max="2405" width="14" bestFit="1" customWidth="1"/>
    <col min="2406" max="2406" width="11.5" bestFit="1" customWidth="1"/>
    <col min="2407" max="2407" width="14" bestFit="1" customWidth="1"/>
    <col min="2408" max="2408" width="11.5" bestFit="1" customWidth="1"/>
    <col min="2409" max="2409" width="14" bestFit="1" customWidth="1"/>
    <col min="2410" max="2410" width="11.5" bestFit="1" customWidth="1"/>
    <col min="2411" max="2411" width="14" bestFit="1" customWidth="1"/>
    <col min="2412" max="2412" width="11.5" bestFit="1" customWidth="1"/>
    <col min="2413" max="2413" width="14" bestFit="1" customWidth="1"/>
    <col min="2414" max="2414" width="11.5" bestFit="1" customWidth="1"/>
    <col min="2415" max="2415" width="14" bestFit="1" customWidth="1"/>
    <col min="2416" max="2416" width="11.5" bestFit="1" customWidth="1"/>
    <col min="2417" max="2417" width="14" bestFit="1" customWidth="1"/>
    <col min="2418" max="2418" width="11.5" bestFit="1" customWidth="1"/>
    <col min="2419" max="2419" width="14" bestFit="1" customWidth="1"/>
    <col min="2420" max="2420" width="11.5" bestFit="1" customWidth="1"/>
    <col min="2421" max="2421" width="14" bestFit="1" customWidth="1"/>
    <col min="2422" max="2422" width="11.5" bestFit="1" customWidth="1"/>
    <col min="2423" max="2423" width="14" bestFit="1" customWidth="1"/>
    <col min="2424" max="2424" width="11.5" bestFit="1" customWidth="1"/>
    <col min="2425" max="2425" width="14" bestFit="1" customWidth="1"/>
    <col min="2426" max="2426" width="11.5" bestFit="1" customWidth="1"/>
    <col min="2427" max="2427" width="14" bestFit="1" customWidth="1"/>
    <col min="2428" max="2428" width="11.5" bestFit="1" customWidth="1"/>
    <col min="2429" max="2429" width="14" bestFit="1" customWidth="1"/>
    <col min="2430" max="2430" width="11.5" bestFit="1" customWidth="1"/>
    <col min="2431" max="2431" width="14" bestFit="1" customWidth="1"/>
    <col min="2432" max="2432" width="11.5" bestFit="1" customWidth="1"/>
    <col min="2433" max="2433" width="14" bestFit="1" customWidth="1"/>
    <col min="2434" max="2434" width="11.5" bestFit="1" customWidth="1"/>
    <col min="2435" max="2435" width="14" bestFit="1" customWidth="1"/>
    <col min="2436" max="2436" width="11.5" bestFit="1" customWidth="1"/>
    <col min="2437" max="2437" width="14" bestFit="1" customWidth="1"/>
    <col min="2438" max="2438" width="11.5" bestFit="1" customWidth="1"/>
    <col min="2439" max="2439" width="14" bestFit="1" customWidth="1"/>
    <col min="2440" max="2440" width="11.5" bestFit="1" customWidth="1"/>
    <col min="2441" max="2441" width="14" bestFit="1" customWidth="1"/>
    <col min="2442" max="2442" width="11.5" bestFit="1" customWidth="1"/>
    <col min="2443" max="2443" width="14" bestFit="1" customWidth="1"/>
    <col min="2444" max="2444" width="11.5" bestFit="1" customWidth="1"/>
    <col min="2445" max="2445" width="14" bestFit="1" customWidth="1"/>
    <col min="2446" max="2446" width="11.5" bestFit="1" customWidth="1"/>
    <col min="2447" max="2447" width="14" bestFit="1" customWidth="1"/>
    <col min="2448" max="2448" width="11.5" bestFit="1" customWidth="1"/>
    <col min="2449" max="2449" width="14" bestFit="1" customWidth="1"/>
    <col min="2450" max="2450" width="11.5" bestFit="1" customWidth="1"/>
    <col min="2451" max="2451" width="14" bestFit="1" customWidth="1"/>
    <col min="2452" max="2452" width="11.5" bestFit="1" customWidth="1"/>
    <col min="2453" max="2453" width="14" bestFit="1" customWidth="1"/>
    <col min="2454" max="2454" width="11.5" bestFit="1" customWidth="1"/>
    <col min="2455" max="2455" width="14" bestFit="1" customWidth="1"/>
    <col min="2456" max="2456" width="11.5" bestFit="1" customWidth="1"/>
    <col min="2457" max="2457" width="14" bestFit="1" customWidth="1"/>
    <col min="2458" max="2458" width="11.5" bestFit="1" customWidth="1"/>
    <col min="2459" max="2459" width="14" bestFit="1" customWidth="1"/>
    <col min="2460" max="2460" width="11.5" bestFit="1" customWidth="1"/>
    <col min="2461" max="2461" width="14" bestFit="1" customWidth="1"/>
    <col min="2462" max="2462" width="11.5" bestFit="1" customWidth="1"/>
    <col min="2463" max="2463" width="14" bestFit="1" customWidth="1"/>
    <col min="2464" max="2464" width="11.5" bestFit="1" customWidth="1"/>
    <col min="2465" max="2465" width="14" bestFit="1" customWidth="1"/>
    <col min="2466" max="2466" width="11.5" bestFit="1" customWidth="1"/>
    <col min="2467" max="2467" width="14" bestFit="1" customWidth="1"/>
    <col min="2468" max="2468" width="11.5" bestFit="1" customWidth="1"/>
    <col min="2469" max="2469" width="14" bestFit="1" customWidth="1"/>
    <col min="2470" max="2470" width="11.5" bestFit="1" customWidth="1"/>
    <col min="2471" max="2471" width="14" bestFit="1" customWidth="1"/>
    <col min="2472" max="2472" width="11.5" bestFit="1" customWidth="1"/>
    <col min="2473" max="2473" width="14" bestFit="1" customWidth="1"/>
    <col min="2474" max="2474" width="11.5" bestFit="1" customWidth="1"/>
    <col min="2475" max="2475" width="14" bestFit="1" customWidth="1"/>
    <col min="2476" max="2476" width="11.5" bestFit="1" customWidth="1"/>
    <col min="2477" max="2477" width="14" bestFit="1" customWidth="1"/>
    <col min="2478" max="2478" width="11.5" bestFit="1" customWidth="1"/>
    <col min="2479" max="2479" width="14" bestFit="1" customWidth="1"/>
    <col min="2480" max="2480" width="11.5" bestFit="1" customWidth="1"/>
    <col min="2481" max="2481" width="14" bestFit="1" customWidth="1"/>
    <col min="2482" max="2482" width="11.5" bestFit="1" customWidth="1"/>
    <col min="2483" max="2483" width="14" bestFit="1" customWidth="1"/>
    <col min="2484" max="2484" width="11.5" bestFit="1" customWidth="1"/>
    <col min="2485" max="2485" width="14" bestFit="1" customWidth="1"/>
    <col min="2486" max="2486" width="11.5" bestFit="1" customWidth="1"/>
    <col min="2487" max="2487" width="14" bestFit="1" customWidth="1"/>
    <col min="2488" max="2488" width="11.5" bestFit="1" customWidth="1"/>
    <col min="2489" max="2489" width="14" bestFit="1" customWidth="1"/>
    <col min="2490" max="2490" width="11.5" bestFit="1" customWidth="1"/>
    <col min="2491" max="2491" width="14" bestFit="1" customWidth="1"/>
    <col min="2492" max="2492" width="11.5" bestFit="1" customWidth="1"/>
    <col min="2493" max="2493" width="14" bestFit="1" customWidth="1"/>
    <col min="2494" max="2494" width="11.5" bestFit="1" customWidth="1"/>
    <col min="2495" max="2495" width="14" bestFit="1" customWidth="1"/>
    <col min="2496" max="2496" width="11.5" bestFit="1" customWidth="1"/>
    <col min="2497" max="2497" width="14" bestFit="1" customWidth="1"/>
    <col min="2498" max="2498" width="11.5" bestFit="1" customWidth="1"/>
    <col min="2499" max="2499" width="14" bestFit="1" customWidth="1"/>
    <col min="2500" max="2500" width="11.5" bestFit="1" customWidth="1"/>
    <col min="2501" max="2501" width="14" bestFit="1" customWidth="1"/>
    <col min="2502" max="2502" width="11.5" bestFit="1" customWidth="1"/>
    <col min="2503" max="2503" width="14" bestFit="1" customWidth="1"/>
    <col min="2504" max="2504" width="11.5" bestFit="1" customWidth="1"/>
    <col min="2505" max="2505" width="14" bestFit="1" customWidth="1"/>
    <col min="2506" max="2506" width="11.5" bestFit="1" customWidth="1"/>
    <col min="2507" max="2507" width="14" bestFit="1" customWidth="1"/>
    <col min="2508" max="2508" width="11.5" bestFit="1" customWidth="1"/>
    <col min="2509" max="2509" width="14" bestFit="1" customWidth="1"/>
    <col min="2510" max="2510" width="11.5" bestFit="1" customWidth="1"/>
    <col min="2511" max="2511" width="14" bestFit="1" customWidth="1"/>
    <col min="2512" max="2512" width="11.5" bestFit="1" customWidth="1"/>
    <col min="2513" max="2513" width="14" bestFit="1" customWidth="1"/>
    <col min="2514" max="2514" width="11.5" bestFit="1" customWidth="1"/>
    <col min="2515" max="2515" width="14" bestFit="1" customWidth="1"/>
    <col min="2516" max="2516" width="11.5" bestFit="1" customWidth="1"/>
    <col min="2517" max="2517" width="14" bestFit="1" customWidth="1"/>
    <col min="2518" max="2518" width="11.5" bestFit="1" customWidth="1"/>
    <col min="2519" max="2519" width="14" bestFit="1" customWidth="1"/>
    <col min="2520" max="2520" width="11.5" bestFit="1" customWidth="1"/>
    <col min="2521" max="2521" width="14" bestFit="1" customWidth="1"/>
    <col min="2522" max="2522" width="11.5" bestFit="1" customWidth="1"/>
    <col min="2523" max="2523" width="14" bestFit="1" customWidth="1"/>
    <col min="2524" max="2524" width="11.5" bestFit="1" customWidth="1"/>
    <col min="2525" max="2525" width="14" bestFit="1" customWidth="1"/>
    <col min="2526" max="2526" width="11.5" bestFit="1" customWidth="1"/>
    <col min="2527" max="2527" width="14" bestFit="1" customWidth="1"/>
    <col min="2528" max="2528" width="11.5" bestFit="1" customWidth="1"/>
    <col min="2529" max="2529" width="14" bestFit="1" customWidth="1"/>
    <col min="2530" max="2530" width="11.5" bestFit="1" customWidth="1"/>
    <col min="2531" max="2531" width="14" bestFit="1" customWidth="1"/>
    <col min="2532" max="2532" width="11.5" bestFit="1" customWidth="1"/>
    <col min="2533" max="2533" width="14" bestFit="1" customWidth="1"/>
    <col min="2534" max="2534" width="11.5" bestFit="1" customWidth="1"/>
    <col min="2535" max="2535" width="14" bestFit="1" customWidth="1"/>
    <col min="2536" max="2536" width="11.5" bestFit="1" customWidth="1"/>
    <col min="2537" max="2537" width="14" bestFit="1" customWidth="1"/>
    <col min="2538" max="2538" width="11.5" bestFit="1" customWidth="1"/>
    <col min="2539" max="2539" width="14" bestFit="1" customWidth="1"/>
    <col min="2540" max="2540" width="11.5" bestFit="1" customWidth="1"/>
    <col min="2541" max="2541" width="14" bestFit="1" customWidth="1"/>
    <col min="2542" max="2542" width="11.5" bestFit="1" customWidth="1"/>
    <col min="2543" max="2543" width="14" bestFit="1" customWidth="1"/>
    <col min="2544" max="2544" width="11.5" bestFit="1" customWidth="1"/>
    <col min="2545" max="2545" width="14" bestFit="1" customWidth="1"/>
    <col min="2546" max="2546" width="11.5" bestFit="1" customWidth="1"/>
    <col min="2547" max="2547" width="14" bestFit="1" customWidth="1"/>
    <col min="2548" max="2548" width="11.5" bestFit="1" customWidth="1"/>
    <col min="2549" max="2549" width="14" bestFit="1" customWidth="1"/>
    <col min="2550" max="2550" width="10.5" bestFit="1" customWidth="1"/>
    <col min="2551" max="2551" width="13" bestFit="1" customWidth="1"/>
    <col min="2552" max="2552" width="10.5" bestFit="1" customWidth="1"/>
    <col min="2553" max="2553" width="13" bestFit="1" customWidth="1"/>
    <col min="2554" max="2554" width="10.5" bestFit="1" customWidth="1"/>
    <col min="2555" max="2555" width="13" bestFit="1" customWidth="1"/>
    <col min="2556" max="2556" width="10.5" bestFit="1" customWidth="1"/>
    <col min="2557" max="2557" width="13" bestFit="1" customWidth="1"/>
    <col min="2558" max="2558" width="10.5" bestFit="1" customWidth="1"/>
    <col min="2559" max="2559" width="13" bestFit="1" customWidth="1"/>
    <col min="2560" max="2560" width="10.5" bestFit="1" customWidth="1"/>
    <col min="2561" max="2561" width="13" bestFit="1" customWidth="1"/>
    <col min="2562" max="2562" width="10.5" bestFit="1" customWidth="1"/>
    <col min="2563" max="2563" width="13" bestFit="1" customWidth="1"/>
    <col min="2564" max="2564" width="10.5" bestFit="1" customWidth="1"/>
    <col min="2565" max="2565" width="13" bestFit="1" customWidth="1"/>
    <col min="2566" max="2566" width="10.5" bestFit="1" customWidth="1"/>
    <col min="2567" max="2567" width="13" bestFit="1" customWidth="1"/>
    <col min="2568" max="2568" width="10.5" bestFit="1" customWidth="1"/>
    <col min="2569" max="2569" width="13" bestFit="1" customWidth="1"/>
    <col min="2570" max="2570" width="10.5" bestFit="1" customWidth="1"/>
    <col min="2571" max="2571" width="13" bestFit="1" customWidth="1"/>
    <col min="2572" max="2572" width="10.5" bestFit="1" customWidth="1"/>
    <col min="2573" max="2573" width="13" bestFit="1" customWidth="1"/>
    <col min="2574" max="2574" width="10.5" bestFit="1" customWidth="1"/>
    <col min="2575" max="2575" width="13" bestFit="1" customWidth="1"/>
    <col min="2576" max="2576" width="10.5" bestFit="1" customWidth="1"/>
    <col min="2577" max="2577" width="13" bestFit="1" customWidth="1"/>
    <col min="2578" max="2578" width="10.5" bestFit="1" customWidth="1"/>
    <col min="2579" max="2579" width="13" bestFit="1" customWidth="1"/>
    <col min="2580" max="2580" width="10.5" bestFit="1" customWidth="1"/>
    <col min="2581" max="2581" width="13" bestFit="1" customWidth="1"/>
    <col min="2582" max="2582" width="10.5" bestFit="1" customWidth="1"/>
    <col min="2583" max="2583" width="13" bestFit="1" customWidth="1"/>
    <col min="2584" max="2584" width="10.5" bestFit="1" customWidth="1"/>
    <col min="2585" max="2585" width="13" bestFit="1" customWidth="1"/>
    <col min="2586" max="2586" width="10.5" bestFit="1" customWidth="1"/>
    <col min="2587" max="2587" width="13" bestFit="1" customWidth="1"/>
    <col min="2588" max="2588" width="10.5" bestFit="1" customWidth="1"/>
    <col min="2589" max="2589" width="13" bestFit="1" customWidth="1"/>
    <col min="2590" max="2590" width="10.5" bestFit="1" customWidth="1"/>
    <col min="2591" max="2591" width="13" bestFit="1" customWidth="1"/>
    <col min="2592" max="2592" width="10.5" bestFit="1" customWidth="1"/>
    <col min="2593" max="2593" width="13" bestFit="1" customWidth="1"/>
    <col min="2594" max="2594" width="10.5" bestFit="1" customWidth="1"/>
    <col min="2595" max="2595" width="13" bestFit="1" customWidth="1"/>
    <col min="2596" max="2596" width="10.5" bestFit="1" customWidth="1"/>
    <col min="2597" max="2597" width="13" bestFit="1" customWidth="1"/>
    <col min="2598" max="2598" width="10.5" bestFit="1" customWidth="1"/>
    <col min="2599" max="2599" width="13" bestFit="1" customWidth="1"/>
    <col min="2600" max="2600" width="10.5" bestFit="1" customWidth="1"/>
    <col min="2601" max="2601" width="13" bestFit="1" customWidth="1"/>
    <col min="2602" max="2602" width="10.5" bestFit="1" customWidth="1"/>
    <col min="2603" max="2603" width="13" bestFit="1" customWidth="1"/>
    <col min="2604" max="2604" width="10.5" bestFit="1" customWidth="1"/>
    <col min="2605" max="2605" width="13" bestFit="1" customWidth="1"/>
    <col min="2606" max="2606" width="10.5" bestFit="1" customWidth="1"/>
    <col min="2607" max="2607" width="13" bestFit="1" customWidth="1"/>
    <col min="2608" max="2608" width="10.5" bestFit="1" customWidth="1"/>
    <col min="2609" max="2609" width="13" bestFit="1" customWidth="1"/>
    <col min="2610" max="2610" width="10.5" bestFit="1" customWidth="1"/>
    <col min="2611" max="2611" width="13" bestFit="1" customWidth="1"/>
    <col min="2612" max="2612" width="10.5" bestFit="1" customWidth="1"/>
    <col min="2613" max="2613" width="13" bestFit="1" customWidth="1"/>
    <col min="2614" max="2614" width="11.5" bestFit="1" customWidth="1"/>
    <col min="2615" max="2615" width="14" bestFit="1" customWidth="1"/>
    <col min="2616" max="2616" width="11.5" bestFit="1" customWidth="1"/>
    <col min="2617" max="2617" width="14" bestFit="1" customWidth="1"/>
    <col min="2618" max="2618" width="11.5" bestFit="1" customWidth="1"/>
    <col min="2619" max="2619" width="14" bestFit="1" customWidth="1"/>
    <col min="2620" max="2620" width="11.5" bestFit="1" customWidth="1"/>
    <col min="2621" max="2621" width="14" bestFit="1" customWidth="1"/>
    <col min="2622" max="2622" width="11.5" bestFit="1" customWidth="1"/>
    <col min="2623" max="2623" width="14" bestFit="1" customWidth="1"/>
    <col min="2624" max="2624" width="11.5" bestFit="1" customWidth="1"/>
    <col min="2625" max="2625" width="14" bestFit="1" customWidth="1"/>
    <col min="2626" max="2626" width="11.5" bestFit="1" customWidth="1"/>
    <col min="2627" max="2627" width="14" bestFit="1" customWidth="1"/>
    <col min="2628" max="2628" width="11.5" bestFit="1" customWidth="1"/>
    <col min="2629" max="2629" width="14" bestFit="1" customWidth="1"/>
    <col min="2630" max="2630" width="11.5" bestFit="1" customWidth="1"/>
    <col min="2631" max="2631" width="14" bestFit="1" customWidth="1"/>
    <col min="2632" max="2632" width="11.5" bestFit="1" customWidth="1"/>
    <col min="2633" max="2633" width="14" bestFit="1" customWidth="1"/>
    <col min="2634" max="2634" width="11.5" bestFit="1" customWidth="1"/>
    <col min="2635" max="2635" width="14" bestFit="1" customWidth="1"/>
    <col min="2636" max="2636" width="11.5" bestFit="1" customWidth="1"/>
    <col min="2637" max="2637" width="14" bestFit="1" customWidth="1"/>
    <col min="2638" max="2638" width="11.5" bestFit="1" customWidth="1"/>
    <col min="2639" max="2639" width="14" bestFit="1" customWidth="1"/>
    <col min="2640" max="2640" width="11.5" bestFit="1" customWidth="1"/>
    <col min="2641" max="2641" width="14" bestFit="1" customWidth="1"/>
    <col min="2642" max="2642" width="11.5" bestFit="1" customWidth="1"/>
    <col min="2643" max="2643" width="14" bestFit="1" customWidth="1"/>
    <col min="2644" max="2644" width="11.5" bestFit="1" customWidth="1"/>
    <col min="2645" max="2645" width="14" bestFit="1" customWidth="1"/>
    <col min="2646" max="2646" width="11.5" bestFit="1" customWidth="1"/>
    <col min="2647" max="2647" width="14" bestFit="1" customWidth="1"/>
    <col min="2648" max="2648" width="11.5" bestFit="1" customWidth="1"/>
    <col min="2649" max="2649" width="14" bestFit="1" customWidth="1"/>
    <col min="2650" max="2650" width="11.5" bestFit="1" customWidth="1"/>
    <col min="2651" max="2651" width="14" bestFit="1" customWidth="1"/>
    <col min="2652" max="2652" width="11.5" bestFit="1" customWidth="1"/>
    <col min="2653" max="2653" width="14" bestFit="1" customWidth="1"/>
    <col min="2654" max="2654" width="11.5" bestFit="1" customWidth="1"/>
    <col min="2655" max="2655" width="14" bestFit="1" customWidth="1"/>
    <col min="2656" max="2656" width="11.5" bestFit="1" customWidth="1"/>
    <col min="2657" max="2657" width="14" bestFit="1" customWidth="1"/>
    <col min="2658" max="2658" width="11.5" bestFit="1" customWidth="1"/>
    <col min="2659" max="2659" width="14" bestFit="1" customWidth="1"/>
    <col min="2660" max="2660" width="11.5" bestFit="1" customWidth="1"/>
    <col min="2661" max="2661" width="14" bestFit="1" customWidth="1"/>
    <col min="2662" max="2662" width="11.5" bestFit="1" customWidth="1"/>
    <col min="2663" max="2663" width="14" bestFit="1" customWidth="1"/>
    <col min="2664" max="2664" width="11.5" bestFit="1" customWidth="1"/>
    <col min="2665" max="2665" width="14" bestFit="1" customWidth="1"/>
    <col min="2666" max="2666" width="11.5" bestFit="1" customWidth="1"/>
    <col min="2667" max="2667" width="14" bestFit="1" customWidth="1"/>
    <col min="2668" max="2668" width="11.5" bestFit="1" customWidth="1"/>
    <col min="2669" max="2669" width="14" bestFit="1" customWidth="1"/>
    <col min="2670" max="2670" width="11.5" bestFit="1" customWidth="1"/>
    <col min="2671" max="2671" width="14" bestFit="1" customWidth="1"/>
    <col min="2672" max="2672" width="11.5" bestFit="1" customWidth="1"/>
    <col min="2673" max="2673" width="14" bestFit="1" customWidth="1"/>
    <col min="2674" max="2674" width="11.5" bestFit="1" customWidth="1"/>
    <col min="2675" max="2675" width="14" bestFit="1" customWidth="1"/>
    <col min="2676" max="2676" width="11.5" bestFit="1" customWidth="1"/>
    <col min="2677" max="2677" width="14" bestFit="1" customWidth="1"/>
    <col min="2678" max="2678" width="11.5" bestFit="1" customWidth="1"/>
    <col min="2679" max="2679" width="14" bestFit="1" customWidth="1"/>
    <col min="2680" max="2680" width="11.5" bestFit="1" customWidth="1"/>
    <col min="2681" max="2681" width="14" bestFit="1" customWidth="1"/>
    <col min="2682" max="2682" width="11.5" bestFit="1" customWidth="1"/>
    <col min="2683" max="2683" width="14" bestFit="1" customWidth="1"/>
    <col min="2684" max="2684" width="11.5" bestFit="1" customWidth="1"/>
    <col min="2685" max="2685" width="14" bestFit="1" customWidth="1"/>
    <col min="2686" max="2686" width="11.5" bestFit="1" customWidth="1"/>
    <col min="2687" max="2687" width="14" bestFit="1" customWidth="1"/>
    <col min="2688" max="2688" width="11.5" bestFit="1" customWidth="1"/>
    <col min="2689" max="2689" width="14" bestFit="1" customWidth="1"/>
    <col min="2690" max="2690" width="11.5" bestFit="1" customWidth="1"/>
    <col min="2691" max="2691" width="14" bestFit="1" customWidth="1"/>
    <col min="2692" max="2692" width="11.5" bestFit="1" customWidth="1"/>
    <col min="2693" max="2693" width="14" bestFit="1" customWidth="1"/>
    <col min="2694" max="2694" width="11.5" bestFit="1" customWidth="1"/>
    <col min="2695" max="2695" width="14" bestFit="1" customWidth="1"/>
    <col min="2696" max="2696" width="11.5" bestFit="1" customWidth="1"/>
    <col min="2697" max="2697" width="14" bestFit="1" customWidth="1"/>
    <col min="2698" max="2698" width="11.5" bestFit="1" customWidth="1"/>
    <col min="2699" max="2699" width="14" bestFit="1" customWidth="1"/>
    <col min="2700" max="2700" width="11.5" bestFit="1" customWidth="1"/>
    <col min="2701" max="2701" width="14" bestFit="1" customWidth="1"/>
    <col min="2702" max="2702" width="11.5" bestFit="1" customWidth="1"/>
    <col min="2703" max="2703" width="14" bestFit="1" customWidth="1"/>
    <col min="2704" max="2704" width="11.5" bestFit="1" customWidth="1"/>
    <col min="2705" max="2705" width="14" bestFit="1" customWidth="1"/>
    <col min="2706" max="2706" width="11.5" bestFit="1" customWidth="1"/>
    <col min="2707" max="2707" width="14" bestFit="1" customWidth="1"/>
    <col min="2708" max="2708" width="11.5" bestFit="1" customWidth="1"/>
    <col min="2709" max="2709" width="14" bestFit="1" customWidth="1"/>
    <col min="2710" max="2710" width="11.5" bestFit="1" customWidth="1"/>
    <col min="2711" max="2711" width="14" bestFit="1" customWidth="1"/>
    <col min="2712" max="2712" width="11.5" bestFit="1" customWidth="1"/>
    <col min="2713" max="2713" width="14" bestFit="1" customWidth="1"/>
    <col min="2714" max="2714" width="11.5" bestFit="1" customWidth="1"/>
    <col min="2715" max="2715" width="14" bestFit="1" customWidth="1"/>
    <col min="2716" max="2716" width="11.5" bestFit="1" customWidth="1"/>
    <col min="2717" max="2717" width="14" bestFit="1" customWidth="1"/>
    <col min="2718" max="2718" width="11.5" bestFit="1" customWidth="1"/>
    <col min="2719" max="2719" width="14" bestFit="1" customWidth="1"/>
    <col min="2720" max="2720" width="11.5" bestFit="1" customWidth="1"/>
    <col min="2721" max="2721" width="14" bestFit="1" customWidth="1"/>
    <col min="2722" max="2722" width="11.5" bestFit="1" customWidth="1"/>
    <col min="2723" max="2723" width="14" bestFit="1" customWidth="1"/>
    <col min="2724" max="2724" width="11.5" bestFit="1" customWidth="1"/>
    <col min="2725" max="2725" width="14" bestFit="1" customWidth="1"/>
    <col min="2726" max="2726" width="11.5" bestFit="1" customWidth="1"/>
    <col min="2727" max="2727" width="14" bestFit="1" customWidth="1"/>
    <col min="2728" max="2728" width="11.5" bestFit="1" customWidth="1"/>
    <col min="2729" max="2729" width="14" bestFit="1" customWidth="1"/>
    <col min="2730" max="2730" width="11.5" bestFit="1" customWidth="1"/>
    <col min="2731" max="2731" width="14" bestFit="1" customWidth="1"/>
    <col min="2732" max="2732" width="11.5" bestFit="1" customWidth="1"/>
    <col min="2733" max="2733" width="14" bestFit="1" customWidth="1"/>
    <col min="2734" max="2734" width="11.5" bestFit="1" customWidth="1"/>
    <col min="2735" max="2735" width="14" bestFit="1" customWidth="1"/>
    <col min="2736" max="2736" width="11.5" bestFit="1" customWidth="1"/>
    <col min="2737" max="2737" width="14" bestFit="1" customWidth="1"/>
    <col min="2738" max="2738" width="11.5" bestFit="1" customWidth="1"/>
    <col min="2739" max="2739" width="14" bestFit="1" customWidth="1"/>
    <col min="2740" max="2740" width="11.5" bestFit="1" customWidth="1"/>
    <col min="2741" max="2741" width="14" bestFit="1" customWidth="1"/>
    <col min="2742" max="2742" width="11.5" bestFit="1" customWidth="1"/>
    <col min="2743" max="2743" width="14" bestFit="1" customWidth="1"/>
    <col min="2744" max="2744" width="11.5" bestFit="1" customWidth="1"/>
    <col min="2745" max="2745" width="14" bestFit="1" customWidth="1"/>
    <col min="2746" max="2746" width="11.5" bestFit="1" customWidth="1"/>
    <col min="2747" max="2747" width="14" bestFit="1" customWidth="1"/>
    <col min="2748" max="2748" width="11.5" bestFit="1" customWidth="1"/>
    <col min="2749" max="2749" width="14" bestFit="1" customWidth="1"/>
    <col min="2750" max="2750" width="11.5" bestFit="1" customWidth="1"/>
    <col min="2751" max="2751" width="14" bestFit="1" customWidth="1"/>
    <col min="2752" max="2752" width="11.5" bestFit="1" customWidth="1"/>
    <col min="2753" max="2753" width="14" bestFit="1" customWidth="1"/>
    <col min="2754" max="2754" width="11.5" bestFit="1" customWidth="1"/>
    <col min="2755" max="2755" width="14" bestFit="1" customWidth="1"/>
    <col min="2756" max="2756" width="11.5" bestFit="1" customWidth="1"/>
    <col min="2757" max="2757" width="14" bestFit="1" customWidth="1"/>
    <col min="2758" max="2758" width="11.5" bestFit="1" customWidth="1"/>
    <col min="2759" max="2759" width="14" bestFit="1" customWidth="1"/>
    <col min="2760" max="2760" width="11.5" bestFit="1" customWidth="1"/>
    <col min="2761" max="2761" width="14" bestFit="1" customWidth="1"/>
    <col min="2762" max="2762" width="11.5" bestFit="1" customWidth="1"/>
    <col min="2763" max="2763" width="14" bestFit="1" customWidth="1"/>
    <col min="2764" max="2764" width="11.5" bestFit="1" customWidth="1"/>
    <col min="2765" max="2765" width="14" bestFit="1" customWidth="1"/>
    <col min="2766" max="2766" width="11.5" bestFit="1" customWidth="1"/>
    <col min="2767" max="2767" width="14" bestFit="1" customWidth="1"/>
    <col min="2768" max="2768" width="11.5" bestFit="1" customWidth="1"/>
    <col min="2769" max="2769" width="14" bestFit="1" customWidth="1"/>
    <col min="2770" max="2770" width="11.5" bestFit="1" customWidth="1"/>
    <col min="2771" max="2771" width="14" bestFit="1" customWidth="1"/>
    <col min="2772" max="2772" width="11.5" bestFit="1" customWidth="1"/>
    <col min="2773" max="2773" width="8.83203125" bestFit="1" customWidth="1"/>
    <col min="2774" max="2774" width="14" bestFit="1" customWidth="1"/>
    <col min="2775" max="2775" width="11.5" bestFit="1" customWidth="1"/>
    <col min="2776" max="2776" width="14" bestFit="1" customWidth="1"/>
    <col min="2777" max="2777" width="11.5" bestFit="1" customWidth="1"/>
    <col min="2778" max="2778" width="14" bestFit="1" customWidth="1"/>
    <col min="2779" max="2779" width="11.5" bestFit="1" customWidth="1"/>
    <col min="2780" max="2780" width="14" bestFit="1" customWidth="1"/>
    <col min="2781" max="2781" width="11.5" bestFit="1" customWidth="1"/>
    <col min="2782" max="2782" width="14" bestFit="1" customWidth="1"/>
    <col min="2783" max="2783" width="11.5" bestFit="1" customWidth="1"/>
    <col min="2784" max="2784" width="14" bestFit="1" customWidth="1"/>
    <col min="2785" max="2785" width="11.5" bestFit="1" customWidth="1"/>
    <col min="2786" max="2786" width="14" bestFit="1" customWidth="1"/>
    <col min="2787" max="2787" width="11.5" bestFit="1" customWidth="1"/>
    <col min="2788" max="2788" width="14" bestFit="1" customWidth="1"/>
    <col min="2789" max="2789" width="11.5" bestFit="1" customWidth="1"/>
    <col min="2790" max="2790" width="14" bestFit="1" customWidth="1"/>
    <col min="2791" max="2791" width="11.5" bestFit="1" customWidth="1"/>
    <col min="2792" max="2792" width="14" bestFit="1" customWidth="1"/>
    <col min="2793" max="2793" width="11.5" bestFit="1" customWidth="1"/>
    <col min="2794" max="2794" width="14" bestFit="1" customWidth="1"/>
    <col min="2795" max="2795" width="11.5" bestFit="1" customWidth="1"/>
    <col min="2796" max="2796" width="14" bestFit="1" customWidth="1"/>
    <col min="2797" max="2797" width="11.5" bestFit="1" customWidth="1"/>
    <col min="2798" max="2798" width="14" bestFit="1" customWidth="1"/>
    <col min="2799" max="2799" width="11.5" bestFit="1" customWidth="1"/>
    <col min="2800" max="2800" width="14" bestFit="1" customWidth="1"/>
    <col min="2801" max="2801" width="11.5" bestFit="1" customWidth="1"/>
    <col min="2802" max="2802" width="14" bestFit="1" customWidth="1"/>
    <col min="2803" max="2803" width="11.5" bestFit="1" customWidth="1"/>
    <col min="2804" max="2804" width="14" bestFit="1" customWidth="1"/>
    <col min="2805" max="2805" width="11.5" bestFit="1" customWidth="1"/>
    <col min="2806" max="2806" width="14" bestFit="1" customWidth="1"/>
    <col min="2807" max="2807" width="11.5" bestFit="1" customWidth="1"/>
    <col min="2808" max="2808" width="14" bestFit="1" customWidth="1"/>
    <col min="2809" max="2809" width="11.5" bestFit="1" customWidth="1"/>
    <col min="2810" max="2810" width="14" bestFit="1" customWidth="1"/>
    <col min="2811" max="2811" width="11.5" bestFit="1" customWidth="1"/>
    <col min="2812" max="2812" width="14" bestFit="1" customWidth="1"/>
    <col min="2813" max="2813" width="11.5" bestFit="1" customWidth="1"/>
    <col min="2814" max="2814" width="14" bestFit="1" customWidth="1"/>
    <col min="2815" max="2815" width="11.5" bestFit="1" customWidth="1"/>
    <col min="2816" max="2816" width="14" bestFit="1" customWidth="1"/>
    <col min="2817" max="2817" width="11.5" bestFit="1" customWidth="1"/>
    <col min="2818" max="2818" width="14" bestFit="1" customWidth="1"/>
    <col min="2819" max="2819" width="11.5" bestFit="1" customWidth="1"/>
    <col min="2820" max="2820" width="14" bestFit="1" customWidth="1"/>
    <col min="2821" max="2821" width="11.5" bestFit="1" customWidth="1"/>
    <col min="2822" max="2822" width="14" bestFit="1" customWidth="1"/>
    <col min="2823" max="2823" width="11.5" bestFit="1" customWidth="1"/>
    <col min="2824" max="2824" width="14" bestFit="1" customWidth="1"/>
    <col min="2825" max="2825" width="11.5" bestFit="1" customWidth="1"/>
    <col min="2826" max="2826" width="14" bestFit="1" customWidth="1"/>
    <col min="2827" max="2827" width="11.5" bestFit="1" customWidth="1"/>
    <col min="2828" max="2828" width="14" bestFit="1" customWidth="1"/>
    <col min="2829" max="2829" width="11.5" bestFit="1" customWidth="1"/>
    <col min="2830" max="2830" width="14" bestFit="1" customWidth="1"/>
    <col min="2831" max="2831" width="11.5" bestFit="1" customWidth="1"/>
    <col min="2832" max="2832" width="14" bestFit="1" customWidth="1"/>
    <col min="2833" max="2833" width="12.5" bestFit="1" customWidth="1"/>
    <col min="2834" max="2834" width="15" bestFit="1" customWidth="1"/>
    <col min="2835" max="2835" width="12.5" bestFit="1" customWidth="1"/>
    <col min="2836" max="2836" width="15" bestFit="1" customWidth="1"/>
    <col min="2837" max="2837" width="12.5" bestFit="1" customWidth="1"/>
    <col min="2838" max="2838" width="15" bestFit="1" customWidth="1"/>
    <col min="2839" max="2839" width="12.5" bestFit="1" customWidth="1"/>
    <col min="2840" max="2840" width="15" bestFit="1" customWidth="1"/>
    <col min="2841" max="2841" width="12.5" bestFit="1" customWidth="1"/>
    <col min="2842" max="2842" width="15" bestFit="1" customWidth="1"/>
    <col min="2843" max="2843" width="12.5" bestFit="1" customWidth="1"/>
    <col min="2844" max="2844" width="15" bestFit="1" customWidth="1"/>
    <col min="2845" max="2845" width="12.5" bestFit="1" customWidth="1"/>
    <col min="2846" max="2846" width="15" bestFit="1" customWidth="1"/>
    <col min="2847" max="2847" width="12.5" bestFit="1" customWidth="1"/>
    <col min="2848" max="2848" width="15" bestFit="1" customWidth="1"/>
    <col min="2849" max="2849" width="12.5" bestFit="1" customWidth="1"/>
    <col min="2850" max="2850" width="15" bestFit="1" customWidth="1"/>
    <col min="2851" max="2851" width="12.5" bestFit="1" customWidth="1"/>
    <col min="2852" max="2852" width="15" bestFit="1" customWidth="1"/>
    <col min="2853" max="2853" width="12.5" bestFit="1" customWidth="1"/>
    <col min="2854" max="2854" width="15" bestFit="1" customWidth="1"/>
    <col min="2855" max="2855" width="12.5" bestFit="1" customWidth="1"/>
    <col min="2856" max="2856" width="15" bestFit="1" customWidth="1"/>
    <col min="2857" max="2857" width="12.5" bestFit="1" customWidth="1"/>
    <col min="2858" max="2858" width="15" bestFit="1" customWidth="1"/>
    <col min="2859" max="2859" width="12.5" bestFit="1" customWidth="1"/>
    <col min="2860" max="2860" width="15" bestFit="1" customWidth="1"/>
    <col min="2861" max="2861" width="12.5" bestFit="1" customWidth="1"/>
    <col min="2862" max="2862" width="15" bestFit="1" customWidth="1"/>
    <col min="2863" max="2863" width="12.5" bestFit="1" customWidth="1"/>
    <col min="2864" max="2864" width="15" bestFit="1" customWidth="1"/>
    <col min="2865" max="2865" width="12.5" bestFit="1" customWidth="1"/>
    <col min="2866" max="2866" width="15" bestFit="1" customWidth="1"/>
    <col min="2867" max="2867" width="12.5" bestFit="1" customWidth="1"/>
    <col min="2868" max="2868" width="15" bestFit="1" customWidth="1"/>
    <col min="2869" max="2869" width="12.5" bestFit="1" customWidth="1"/>
    <col min="2870" max="2870" width="15" bestFit="1" customWidth="1"/>
    <col min="2871" max="2871" width="12.5" bestFit="1" customWidth="1"/>
    <col min="2872" max="2872" width="15" bestFit="1" customWidth="1"/>
    <col min="2873" max="2873" width="12.5" bestFit="1" customWidth="1"/>
    <col min="2874" max="2874" width="15" bestFit="1" customWidth="1"/>
    <col min="2875" max="2875" width="12.5" bestFit="1" customWidth="1"/>
    <col min="2876" max="2876" width="15" bestFit="1" customWidth="1"/>
    <col min="2877" max="2877" width="12.5" bestFit="1" customWidth="1"/>
    <col min="2878" max="2878" width="15" bestFit="1" customWidth="1"/>
    <col min="2879" max="2879" width="12.5" bestFit="1" customWidth="1"/>
    <col min="2880" max="2880" width="15" bestFit="1" customWidth="1"/>
    <col min="2881" max="2881" width="12.5" bestFit="1" customWidth="1"/>
    <col min="2882" max="2882" width="15" bestFit="1" customWidth="1"/>
    <col min="2883" max="2883" width="12.5" bestFit="1" customWidth="1"/>
    <col min="2884" max="2884" width="15" bestFit="1" customWidth="1"/>
    <col min="2885" max="2885" width="12.5" bestFit="1" customWidth="1"/>
    <col min="2886" max="2886" width="15" bestFit="1" customWidth="1"/>
    <col min="2887" max="2887" width="12.5" bestFit="1" customWidth="1"/>
    <col min="2888" max="2888" width="15" bestFit="1" customWidth="1"/>
    <col min="2889" max="2889" width="12.5" bestFit="1" customWidth="1"/>
    <col min="2890" max="2890" width="15" bestFit="1" customWidth="1"/>
    <col min="2891" max="2891" width="12.5" bestFit="1" customWidth="1"/>
    <col min="2892" max="2892" width="15" bestFit="1" customWidth="1"/>
    <col min="2893" max="2893" width="12.5" bestFit="1" customWidth="1"/>
    <col min="2894" max="2894" width="15" bestFit="1" customWidth="1"/>
    <col min="2895" max="2895" width="12.5" bestFit="1" customWidth="1"/>
    <col min="2896" max="2896" width="15" bestFit="1" customWidth="1"/>
    <col min="2897" max="2897" width="12.5" bestFit="1" customWidth="1"/>
    <col min="2898" max="2898" width="15" bestFit="1" customWidth="1"/>
    <col min="2899" max="2899" width="12.5" bestFit="1" customWidth="1"/>
    <col min="2900" max="2900" width="15" bestFit="1" customWidth="1"/>
    <col min="2901" max="2901" width="12.5" bestFit="1" customWidth="1"/>
    <col min="2902" max="2902" width="15" bestFit="1" customWidth="1"/>
    <col min="2903" max="2903" width="12.5" bestFit="1" customWidth="1"/>
    <col min="2904" max="2904" width="15" bestFit="1" customWidth="1"/>
    <col min="2905" max="2905" width="12.5" bestFit="1" customWidth="1"/>
    <col min="2906" max="2906" width="15" bestFit="1" customWidth="1"/>
    <col min="2907" max="2907" width="12.5" bestFit="1" customWidth="1"/>
    <col min="2908" max="2908" width="15" bestFit="1" customWidth="1"/>
    <col min="2909" max="2909" width="12.5" bestFit="1" customWidth="1"/>
    <col min="2910" max="2910" width="15" bestFit="1" customWidth="1"/>
    <col min="2911" max="2911" width="12.5" bestFit="1" customWidth="1"/>
    <col min="2912" max="2912" width="15" bestFit="1" customWidth="1"/>
    <col min="2913" max="2913" width="12.5" bestFit="1" customWidth="1"/>
    <col min="2914" max="2914" width="15" bestFit="1" customWidth="1"/>
    <col min="2915" max="2915" width="12.5" bestFit="1" customWidth="1"/>
    <col min="2916" max="2916" width="15" bestFit="1" customWidth="1"/>
    <col min="2917" max="2917" width="12.5" bestFit="1" customWidth="1"/>
    <col min="2918" max="2918" width="15" bestFit="1" customWidth="1"/>
    <col min="2919" max="2919" width="12.5" bestFit="1" customWidth="1"/>
    <col min="2920" max="2920" width="15" bestFit="1" customWidth="1"/>
    <col min="2921" max="2921" width="12.5" bestFit="1" customWidth="1"/>
    <col min="2922" max="2922" width="15" bestFit="1" customWidth="1"/>
    <col min="2923" max="2923" width="12.5" bestFit="1" customWidth="1"/>
    <col min="2924" max="2924" width="15" bestFit="1" customWidth="1"/>
    <col min="2925" max="2925" width="12.5" bestFit="1" customWidth="1"/>
    <col min="2926" max="2926" width="15" bestFit="1" customWidth="1"/>
    <col min="2927" max="2927" width="12.5" bestFit="1" customWidth="1"/>
    <col min="2928" max="2928" width="15" bestFit="1" customWidth="1"/>
    <col min="2929" max="2929" width="12.5" bestFit="1" customWidth="1"/>
    <col min="2930" max="2930" width="15" bestFit="1" customWidth="1"/>
    <col min="2931" max="2931" width="12.5" bestFit="1" customWidth="1"/>
    <col min="2932" max="2932" width="15" bestFit="1" customWidth="1"/>
    <col min="2933" max="2933" width="12.5" bestFit="1" customWidth="1"/>
    <col min="2934" max="2934" width="15" bestFit="1" customWidth="1"/>
    <col min="2935" max="2935" width="12.5" bestFit="1" customWidth="1"/>
    <col min="2936" max="2936" width="15" bestFit="1" customWidth="1"/>
    <col min="2937" max="2937" width="12.5" bestFit="1" customWidth="1"/>
    <col min="2938" max="2938" width="15" bestFit="1" customWidth="1"/>
    <col min="2939" max="2939" width="12.5" bestFit="1" customWidth="1"/>
    <col min="2940" max="2940" width="15" bestFit="1" customWidth="1"/>
    <col min="2941" max="2941" width="12.5" bestFit="1" customWidth="1"/>
    <col min="2942" max="2942" width="15" bestFit="1" customWidth="1"/>
    <col min="2943" max="2943" width="12.5" bestFit="1" customWidth="1"/>
    <col min="2944" max="2944" width="15" bestFit="1" customWidth="1"/>
    <col min="2945" max="2945" width="12.5" bestFit="1" customWidth="1"/>
    <col min="2946" max="2946" width="15" bestFit="1" customWidth="1"/>
    <col min="2947" max="2947" width="12.5" bestFit="1" customWidth="1"/>
    <col min="2948" max="2948" width="15" bestFit="1" customWidth="1"/>
    <col min="2949" max="2949" width="12.5" bestFit="1" customWidth="1"/>
    <col min="2950" max="2950" width="15" bestFit="1" customWidth="1"/>
    <col min="2951" max="2951" width="12.5" bestFit="1" customWidth="1"/>
    <col min="2952" max="2952" width="15" bestFit="1" customWidth="1"/>
    <col min="2953" max="2953" width="12.5" bestFit="1" customWidth="1"/>
    <col min="2954" max="2954" width="15" bestFit="1" customWidth="1"/>
    <col min="2955" max="2955" width="12.5" bestFit="1" customWidth="1"/>
    <col min="2956" max="2956" width="15" bestFit="1" customWidth="1"/>
    <col min="2957" max="2957" width="12.5" bestFit="1" customWidth="1"/>
    <col min="2958" max="2958" width="15" bestFit="1" customWidth="1"/>
    <col min="2959" max="2959" width="12.5" bestFit="1" customWidth="1"/>
    <col min="2960" max="2960" width="15" bestFit="1" customWidth="1"/>
    <col min="2961" max="2961" width="12.5" bestFit="1" customWidth="1"/>
    <col min="2962" max="2962" width="15" bestFit="1" customWidth="1"/>
    <col min="2963" max="2963" width="12.5" bestFit="1" customWidth="1"/>
    <col min="2964" max="2964" width="15" bestFit="1" customWidth="1"/>
    <col min="2965" max="2965" width="11.5" bestFit="1" customWidth="1"/>
    <col min="2966" max="2966" width="14" bestFit="1" customWidth="1"/>
    <col min="2967" max="2967" width="11.5" bestFit="1" customWidth="1"/>
    <col min="2968" max="2968" width="14" bestFit="1" customWidth="1"/>
    <col min="2969" max="2969" width="11.5" bestFit="1" customWidth="1"/>
    <col min="2970" max="2970" width="14" bestFit="1" customWidth="1"/>
    <col min="2971" max="2971" width="11.5" bestFit="1" customWidth="1"/>
    <col min="2972" max="2972" width="14" bestFit="1" customWidth="1"/>
    <col min="2973" max="2973" width="11.5" bestFit="1" customWidth="1"/>
    <col min="2974" max="2974" width="14" bestFit="1" customWidth="1"/>
    <col min="2975" max="2975" width="11.5" bestFit="1" customWidth="1"/>
    <col min="2976" max="2976" width="14" bestFit="1" customWidth="1"/>
    <col min="2977" max="2977" width="11.5" bestFit="1" customWidth="1"/>
    <col min="2978" max="2978" width="14" bestFit="1" customWidth="1"/>
    <col min="2979" max="2979" width="11.5" bestFit="1" customWidth="1"/>
    <col min="2980" max="2980" width="14" bestFit="1" customWidth="1"/>
    <col min="2981" max="2981" width="11.5" bestFit="1" customWidth="1"/>
    <col min="2982" max="2982" width="14" bestFit="1" customWidth="1"/>
    <col min="2983" max="2983" width="11.5" bestFit="1" customWidth="1"/>
    <col min="2984" max="2984" width="14" bestFit="1" customWidth="1"/>
    <col min="2985" max="2985" width="11.5" bestFit="1" customWidth="1"/>
    <col min="2986" max="2986" width="14" bestFit="1" customWidth="1"/>
    <col min="2987" max="2987" width="11.5" bestFit="1" customWidth="1"/>
    <col min="2988" max="2988" width="14" bestFit="1" customWidth="1"/>
    <col min="2989" max="2989" width="11.5" bestFit="1" customWidth="1"/>
    <col min="2990" max="2990" width="14" bestFit="1" customWidth="1"/>
    <col min="2991" max="2991" width="11.5" bestFit="1" customWidth="1"/>
    <col min="2992" max="2992" width="14" bestFit="1" customWidth="1"/>
    <col min="2993" max="2993" width="11.5" bestFit="1" customWidth="1"/>
    <col min="2994" max="2994" width="14" bestFit="1" customWidth="1"/>
    <col min="2995" max="2995" width="11.5" bestFit="1" customWidth="1"/>
    <col min="2996" max="2996" width="14" bestFit="1" customWidth="1"/>
    <col min="2997" max="2997" width="11.5" bestFit="1" customWidth="1"/>
    <col min="2998" max="2998" width="14" bestFit="1" customWidth="1"/>
    <col min="2999" max="2999" width="11.5" bestFit="1" customWidth="1"/>
    <col min="3000" max="3000" width="14" bestFit="1" customWidth="1"/>
    <col min="3001" max="3001" width="11.5" bestFit="1" customWidth="1"/>
    <col min="3002" max="3002" width="14" bestFit="1" customWidth="1"/>
    <col min="3003" max="3003" width="11.5" bestFit="1" customWidth="1"/>
    <col min="3004" max="3004" width="14" bestFit="1" customWidth="1"/>
    <col min="3005" max="3005" width="11.5" bestFit="1" customWidth="1"/>
    <col min="3006" max="3006" width="14" bestFit="1" customWidth="1"/>
    <col min="3007" max="3007" width="11.5" bestFit="1" customWidth="1"/>
    <col min="3008" max="3008" width="14" bestFit="1" customWidth="1"/>
    <col min="3009" max="3009" width="11.5" bestFit="1" customWidth="1"/>
    <col min="3010" max="3010" width="14" bestFit="1" customWidth="1"/>
    <col min="3011" max="3011" width="11.5" bestFit="1" customWidth="1"/>
    <col min="3012" max="3012" width="14" bestFit="1" customWidth="1"/>
    <col min="3013" max="3013" width="11.5" bestFit="1" customWidth="1"/>
    <col min="3014" max="3014" width="14" bestFit="1" customWidth="1"/>
    <col min="3015" max="3015" width="11.5" bestFit="1" customWidth="1"/>
    <col min="3016" max="3016" width="14" bestFit="1" customWidth="1"/>
    <col min="3017" max="3017" width="11.5" bestFit="1" customWidth="1"/>
    <col min="3018" max="3018" width="14" bestFit="1" customWidth="1"/>
    <col min="3019" max="3019" width="12.5" bestFit="1" customWidth="1"/>
    <col min="3020" max="3020" width="15" bestFit="1" customWidth="1"/>
    <col min="3021" max="3021" width="12.5" bestFit="1" customWidth="1"/>
    <col min="3022" max="3022" width="15" bestFit="1" customWidth="1"/>
    <col min="3023" max="3023" width="12.5" bestFit="1" customWidth="1"/>
    <col min="3024" max="3024" width="15" bestFit="1" customWidth="1"/>
    <col min="3025" max="3025" width="12.5" bestFit="1" customWidth="1"/>
    <col min="3026" max="3026" width="15" bestFit="1" customWidth="1"/>
    <col min="3027" max="3027" width="12.5" bestFit="1" customWidth="1"/>
    <col min="3028" max="3028" width="15" bestFit="1" customWidth="1"/>
    <col min="3029" max="3029" width="12.5" bestFit="1" customWidth="1"/>
    <col min="3030" max="3030" width="15" bestFit="1" customWidth="1"/>
    <col min="3031" max="3031" width="12.5" bestFit="1" customWidth="1"/>
    <col min="3032" max="3032" width="15" bestFit="1" customWidth="1"/>
    <col min="3033" max="3033" width="12.5" bestFit="1" customWidth="1"/>
    <col min="3034" max="3034" width="15" bestFit="1" customWidth="1"/>
    <col min="3035" max="3035" width="12.5" bestFit="1" customWidth="1"/>
    <col min="3036" max="3036" width="15" bestFit="1" customWidth="1"/>
    <col min="3037" max="3037" width="12.5" bestFit="1" customWidth="1"/>
    <col min="3038" max="3038" width="15" bestFit="1" customWidth="1"/>
    <col min="3039" max="3039" width="12.5" bestFit="1" customWidth="1"/>
    <col min="3040" max="3040" width="15" bestFit="1" customWidth="1"/>
    <col min="3041" max="3041" width="12.5" bestFit="1" customWidth="1"/>
    <col min="3042" max="3042" width="15" bestFit="1" customWidth="1"/>
    <col min="3043" max="3043" width="12.5" bestFit="1" customWidth="1"/>
    <col min="3044" max="3044" width="15" bestFit="1" customWidth="1"/>
    <col min="3045" max="3045" width="12.5" bestFit="1" customWidth="1"/>
    <col min="3046" max="3046" width="15" bestFit="1" customWidth="1"/>
    <col min="3047" max="3047" width="12.5" bestFit="1" customWidth="1"/>
    <col min="3048" max="3048" width="15" bestFit="1" customWidth="1"/>
    <col min="3049" max="3049" width="12.5" bestFit="1" customWidth="1"/>
    <col min="3050" max="3050" width="15" bestFit="1" customWidth="1"/>
    <col min="3051" max="3051" width="12.5" bestFit="1" customWidth="1"/>
    <col min="3052" max="3052" width="15" bestFit="1" customWidth="1"/>
    <col min="3053" max="3053" width="12.5" bestFit="1" customWidth="1"/>
    <col min="3054" max="3054" width="15" bestFit="1" customWidth="1"/>
    <col min="3055" max="3055" width="12.5" bestFit="1" customWidth="1"/>
    <col min="3056" max="3056" width="15" bestFit="1" customWidth="1"/>
    <col min="3057" max="3057" width="12.5" bestFit="1" customWidth="1"/>
    <col min="3058" max="3058" width="15" bestFit="1" customWidth="1"/>
    <col min="3059" max="3059" width="12.5" bestFit="1" customWidth="1"/>
    <col min="3060" max="3060" width="15" bestFit="1" customWidth="1"/>
    <col min="3061" max="3061" width="12.5" bestFit="1" customWidth="1"/>
    <col min="3062" max="3062" width="15" bestFit="1" customWidth="1"/>
    <col min="3063" max="3063" width="12.5" bestFit="1" customWidth="1"/>
    <col min="3064" max="3064" width="15" bestFit="1" customWidth="1"/>
    <col min="3065" max="3065" width="12.5" bestFit="1" customWidth="1"/>
    <col min="3066" max="3066" width="15" bestFit="1" customWidth="1"/>
    <col min="3067" max="3067" width="12.5" bestFit="1" customWidth="1"/>
    <col min="3068" max="3068" width="15" bestFit="1" customWidth="1"/>
    <col min="3069" max="3069" width="12.5" bestFit="1" customWidth="1"/>
    <col min="3070" max="3070" width="15" bestFit="1" customWidth="1"/>
    <col min="3071" max="3071" width="12.5" bestFit="1" customWidth="1"/>
    <col min="3072" max="3072" width="15" bestFit="1" customWidth="1"/>
    <col min="3073" max="3073" width="12.5" bestFit="1" customWidth="1"/>
    <col min="3074" max="3074" width="15" bestFit="1" customWidth="1"/>
    <col min="3075" max="3075" width="12.5" bestFit="1" customWidth="1"/>
    <col min="3076" max="3076" width="15" bestFit="1" customWidth="1"/>
    <col min="3077" max="3077" width="12.5" bestFit="1" customWidth="1"/>
    <col min="3078" max="3078" width="15" bestFit="1" customWidth="1"/>
    <col min="3079" max="3079" width="12.5" bestFit="1" customWidth="1"/>
    <col min="3080" max="3080" width="15" bestFit="1" customWidth="1"/>
    <col min="3081" max="3081" width="12.5" bestFit="1" customWidth="1"/>
    <col min="3082" max="3082" width="15" bestFit="1" customWidth="1"/>
    <col min="3083" max="3083" width="12.5" bestFit="1" customWidth="1"/>
    <col min="3084" max="3084" width="15" bestFit="1" customWidth="1"/>
    <col min="3085" max="3085" width="12.5" bestFit="1" customWidth="1"/>
    <col min="3086" max="3086" width="15" bestFit="1" customWidth="1"/>
    <col min="3087" max="3087" width="12.5" bestFit="1" customWidth="1"/>
    <col min="3088" max="3088" width="15" bestFit="1" customWidth="1"/>
    <col min="3089" max="3089" width="12.5" bestFit="1" customWidth="1"/>
    <col min="3090" max="3090" width="15" bestFit="1" customWidth="1"/>
    <col min="3091" max="3091" width="12.5" bestFit="1" customWidth="1"/>
    <col min="3092" max="3092" width="15" bestFit="1" customWidth="1"/>
    <col min="3093" max="3093" width="12.5" bestFit="1" customWidth="1"/>
    <col min="3094" max="3094" width="15" bestFit="1" customWidth="1"/>
    <col min="3095" max="3095" width="12.5" bestFit="1" customWidth="1"/>
    <col min="3096" max="3096" width="15" bestFit="1" customWidth="1"/>
    <col min="3097" max="3097" width="12.5" bestFit="1" customWidth="1"/>
    <col min="3098" max="3098" width="15" bestFit="1" customWidth="1"/>
    <col min="3099" max="3099" width="12.5" bestFit="1" customWidth="1"/>
    <col min="3100" max="3100" width="15" bestFit="1" customWidth="1"/>
    <col min="3101" max="3101" width="12.5" bestFit="1" customWidth="1"/>
    <col min="3102" max="3102" width="15" bestFit="1" customWidth="1"/>
    <col min="3103" max="3103" width="12.5" bestFit="1" customWidth="1"/>
    <col min="3104" max="3104" width="15" bestFit="1" customWidth="1"/>
    <col min="3105" max="3105" width="12.5" bestFit="1" customWidth="1"/>
    <col min="3106" max="3106" width="15" bestFit="1" customWidth="1"/>
    <col min="3107" max="3107" width="12.5" bestFit="1" customWidth="1"/>
    <col min="3108" max="3108" width="15" bestFit="1" customWidth="1"/>
    <col min="3109" max="3109" width="12.5" bestFit="1" customWidth="1"/>
    <col min="3110" max="3110" width="15" bestFit="1" customWidth="1"/>
    <col min="3111" max="3111" width="12.5" bestFit="1" customWidth="1"/>
    <col min="3112" max="3112" width="15" bestFit="1" customWidth="1"/>
    <col min="3113" max="3113" width="12.5" bestFit="1" customWidth="1"/>
    <col min="3114" max="3114" width="15" bestFit="1" customWidth="1"/>
    <col min="3115" max="3115" width="12.5" bestFit="1" customWidth="1"/>
    <col min="3116" max="3116" width="15" bestFit="1" customWidth="1"/>
    <col min="3117" max="3117" width="12.5" bestFit="1" customWidth="1"/>
    <col min="3118" max="3118" width="15" bestFit="1" customWidth="1"/>
    <col min="3119" max="3119" width="12.5" bestFit="1" customWidth="1"/>
    <col min="3120" max="3120" width="15" bestFit="1" customWidth="1"/>
    <col min="3121" max="3121" width="12.5" bestFit="1" customWidth="1"/>
    <col min="3122" max="3122" width="15" bestFit="1" customWidth="1"/>
    <col min="3123" max="3123" width="12.5" bestFit="1" customWidth="1"/>
    <col min="3124" max="3124" width="15" bestFit="1" customWidth="1"/>
    <col min="3125" max="3125" width="12.5" bestFit="1" customWidth="1"/>
    <col min="3126" max="3126" width="15" bestFit="1" customWidth="1"/>
    <col min="3127" max="3127" width="12.5" bestFit="1" customWidth="1"/>
    <col min="3128" max="3128" width="15" bestFit="1" customWidth="1"/>
    <col min="3129" max="3129" width="12.5" bestFit="1" customWidth="1"/>
    <col min="3130" max="3130" width="15" bestFit="1" customWidth="1"/>
    <col min="3131" max="3131" width="12.5" bestFit="1" customWidth="1"/>
    <col min="3132" max="3132" width="15" bestFit="1" customWidth="1"/>
    <col min="3133" max="3133" width="12.5" bestFit="1" customWidth="1"/>
    <col min="3134" max="3134" width="15" bestFit="1" customWidth="1"/>
    <col min="3135" max="3135" width="12.5" bestFit="1" customWidth="1"/>
    <col min="3136" max="3136" width="15" bestFit="1" customWidth="1"/>
    <col min="3137" max="3137" width="12.5" bestFit="1" customWidth="1"/>
    <col min="3138" max="3138" width="15" bestFit="1" customWidth="1"/>
    <col min="3139" max="3139" width="12.5" bestFit="1" customWidth="1"/>
    <col min="3140" max="3140" width="15" bestFit="1" customWidth="1"/>
    <col min="3141" max="3141" width="12.5" bestFit="1" customWidth="1"/>
    <col min="3142" max="3142" width="15" bestFit="1" customWidth="1"/>
    <col min="3143" max="3143" width="12.5" bestFit="1" customWidth="1"/>
    <col min="3144" max="3144" width="15" bestFit="1" customWidth="1"/>
    <col min="3145" max="3145" width="12.5" bestFit="1" customWidth="1"/>
    <col min="3146" max="3146" width="15" bestFit="1" customWidth="1"/>
    <col min="3147" max="3147" width="12.5" bestFit="1" customWidth="1"/>
    <col min="3148" max="3148" width="15" bestFit="1" customWidth="1"/>
    <col min="3149" max="3149" width="12.5" bestFit="1" customWidth="1"/>
    <col min="3150" max="3150" width="15" bestFit="1" customWidth="1"/>
    <col min="3151" max="3151" width="12.5" bestFit="1" customWidth="1"/>
    <col min="3152" max="3152" width="15" bestFit="1" customWidth="1"/>
    <col min="3153" max="3153" width="12.5" bestFit="1" customWidth="1"/>
    <col min="3154" max="3154" width="15" bestFit="1" customWidth="1"/>
    <col min="3155" max="3155" width="12.5" bestFit="1" customWidth="1"/>
    <col min="3156" max="3156" width="15" bestFit="1" customWidth="1"/>
    <col min="3157" max="3157" width="12.5" bestFit="1" customWidth="1"/>
    <col min="3158" max="3158" width="15" bestFit="1" customWidth="1"/>
    <col min="3159" max="3159" width="12.5" bestFit="1" customWidth="1"/>
    <col min="3160" max="3160" width="15" bestFit="1" customWidth="1"/>
    <col min="3161" max="3161" width="12.5" bestFit="1" customWidth="1"/>
    <col min="3162" max="3162" width="15" bestFit="1" customWidth="1"/>
    <col min="3163" max="3163" width="12.5" bestFit="1" customWidth="1"/>
    <col min="3164" max="3164" width="15" bestFit="1" customWidth="1"/>
    <col min="3165" max="3165" width="12.5" bestFit="1" customWidth="1"/>
    <col min="3166" max="3166" width="15" bestFit="1" customWidth="1"/>
    <col min="3167" max="3167" width="12.5" bestFit="1" customWidth="1"/>
    <col min="3168" max="3168" width="15" bestFit="1" customWidth="1"/>
    <col min="3169" max="3169" width="12.5" bestFit="1" customWidth="1"/>
    <col min="3170" max="3170" width="15" bestFit="1" customWidth="1"/>
    <col min="3171" max="3171" width="12.5" bestFit="1" customWidth="1"/>
    <col min="3172" max="3172" width="15" bestFit="1" customWidth="1"/>
    <col min="3173" max="3173" width="12.5" bestFit="1" customWidth="1"/>
    <col min="3174" max="3174" width="15" bestFit="1" customWidth="1"/>
    <col min="3175" max="3175" width="12.5" bestFit="1" customWidth="1"/>
    <col min="3176" max="3176" width="15" bestFit="1" customWidth="1"/>
    <col min="3177" max="3177" width="12.5" bestFit="1" customWidth="1"/>
    <col min="3178" max="3178" width="15" bestFit="1" customWidth="1"/>
    <col min="3179" max="3179" width="12.5" bestFit="1" customWidth="1"/>
    <col min="3180" max="3180" width="15" bestFit="1" customWidth="1"/>
    <col min="3181" max="3181" width="12.5" bestFit="1" customWidth="1"/>
    <col min="3182" max="3182" width="15" bestFit="1" customWidth="1"/>
    <col min="3183" max="3183" width="12.5" bestFit="1" customWidth="1"/>
    <col min="3184" max="3184" width="15" bestFit="1" customWidth="1"/>
    <col min="3185" max="3185" width="11.5" bestFit="1" customWidth="1"/>
    <col min="3186" max="3186" width="14" bestFit="1" customWidth="1"/>
    <col min="3187" max="3187" width="11.5" bestFit="1" customWidth="1"/>
    <col min="3188" max="3188" width="14" bestFit="1" customWidth="1"/>
    <col min="3189" max="3189" width="11.5" bestFit="1" customWidth="1"/>
    <col min="3190" max="3190" width="14" bestFit="1" customWidth="1"/>
    <col min="3191" max="3191" width="11.5" bestFit="1" customWidth="1"/>
    <col min="3192" max="3192" width="14" bestFit="1" customWidth="1"/>
    <col min="3193" max="3193" width="11.5" bestFit="1" customWidth="1"/>
    <col min="3194" max="3194" width="14" bestFit="1" customWidth="1"/>
    <col min="3195" max="3195" width="11.5" bestFit="1" customWidth="1"/>
    <col min="3196" max="3196" width="14" bestFit="1" customWidth="1"/>
    <col min="3197" max="3197" width="11.5" bestFit="1" customWidth="1"/>
    <col min="3198" max="3198" width="14" bestFit="1" customWidth="1"/>
    <col min="3199" max="3199" width="11.5" bestFit="1" customWidth="1"/>
    <col min="3200" max="3200" width="14" bestFit="1" customWidth="1"/>
    <col min="3201" max="3201" width="11.5" bestFit="1" customWidth="1"/>
    <col min="3202" max="3202" width="14" bestFit="1" customWidth="1"/>
    <col min="3203" max="3203" width="11.5" bestFit="1" customWidth="1"/>
    <col min="3204" max="3204" width="14" bestFit="1" customWidth="1"/>
    <col min="3205" max="3205" width="11.5" bestFit="1" customWidth="1"/>
    <col min="3206" max="3206" width="14" bestFit="1" customWidth="1"/>
    <col min="3207" max="3207" width="11.5" bestFit="1" customWidth="1"/>
    <col min="3208" max="3208" width="14" bestFit="1" customWidth="1"/>
    <col min="3209" max="3209" width="11.5" bestFit="1" customWidth="1"/>
    <col min="3210" max="3210" width="14" bestFit="1" customWidth="1"/>
    <col min="3211" max="3211" width="11.5" bestFit="1" customWidth="1"/>
    <col min="3212" max="3212" width="14" bestFit="1" customWidth="1"/>
    <col min="3213" max="3213" width="11.5" bestFit="1" customWidth="1"/>
    <col min="3214" max="3214" width="14" bestFit="1" customWidth="1"/>
    <col min="3215" max="3215" width="11.5" bestFit="1" customWidth="1"/>
    <col min="3216" max="3216" width="14" bestFit="1" customWidth="1"/>
    <col min="3217" max="3217" width="11.5" bestFit="1" customWidth="1"/>
    <col min="3218" max="3218" width="14" bestFit="1" customWidth="1"/>
    <col min="3219" max="3219" width="11.5" bestFit="1" customWidth="1"/>
    <col min="3220" max="3220" width="14" bestFit="1" customWidth="1"/>
    <col min="3221" max="3221" width="11.5" bestFit="1" customWidth="1"/>
    <col min="3222" max="3222" width="14" bestFit="1" customWidth="1"/>
    <col min="3223" max="3223" width="11.5" bestFit="1" customWidth="1"/>
    <col min="3224" max="3224" width="14" bestFit="1" customWidth="1"/>
    <col min="3225" max="3225" width="11.5" bestFit="1" customWidth="1"/>
    <col min="3226" max="3226" width="14" bestFit="1" customWidth="1"/>
    <col min="3227" max="3227" width="11.5" bestFit="1" customWidth="1"/>
    <col min="3228" max="3228" width="14" bestFit="1" customWidth="1"/>
    <col min="3229" max="3229" width="11.5" bestFit="1" customWidth="1"/>
    <col min="3230" max="3230" width="14" bestFit="1" customWidth="1"/>
    <col min="3231" max="3231" width="11.5" bestFit="1" customWidth="1"/>
    <col min="3232" max="3232" width="14" bestFit="1" customWidth="1"/>
    <col min="3233" max="3233" width="11.5" bestFit="1" customWidth="1"/>
    <col min="3234" max="3234" width="14" bestFit="1" customWidth="1"/>
    <col min="3235" max="3235" width="11.5" bestFit="1" customWidth="1"/>
    <col min="3236" max="3236" width="14" bestFit="1" customWidth="1"/>
    <col min="3237" max="3237" width="11.5" bestFit="1" customWidth="1"/>
    <col min="3238" max="3238" width="14" bestFit="1" customWidth="1"/>
    <col min="3239" max="3239" width="11.5" bestFit="1" customWidth="1"/>
    <col min="3240" max="3240" width="14" bestFit="1" customWidth="1"/>
    <col min="3241" max="3241" width="11.5" bestFit="1" customWidth="1"/>
    <col min="3242" max="3242" width="14" bestFit="1" customWidth="1"/>
    <col min="3243" max="3243" width="12.5" bestFit="1" customWidth="1"/>
    <col min="3244" max="3244" width="15" bestFit="1" customWidth="1"/>
    <col min="3245" max="3245" width="12.5" bestFit="1" customWidth="1"/>
    <col min="3246" max="3246" width="15" bestFit="1" customWidth="1"/>
    <col min="3247" max="3247" width="12.5" bestFit="1" customWidth="1"/>
    <col min="3248" max="3248" width="15" bestFit="1" customWidth="1"/>
    <col min="3249" max="3249" width="12.5" bestFit="1" customWidth="1"/>
    <col min="3250" max="3250" width="15" bestFit="1" customWidth="1"/>
    <col min="3251" max="3251" width="12.5" bestFit="1" customWidth="1"/>
    <col min="3252" max="3252" width="15" bestFit="1" customWidth="1"/>
    <col min="3253" max="3253" width="12.5" bestFit="1" customWidth="1"/>
    <col min="3254" max="3254" width="15" bestFit="1" customWidth="1"/>
    <col min="3255" max="3255" width="12.5" bestFit="1" customWidth="1"/>
    <col min="3256" max="3256" width="15" bestFit="1" customWidth="1"/>
    <col min="3257" max="3257" width="12.5" bestFit="1" customWidth="1"/>
    <col min="3258" max="3258" width="15" bestFit="1" customWidth="1"/>
    <col min="3259" max="3259" width="12.5" bestFit="1" customWidth="1"/>
    <col min="3260" max="3260" width="15" bestFit="1" customWidth="1"/>
    <col min="3261" max="3261" width="12.5" bestFit="1" customWidth="1"/>
    <col min="3262" max="3262" width="15" bestFit="1" customWidth="1"/>
    <col min="3263" max="3263" width="12.5" bestFit="1" customWidth="1"/>
    <col min="3264" max="3264" width="15" bestFit="1" customWidth="1"/>
    <col min="3265" max="3265" width="12.5" bestFit="1" customWidth="1"/>
    <col min="3266" max="3266" width="15" bestFit="1" customWidth="1"/>
    <col min="3267" max="3267" width="12.5" bestFit="1" customWidth="1"/>
    <col min="3268" max="3268" width="15" bestFit="1" customWidth="1"/>
    <col min="3269" max="3269" width="12.5" bestFit="1" customWidth="1"/>
    <col min="3270" max="3270" width="15" bestFit="1" customWidth="1"/>
    <col min="3271" max="3271" width="12.5" bestFit="1" customWidth="1"/>
    <col min="3272" max="3272" width="15" bestFit="1" customWidth="1"/>
    <col min="3273" max="3273" width="12.5" bestFit="1" customWidth="1"/>
    <col min="3274" max="3274" width="15" bestFit="1" customWidth="1"/>
    <col min="3275" max="3275" width="12.5" bestFit="1" customWidth="1"/>
    <col min="3276" max="3276" width="15" bestFit="1" customWidth="1"/>
    <col min="3277" max="3277" width="12.5" bestFit="1" customWidth="1"/>
    <col min="3278" max="3278" width="15" bestFit="1" customWidth="1"/>
    <col min="3279" max="3279" width="12.5" bestFit="1" customWidth="1"/>
    <col min="3280" max="3280" width="15" bestFit="1" customWidth="1"/>
    <col min="3281" max="3281" width="12.5" bestFit="1" customWidth="1"/>
    <col min="3282" max="3282" width="15" bestFit="1" customWidth="1"/>
    <col min="3283" max="3283" width="12.5" bestFit="1" customWidth="1"/>
    <col min="3284" max="3284" width="15" bestFit="1" customWidth="1"/>
    <col min="3285" max="3285" width="12.5" bestFit="1" customWidth="1"/>
    <col min="3286" max="3286" width="15" bestFit="1" customWidth="1"/>
    <col min="3287" max="3287" width="12.5" bestFit="1" customWidth="1"/>
    <col min="3288" max="3288" width="15" bestFit="1" customWidth="1"/>
    <col min="3289" max="3289" width="12.5" bestFit="1" customWidth="1"/>
    <col min="3290" max="3290" width="15" bestFit="1" customWidth="1"/>
    <col min="3291" max="3291" width="12.5" bestFit="1" customWidth="1"/>
    <col min="3292" max="3292" width="15" bestFit="1" customWidth="1"/>
    <col min="3293" max="3293" width="12.5" bestFit="1" customWidth="1"/>
    <col min="3294" max="3294" width="15" bestFit="1" customWidth="1"/>
    <col min="3295" max="3295" width="12.5" bestFit="1" customWidth="1"/>
    <col min="3296" max="3296" width="15" bestFit="1" customWidth="1"/>
    <col min="3297" max="3297" width="12.5" bestFit="1" customWidth="1"/>
    <col min="3298" max="3298" width="15" bestFit="1" customWidth="1"/>
    <col min="3299" max="3299" width="12.5" bestFit="1" customWidth="1"/>
    <col min="3300" max="3300" width="15" bestFit="1" customWidth="1"/>
    <col min="3301" max="3301" width="12.5" bestFit="1" customWidth="1"/>
    <col min="3302" max="3302" width="15" bestFit="1" customWidth="1"/>
    <col min="3303" max="3303" width="12.5" bestFit="1" customWidth="1"/>
    <col min="3304" max="3304" width="15" bestFit="1" customWidth="1"/>
    <col min="3305" max="3305" width="12.5" bestFit="1" customWidth="1"/>
    <col min="3306" max="3306" width="15" bestFit="1" customWidth="1"/>
    <col min="3307" max="3307" width="12.5" bestFit="1" customWidth="1"/>
    <col min="3308" max="3308" width="15" bestFit="1" customWidth="1"/>
    <col min="3309" max="3309" width="12.5" bestFit="1" customWidth="1"/>
    <col min="3310" max="3310" width="15" bestFit="1" customWidth="1"/>
    <col min="3311" max="3311" width="12.5" bestFit="1" customWidth="1"/>
    <col min="3312" max="3312" width="15" bestFit="1" customWidth="1"/>
    <col min="3313" max="3313" width="12.5" bestFit="1" customWidth="1"/>
    <col min="3314" max="3314" width="15" bestFit="1" customWidth="1"/>
    <col min="3315" max="3315" width="12.5" bestFit="1" customWidth="1"/>
    <col min="3316" max="3316" width="15" bestFit="1" customWidth="1"/>
    <col min="3317" max="3317" width="12.5" bestFit="1" customWidth="1"/>
    <col min="3318" max="3318" width="15" bestFit="1" customWidth="1"/>
    <col min="3319" max="3319" width="12.5" bestFit="1" customWidth="1"/>
    <col min="3320" max="3320" width="15" bestFit="1" customWidth="1"/>
    <col min="3321" max="3321" width="12.5" bestFit="1" customWidth="1"/>
    <col min="3322" max="3322" width="15" bestFit="1" customWidth="1"/>
    <col min="3323" max="3323" width="12.5" bestFit="1" customWidth="1"/>
    <col min="3324" max="3324" width="15" bestFit="1" customWidth="1"/>
    <col min="3325" max="3325" width="12.5" bestFit="1" customWidth="1"/>
    <col min="3326" max="3326" width="15" bestFit="1" customWidth="1"/>
    <col min="3327" max="3327" width="12.5" bestFit="1" customWidth="1"/>
    <col min="3328" max="3328" width="15" bestFit="1" customWidth="1"/>
    <col min="3329" max="3329" width="12.5" bestFit="1" customWidth="1"/>
    <col min="3330" max="3330" width="15" bestFit="1" customWidth="1"/>
    <col min="3331" max="3331" width="12.5" bestFit="1" customWidth="1"/>
    <col min="3332" max="3332" width="15" bestFit="1" customWidth="1"/>
    <col min="3333" max="3333" width="12.5" bestFit="1" customWidth="1"/>
    <col min="3334" max="3334" width="15" bestFit="1" customWidth="1"/>
    <col min="3335" max="3335" width="12.5" bestFit="1" customWidth="1"/>
    <col min="3336" max="3336" width="15" bestFit="1" customWidth="1"/>
    <col min="3337" max="3337" width="12.5" bestFit="1" customWidth="1"/>
    <col min="3338" max="3338" width="15" bestFit="1" customWidth="1"/>
    <col min="3339" max="3339" width="12.5" bestFit="1" customWidth="1"/>
    <col min="3340" max="3340" width="15" bestFit="1" customWidth="1"/>
    <col min="3341" max="3341" width="12.5" bestFit="1" customWidth="1"/>
    <col min="3342" max="3342" width="15" bestFit="1" customWidth="1"/>
    <col min="3343" max="3343" width="12.5" bestFit="1" customWidth="1"/>
    <col min="3344" max="3344" width="15" bestFit="1" customWidth="1"/>
    <col min="3345" max="3345" width="12.5" bestFit="1" customWidth="1"/>
    <col min="3346" max="3346" width="15" bestFit="1" customWidth="1"/>
    <col min="3347" max="3347" width="12.5" bestFit="1" customWidth="1"/>
    <col min="3348" max="3348" width="15" bestFit="1" customWidth="1"/>
    <col min="3349" max="3349" width="12.5" bestFit="1" customWidth="1"/>
    <col min="3350" max="3350" width="15" bestFit="1" customWidth="1"/>
    <col min="3351" max="3351" width="12.5" bestFit="1" customWidth="1"/>
    <col min="3352" max="3352" width="15" bestFit="1" customWidth="1"/>
    <col min="3353" max="3353" width="12.5" bestFit="1" customWidth="1"/>
    <col min="3354" max="3354" width="15" bestFit="1" customWidth="1"/>
    <col min="3355" max="3355" width="12.5" bestFit="1" customWidth="1"/>
    <col min="3356" max="3356" width="15" bestFit="1" customWidth="1"/>
    <col min="3357" max="3357" width="12.5" bestFit="1" customWidth="1"/>
    <col min="3358" max="3358" width="15" bestFit="1" customWidth="1"/>
    <col min="3359" max="3359" width="12.5" bestFit="1" customWidth="1"/>
    <col min="3360" max="3360" width="15" bestFit="1" customWidth="1"/>
    <col min="3361" max="3361" width="12.5" bestFit="1" customWidth="1"/>
    <col min="3362" max="3362" width="15" bestFit="1" customWidth="1"/>
    <col min="3363" max="3363" width="12.5" bestFit="1" customWidth="1"/>
    <col min="3364" max="3364" width="15" bestFit="1" customWidth="1"/>
    <col min="3365" max="3365" width="12.5" bestFit="1" customWidth="1"/>
    <col min="3366" max="3366" width="15" bestFit="1" customWidth="1"/>
    <col min="3367" max="3367" width="12.5" bestFit="1" customWidth="1"/>
    <col min="3368" max="3368" width="15" bestFit="1" customWidth="1"/>
    <col min="3369" max="3369" width="12.5" bestFit="1" customWidth="1"/>
    <col min="3370" max="3370" width="15" bestFit="1" customWidth="1"/>
    <col min="3371" max="3371" width="10.5" bestFit="1" customWidth="1"/>
    <col min="3372" max="3372" width="13" bestFit="1" customWidth="1"/>
    <col min="3373" max="3373" width="10.5" bestFit="1" customWidth="1"/>
    <col min="3374" max="3374" width="13" bestFit="1" customWidth="1"/>
    <col min="3375" max="3375" width="10.5" bestFit="1" customWidth="1"/>
    <col min="3376" max="3376" width="13" bestFit="1" customWidth="1"/>
    <col min="3377" max="3377" width="10.5" bestFit="1" customWidth="1"/>
    <col min="3378" max="3378" width="13" bestFit="1" customWidth="1"/>
    <col min="3379" max="3379" width="10.5" bestFit="1" customWidth="1"/>
    <col min="3380" max="3380" width="13" bestFit="1" customWidth="1"/>
    <col min="3381" max="3381" width="10.5" bestFit="1" customWidth="1"/>
    <col min="3382" max="3382" width="13" bestFit="1" customWidth="1"/>
    <col min="3383" max="3383" width="10.5" bestFit="1" customWidth="1"/>
    <col min="3384" max="3384" width="13" bestFit="1" customWidth="1"/>
    <col min="3385" max="3385" width="10.5" bestFit="1" customWidth="1"/>
    <col min="3386" max="3386" width="13" bestFit="1" customWidth="1"/>
    <col min="3387" max="3387" width="10.5" bestFit="1" customWidth="1"/>
    <col min="3388" max="3388" width="13" bestFit="1" customWidth="1"/>
    <col min="3389" max="3389" width="10.5" bestFit="1" customWidth="1"/>
    <col min="3390" max="3390" width="13" bestFit="1" customWidth="1"/>
    <col min="3391" max="3391" width="10.5" bestFit="1" customWidth="1"/>
    <col min="3392" max="3392" width="13" bestFit="1" customWidth="1"/>
    <col min="3393" max="3393" width="10.5" bestFit="1" customWidth="1"/>
    <col min="3394" max="3394" width="13" bestFit="1" customWidth="1"/>
    <col min="3395" max="3395" width="10.5" bestFit="1" customWidth="1"/>
    <col min="3396" max="3396" width="13" bestFit="1" customWidth="1"/>
    <col min="3397" max="3397" width="10.5" bestFit="1" customWidth="1"/>
    <col min="3398" max="3398" width="13" bestFit="1" customWidth="1"/>
    <col min="3399" max="3399" width="10.5" bestFit="1" customWidth="1"/>
    <col min="3400" max="3400" width="13" bestFit="1" customWidth="1"/>
    <col min="3401" max="3401" width="10.5" bestFit="1" customWidth="1"/>
    <col min="3402" max="3402" width="13" bestFit="1" customWidth="1"/>
    <col min="3403" max="3403" width="10.5" bestFit="1" customWidth="1"/>
    <col min="3404" max="3404" width="13" bestFit="1" customWidth="1"/>
    <col min="3405" max="3405" width="10.5" bestFit="1" customWidth="1"/>
    <col min="3406" max="3406" width="13" bestFit="1" customWidth="1"/>
    <col min="3407" max="3407" width="10.5" bestFit="1" customWidth="1"/>
    <col min="3408" max="3408" width="13" bestFit="1" customWidth="1"/>
    <col min="3409" max="3409" width="10.5" bestFit="1" customWidth="1"/>
    <col min="3410" max="3410" width="13" bestFit="1" customWidth="1"/>
    <col min="3411" max="3411" width="10.5" bestFit="1" customWidth="1"/>
    <col min="3412" max="3412" width="13" bestFit="1" customWidth="1"/>
    <col min="3413" max="3413" width="10.5" bestFit="1" customWidth="1"/>
    <col min="3414" max="3414" width="13" bestFit="1" customWidth="1"/>
    <col min="3415" max="3415" width="10.5" bestFit="1" customWidth="1"/>
    <col min="3416" max="3416" width="13" bestFit="1" customWidth="1"/>
    <col min="3417" max="3417" width="10.5" bestFit="1" customWidth="1"/>
    <col min="3418" max="3418" width="13" bestFit="1" customWidth="1"/>
    <col min="3419" max="3419" width="10.5" bestFit="1" customWidth="1"/>
    <col min="3420" max="3420" width="13" bestFit="1" customWidth="1"/>
    <col min="3421" max="3421" width="10.5" bestFit="1" customWidth="1"/>
    <col min="3422" max="3422" width="13" bestFit="1" customWidth="1"/>
    <col min="3423" max="3423" width="10.5" bestFit="1" customWidth="1"/>
    <col min="3424" max="3424" width="13" bestFit="1" customWidth="1"/>
    <col min="3425" max="3425" width="10.5" bestFit="1" customWidth="1"/>
    <col min="3426" max="3426" width="13" bestFit="1" customWidth="1"/>
    <col min="3427" max="3427" width="10.5" bestFit="1" customWidth="1"/>
    <col min="3428" max="3428" width="13" bestFit="1" customWidth="1"/>
    <col min="3429" max="3429" width="11.5" bestFit="1" customWidth="1"/>
    <col min="3430" max="3430" width="14" bestFit="1" customWidth="1"/>
    <col min="3431" max="3431" width="11.5" bestFit="1" customWidth="1"/>
    <col min="3432" max="3432" width="14" bestFit="1" customWidth="1"/>
    <col min="3433" max="3433" width="11.5" bestFit="1" customWidth="1"/>
    <col min="3434" max="3434" width="14" bestFit="1" customWidth="1"/>
    <col min="3435" max="3435" width="11.5" bestFit="1" customWidth="1"/>
    <col min="3436" max="3436" width="14" bestFit="1" customWidth="1"/>
    <col min="3437" max="3437" width="11.5" bestFit="1" customWidth="1"/>
    <col min="3438" max="3438" width="14" bestFit="1" customWidth="1"/>
    <col min="3439" max="3439" width="11.5" bestFit="1" customWidth="1"/>
    <col min="3440" max="3440" width="14" bestFit="1" customWidth="1"/>
    <col min="3441" max="3441" width="11.5" bestFit="1" customWidth="1"/>
    <col min="3442" max="3442" width="14" bestFit="1" customWidth="1"/>
    <col min="3443" max="3443" width="11.5" bestFit="1" customWidth="1"/>
    <col min="3444" max="3444" width="14" bestFit="1" customWidth="1"/>
    <col min="3445" max="3445" width="11.5" bestFit="1" customWidth="1"/>
    <col min="3446" max="3446" width="14" bestFit="1" customWidth="1"/>
    <col min="3447" max="3447" width="11.5" bestFit="1" customWidth="1"/>
    <col min="3448" max="3448" width="14" bestFit="1" customWidth="1"/>
    <col min="3449" max="3449" width="11.5" bestFit="1" customWidth="1"/>
    <col min="3450" max="3450" width="14" bestFit="1" customWidth="1"/>
    <col min="3451" max="3451" width="11.5" bestFit="1" customWidth="1"/>
    <col min="3452" max="3452" width="14" bestFit="1" customWidth="1"/>
    <col min="3453" max="3453" width="11.5" bestFit="1" customWidth="1"/>
    <col min="3454" max="3454" width="14" bestFit="1" customWidth="1"/>
    <col min="3455" max="3455" width="11.5" bestFit="1" customWidth="1"/>
    <col min="3456" max="3456" width="14" bestFit="1" customWidth="1"/>
    <col min="3457" max="3457" width="11.5" bestFit="1" customWidth="1"/>
    <col min="3458" max="3458" width="14" bestFit="1" customWidth="1"/>
    <col min="3459" max="3459" width="11.5" bestFit="1" customWidth="1"/>
    <col min="3460" max="3460" width="14" bestFit="1" customWidth="1"/>
    <col min="3461" max="3461" width="11.5" bestFit="1" customWidth="1"/>
    <col min="3462" max="3462" width="14" bestFit="1" customWidth="1"/>
    <col min="3463" max="3463" width="11.5" bestFit="1" customWidth="1"/>
    <col min="3464" max="3464" width="14" bestFit="1" customWidth="1"/>
    <col min="3465" max="3465" width="11.5" bestFit="1" customWidth="1"/>
    <col min="3466" max="3466" width="14" bestFit="1" customWidth="1"/>
    <col min="3467" max="3467" width="11.5" bestFit="1" customWidth="1"/>
    <col min="3468" max="3468" width="14" bestFit="1" customWidth="1"/>
    <col min="3469" max="3469" width="11.5" bestFit="1" customWidth="1"/>
    <col min="3470" max="3470" width="14" bestFit="1" customWidth="1"/>
    <col min="3471" max="3471" width="11.5" bestFit="1" customWidth="1"/>
    <col min="3472" max="3472" width="14" bestFit="1" customWidth="1"/>
    <col min="3473" max="3473" width="11.5" bestFit="1" customWidth="1"/>
    <col min="3474" max="3474" width="14" bestFit="1" customWidth="1"/>
    <col min="3475" max="3475" width="11.5" bestFit="1" customWidth="1"/>
    <col min="3476" max="3476" width="14" bestFit="1" customWidth="1"/>
    <col min="3477" max="3477" width="11.5" bestFit="1" customWidth="1"/>
    <col min="3478" max="3478" width="14" bestFit="1" customWidth="1"/>
    <col min="3479" max="3479" width="11.5" bestFit="1" customWidth="1"/>
    <col min="3480" max="3480" width="14" bestFit="1" customWidth="1"/>
    <col min="3481" max="3481" width="11.5" bestFit="1" customWidth="1"/>
    <col min="3482" max="3482" width="14" bestFit="1" customWidth="1"/>
    <col min="3483" max="3483" width="11.5" bestFit="1" customWidth="1"/>
    <col min="3484" max="3484" width="14" bestFit="1" customWidth="1"/>
    <col min="3485" max="3485" width="11.5" bestFit="1" customWidth="1"/>
    <col min="3486" max="3486" width="14" bestFit="1" customWidth="1"/>
    <col min="3487" max="3487" width="11.5" bestFit="1" customWidth="1"/>
    <col min="3488" max="3488" width="14" bestFit="1" customWidth="1"/>
    <col min="3489" max="3489" width="11.5" bestFit="1" customWidth="1"/>
    <col min="3490" max="3490" width="14" bestFit="1" customWidth="1"/>
    <col min="3491" max="3491" width="11.5" bestFit="1" customWidth="1"/>
    <col min="3492" max="3492" width="14" bestFit="1" customWidth="1"/>
    <col min="3493" max="3493" width="11.5" bestFit="1" customWidth="1"/>
    <col min="3494" max="3494" width="14" bestFit="1" customWidth="1"/>
    <col min="3495" max="3495" width="11.5" bestFit="1" customWidth="1"/>
    <col min="3496" max="3496" width="14" bestFit="1" customWidth="1"/>
    <col min="3497" max="3497" width="11.5" bestFit="1" customWidth="1"/>
    <col min="3498" max="3498" width="14" bestFit="1" customWidth="1"/>
    <col min="3499" max="3499" width="11.5" bestFit="1" customWidth="1"/>
    <col min="3500" max="3500" width="14" bestFit="1" customWidth="1"/>
    <col min="3501" max="3501" width="11.5" bestFit="1" customWidth="1"/>
    <col min="3502" max="3502" width="14" bestFit="1" customWidth="1"/>
    <col min="3503" max="3503" width="11.5" bestFit="1" customWidth="1"/>
    <col min="3504" max="3504" width="14" bestFit="1" customWidth="1"/>
    <col min="3505" max="3505" width="11.5" bestFit="1" customWidth="1"/>
    <col min="3506" max="3506" width="14" bestFit="1" customWidth="1"/>
    <col min="3507" max="3507" width="11.5" bestFit="1" customWidth="1"/>
    <col min="3508" max="3508" width="14" bestFit="1" customWidth="1"/>
    <col min="3509" max="3509" width="11.5" bestFit="1" customWidth="1"/>
    <col min="3510" max="3510" width="14" bestFit="1" customWidth="1"/>
    <col min="3511" max="3511" width="11.5" bestFit="1" customWidth="1"/>
    <col min="3512" max="3512" width="14" bestFit="1" customWidth="1"/>
    <col min="3513" max="3513" width="11.5" bestFit="1" customWidth="1"/>
    <col min="3514" max="3514" width="14" bestFit="1" customWidth="1"/>
    <col min="3515" max="3515" width="11.5" bestFit="1" customWidth="1"/>
    <col min="3516" max="3516" width="14" bestFit="1" customWidth="1"/>
    <col min="3517" max="3517" width="11.5" bestFit="1" customWidth="1"/>
    <col min="3518" max="3518" width="14" bestFit="1" customWidth="1"/>
    <col min="3519" max="3519" width="11.5" bestFit="1" customWidth="1"/>
    <col min="3520" max="3520" width="14" bestFit="1" customWidth="1"/>
    <col min="3521" max="3521" width="11.5" bestFit="1" customWidth="1"/>
    <col min="3522" max="3522" width="14" bestFit="1" customWidth="1"/>
    <col min="3523" max="3523" width="11.5" bestFit="1" customWidth="1"/>
    <col min="3524" max="3524" width="14" bestFit="1" customWidth="1"/>
    <col min="3525" max="3525" width="11.5" bestFit="1" customWidth="1"/>
    <col min="3526" max="3526" width="14" bestFit="1" customWidth="1"/>
    <col min="3527" max="3527" width="11.5" bestFit="1" customWidth="1"/>
    <col min="3528" max="3528" width="14" bestFit="1" customWidth="1"/>
    <col min="3529" max="3529" width="11.5" bestFit="1" customWidth="1"/>
    <col min="3530" max="3530" width="14" bestFit="1" customWidth="1"/>
    <col min="3531" max="3531" width="11.5" bestFit="1" customWidth="1"/>
    <col min="3532" max="3532" width="14" bestFit="1" customWidth="1"/>
    <col min="3533" max="3533" width="11.5" bestFit="1" customWidth="1"/>
    <col min="3534" max="3534" width="14" bestFit="1" customWidth="1"/>
    <col min="3535" max="3535" width="11.5" bestFit="1" customWidth="1"/>
    <col min="3536" max="3536" width="14" bestFit="1" customWidth="1"/>
    <col min="3537" max="3537" width="11.5" bestFit="1" customWidth="1"/>
    <col min="3538" max="3538" width="14" bestFit="1" customWidth="1"/>
    <col min="3539" max="3539" width="11.5" bestFit="1" customWidth="1"/>
    <col min="3540" max="3540" width="14" bestFit="1" customWidth="1"/>
    <col min="3541" max="3541" width="11.5" bestFit="1" customWidth="1"/>
    <col min="3542" max="3542" width="14" bestFit="1" customWidth="1"/>
    <col min="3543" max="3543" width="11.5" bestFit="1" customWidth="1"/>
    <col min="3544" max="3544" width="14" bestFit="1" customWidth="1"/>
    <col min="3545" max="3545" width="10.5" bestFit="1" customWidth="1"/>
    <col min="3546" max="3546" width="13" bestFit="1" customWidth="1"/>
    <col min="3547" max="3547" width="10.5" bestFit="1" customWidth="1"/>
    <col min="3548" max="3548" width="13" bestFit="1" customWidth="1"/>
    <col min="3549" max="3549" width="10.5" bestFit="1" customWidth="1"/>
    <col min="3550" max="3550" width="13" bestFit="1" customWidth="1"/>
    <col min="3551" max="3551" width="10.5" bestFit="1" customWidth="1"/>
    <col min="3552" max="3552" width="13" bestFit="1" customWidth="1"/>
    <col min="3553" max="3553" width="10.5" bestFit="1" customWidth="1"/>
    <col min="3554" max="3554" width="13" bestFit="1" customWidth="1"/>
    <col min="3555" max="3555" width="10.5" bestFit="1" customWidth="1"/>
    <col min="3556" max="3556" width="13" bestFit="1" customWidth="1"/>
    <col min="3557" max="3557" width="10.5" bestFit="1" customWidth="1"/>
    <col min="3558" max="3558" width="13" bestFit="1" customWidth="1"/>
    <col min="3559" max="3559" width="10.5" bestFit="1" customWidth="1"/>
    <col min="3560" max="3560" width="13" bestFit="1" customWidth="1"/>
    <col min="3561" max="3561" width="10.5" bestFit="1" customWidth="1"/>
    <col min="3562" max="3562" width="13" bestFit="1" customWidth="1"/>
    <col min="3563" max="3563" width="10.5" bestFit="1" customWidth="1"/>
    <col min="3564" max="3564" width="13" bestFit="1" customWidth="1"/>
    <col min="3565" max="3565" width="10.5" bestFit="1" customWidth="1"/>
    <col min="3566" max="3566" width="13" bestFit="1" customWidth="1"/>
    <col min="3567" max="3567" width="10.5" bestFit="1" customWidth="1"/>
    <col min="3568" max="3568" width="13" bestFit="1" customWidth="1"/>
    <col min="3569" max="3569" width="10.5" bestFit="1" customWidth="1"/>
    <col min="3570" max="3570" width="13" bestFit="1" customWidth="1"/>
    <col min="3571" max="3571" width="10.5" bestFit="1" customWidth="1"/>
    <col min="3572" max="3572" width="13" bestFit="1" customWidth="1"/>
    <col min="3573" max="3573" width="10.5" bestFit="1" customWidth="1"/>
    <col min="3574" max="3574" width="13" bestFit="1" customWidth="1"/>
    <col min="3575" max="3575" width="10.5" bestFit="1" customWidth="1"/>
    <col min="3576" max="3576" width="13" bestFit="1" customWidth="1"/>
    <col min="3577" max="3577" width="10.5" bestFit="1" customWidth="1"/>
    <col min="3578" max="3578" width="13" bestFit="1" customWidth="1"/>
    <col min="3579" max="3579" width="10.5" bestFit="1" customWidth="1"/>
    <col min="3580" max="3580" width="13" bestFit="1" customWidth="1"/>
    <col min="3581" max="3581" width="10.5" bestFit="1" customWidth="1"/>
    <col min="3582" max="3582" width="13" bestFit="1" customWidth="1"/>
    <col min="3583" max="3583" width="10.5" bestFit="1" customWidth="1"/>
    <col min="3584" max="3584" width="13" bestFit="1" customWidth="1"/>
    <col min="3585" max="3585" width="10.5" bestFit="1" customWidth="1"/>
    <col min="3586" max="3586" width="13" bestFit="1" customWidth="1"/>
    <col min="3587" max="3587" width="10.5" bestFit="1" customWidth="1"/>
    <col min="3588" max="3588" width="13" bestFit="1" customWidth="1"/>
    <col min="3589" max="3589" width="11.5" bestFit="1" customWidth="1"/>
    <col min="3590" max="3590" width="14" bestFit="1" customWidth="1"/>
    <col min="3591" max="3591" width="11.5" bestFit="1" customWidth="1"/>
    <col min="3592" max="3592" width="14" bestFit="1" customWidth="1"/>
    <col min="3593" max="3593" width="11.5" bestFit="1" customWidth="1"/>
    <col min="3594" max="3594" width="14" bestFit="1" customWidth="1"/>
    <col min="3595" max="3595" width="11.5" bestFit="1" customWidth="1"/>
    <col min="3596" max="3596" width="14" bestFit="1" customWidth="1"/>
    <col min="3597" max="3597" width="11.5" bestFit="1" customWidth="1"/>
    <col min="3598" max="3598" width="14" bestFit="1" customWidth="1"/>
    <col min="3599" max="3599" width="11.5" bestFit="1" customWidth="1"/>
    <col min="3600" max="3600" width="14" bestFit="1" customWidth="1"/>
    <col min="3601" max="3601" width="11.5" bestFit="1" customWidth="1"/>
    <col min="3602" max="3602" width="14" bestFit="1" customWidth="1"/>
    <col min="3603" max="3603" width="11.5" bestFit="1" customWidth="1"/>
    <col min="3604" max="3604" width="14" bestFit="1" customWidth="1"/>
    <col min="3605" max="3605" width="11.5" bestFit="1" customWidth="1"/>
    <col min="3606" max="3606" width="14" bestFit="1" customWidth="1"/>
    <col min="3607" max="3607" width="11.5" bestFit="1" customWidth="1"/>
    <col min="3608" max="3608" width="14" bestFit="1" customWidth="1"/>
    <col min="3609" max="3609" width="11.5" bestFit="1" customWidth="1"/>
    <col min="3610" max="3610" width="14" bestFit="1" customWidth="1"/>
    <col min="3611" max="3611" width="11.5" bestFit="1" customWidth="1"/>
    <col min="3612" max="3612" width="14" bestFit="1" customWidth="1"/>
    <col min="3613" max="3613" width="11.5" bestFit="1" customWidth="1"/>
    <col min="3614" max="3614" width="14" bestFit="1" customWidth="1"/>
    <col min="3615" max="3615" width="11.5" bestFit="1" customWidth="1"/>
    <col min="3616" max="3616" width="14" bestFit="1" customWidth="1"/>
    <col min="3617" max="3617" width="11.5" bestFit="1" customWidth="1"/>
    <col min="3618" max="3618" width="14" bestFit="1" customWidth="1"/>
    <col min="3619" max="3619" width="11.5" bestFit="1" customWidth="1"/>
    <col min="3620" max="3620" width="14" bestFit="1" customWidth="1"/>
    <col min="3621" max="3621" width="11.5" bestFit="1" customWidth="1"/>
    <col min="3622" max="3622" width="14" bestFit="1" customWidth="1"/>
    <col min="3623" max="3623" width="11.5" bestFit="1" customWidth="1"/>
    <col min="3624" max="3624" width="14" bestFit="1" customWidth="1"/>
    <col min="3625" max="3625" width="11.5" bestFit="1" customWidth="1"/>
    <col min="3626" max="3626" width="14" bestFit="1" customWidth="1"/>
    <col min="3627" max="3627" width="11.5" bestFit="1" customWidth="1"/>
    <col min="3628" max="3628" width="14" bestFit="1" customWidth="1"/>
    <col min="3629" max="3629" width="11.5" bestFit="1" customWidth="1"/>
    <col min="3630" max="3630" width="14" bestFit="1" customWidth="1"/>
    <col min="3631" max="3631" width="11.5" bestFit="1" customWidth="1"/>
    <col min="3632" max="3632" width="14" bestFit="1" customWidth="1"/>
    <col min="3633" max="3633" width="11.5" bestFit="1" customWidth="1"/>
    <col min="3634" max="3634" width="14" bestFit="1" customWidth="1"/>
    <col min="3635" max="3635" width="11.5" bestFit="1" customWidth="1"/>
    <col min="3636" max="3636" width="14" bestFit="1" customWidth="1"/>
    <col min="3637" max="3637" width="11.5" bestFit="1" customWidth="1"/>
    <col min="3638" max="3638" width="14" bestFit="1" customWidth="1"/>
    <col min="3639" max="3639" width="11.5" bestFit="1" customWidth="1"/>
    <col min="3640" max="3640" width="14" bestFit="1" customWidth="1"/>
    <col min="3641" max="3641" width="11.5" bestFit="1" customWidth="1"/>
    <col min="3642" max="3642" width="14" bestFit="1" customWidth="1"/>
    <col min="3643" max="3643" width="11.5" bestFit="1" customWidth="1"/>
    <col min="3644" max="3644" width="14" bestFit="1" customWidth="1"/>
    <col min="3645" max="3645" width="11.5" bestFit="1" customWidth="1"/>
    <col min="3646" max="3646" width="14" bestFit="1" customWidth="1"/>
    <col min="3647" max="3647" width="11.5" bestFit="1" customWidth="1"/>
    <col min="3648" max="3648" width="14" bestFit="1" customWidth="1"/>
    <col min="3649" max="3649" width="11.5" bestFit="1" customWidth="1"/>
    <col min="3650" max="3650" width="14" bestFit="1" customWidth="1"/>
    <col min="3651" max="3651" width="11.5" bestFit="1" customWidth="1"/>
    <col min="3652" max="3652" width="14" bestFit="1" customWidth="1"/>
    <col min="3653" max="3653" width="11.5" bestFit="1" customWidth="1"/>
    <col min="3654" max="3654" width="14" bestFit="1" customWidth="1"/>
    <col min="3655" max="3655" width="11.5" bestFit="1" customWidth="1"/>
    <col min="3656" max="3656" width="14" bestFit="1" customWidth="1"/>
    <col min="3657" max="3657" width="11.5" bestFit="1" customWidth="1"/>
    <col min="3658" max="3658" width="14" bestFit="1" customWidth="1"/>
    <col min="3659" max="3659" width="11.5" bestFit="1" customWidth="1"/>
    <col min="3660" max="3660" width="14" bestFit="1" customWidth="1"/>
    <col min="3661" max="3661" width="11.5" bestFit="1" customWidth="1"/>
    <col min="3662" max="3662" width="14" bestFit="1" customWidth="1"/>
    <col min="3663" max="3663" width="11.5" bestFit="1" customWidth="1"/>
    <col min="3664" max="3664" width="14" bestFit="1" customWidth="1"/>
    <col min="3665" max="3665" width="11.5" bestFit="1" customWidth="1"/>
    <col min="3666" max="3666" width="14" bestFit="1" customWidth="1"/>
    <col min="3667" max="3667" width="11.5" bestFit="1" customWidth="1"/>
    <col min="3668" max="3668" width="14" bestFit="1" customWidth="1"/>
    <col min="3669" max="3669" width="11.5" bestFit="1" customWidth="1"/>
    <col min="3670" max="3670" width="14" bestFit="1" customWidth="1"/>
    <col min="3671" max="3671" width="11.5" bestFit="1" customWidth="1"/>
    <col min="3672" max="3672" width="14" bestFit="1" customWidth="1"/>
    <col min="3673" max="3673" width="11.5" bestFit="1" customWidth="1"/>
    <col min="3674" max="3674" width="14" bestFit="1" customWidth="1"/>
    <col min="3675" max="3675" width="11.5" bestFit="1" customWidth="1"/>
    <col min="3676" max="3676" width="14" bestFit="1" customWidth="1"/>
    <col min="3677" max="3677" width="11.5" bestFit="1" customWidth="1"/>
    <col min="3678" max="3678" width="14" bestFit="1" customWidth="1"/>
    <col min="3679" max="3679" width="11.5" bestFit="1" customWidth="1"/>
    <col min="3680" max="3680" width="14" bestFit="1" customWidth="1"/>
    <col min="3681" max="3681" width="11.5" bestFit="1" customWidth="1"/>
    <col min="3682" max="3682" width="14" bestFit="1" customWidth="1"/>
    <col min="3683" max="3683" width="11.5" bestFit="1" customWidth="1"/>
    <col min="3684" max="3684" width="14" bestFit="1" customWidth="1"/>
    <col min="3685" max="3685" width="11.5" bestFit="1" customWidth="1"/>
    <col min="3686" max="3686" width="14" bestFit="1" customWidth="1"/>
    <col min="3687" max="3687" width="11.5" bestFit="1" customWidth="1"/>
    <col min="3688" max="3688" width="14" bestFit="1" customWidth="1"/>
    <col min="3689" max="3689" width="11.5" bestFit="1" customWidth="1"/>
    <col min="3690" max="3690" width="14" bestFit="1" customWidth="1"/>
    <col min="3691" max="3691" width="11.5" bestFit="1" customWidth="1"/>
    <col min="3692" max="3692" width="14" bestFit="1" customWidth="1"/>
    <col min="3693" max="3693" width="11.5" bestFit="1" customWidth="1"/>
    <col min="3694" max="3694" width="14" bestFit="1" customWidth="1"/>
    <col min="3695" max="3695" width="11.5" bestFit="1" customWidth="1"/>
    <col min="3696" max="3696" width="14" bestFit="1" customWidth="1"/>
    <col min="3697" max="3697" width="11.5" bestFit="1" customWidth="1"/>
    <col min="3698" max="3698" width="14" bestFit="1" customWidth="1"/>
    <col min="3699" max="3699" width="11.5" bestFit="1" customWidth="1"/>
    <col min="3700" max="3700" width="14" bestFit="1" customWidth="1"/>
    <col min="3701" max="3701" width="11.5" bestFit="1" customWidth="1"/>
    <col min="3702" max="3702" width="14" bestFit="1" customWidth="1"/>
    <col min="3703" max="3703" width="11.5" bestFit="1" customWidth="1"/>
    <col min="3704" max="3704" width="14" bestFit="1" customWidth="1"/>
    <col min="3705" max="3705" width="11.5" bestFit="1" customWidth="1"/>
    <col min="3706" max="3706" width="14" bestFit="1" customWidth="1"/>
    <col min="3707" max="3707" width="11.5" bestFit="1" customWidth="1"/>
    <col min="3708" max="3708" width="14" bestFit="1" customWidth="1"/>
    <col min="3709" max="3709" width="11.5" bestFit="1" customWidth="1"/>
    <col min="3710" max="3710" width="14" bestFit="1" customWidth="1"/>
    <col min="3711" max="3711" width="11.5" bestFit="1" customWidth="1"/>
    <col min="3712" max="3712" width="14" bestFit="1" customWidth="1"/>
    <col min="3713" max="3713" width="11.5" bestFit="1" customWidth="1"/>
    <col min="3714" max="3714" width="14" bestFit="1" customWidth="1"/>
    <col min="3715" max="3715" width="11.5" bestFit="1" customWidth="1"/>
    <col min="3716" max="3716" width="14" bestFit="1" customWidth="1"/>
    <col min="3717" max="3717" width="11.5" bestFit="1" customWidth="1"/>
    <col min="3718" max="3718" width="14" bestFit="1" customWidth="1"/>
    <col min="3719" max="3719" width="11.5" bestFit="1" customWidth="1"/>
    <col min="3720" max="3720" width="14" bestFit="1" customWidth="1"/>
    <col min="3721" max="3721" width="11.5" bestFit="1" customWidth="1"/>
    <col min="3722" max="3722" width="14" bestFit="1" customWidth="1"/>
    <col min="3723" max="3723" width="11.5" bestFit="1" customWidth="1"/>
    <col min="3724" max="3724" width="14" bestFit="1" customWidth="1"/>
    <col min="3725" max="3725" width="11.5" bestFit="1" customWidth="1"/>
    <col min="3726" max="3726" width="14" bestFit="1" customWidth="1"/>
    <col min="3727" max="3727" width="11.5" bestFit="1" customWidth="1"/>
    <col min="3728" max="3728" width="14" bestFit="1" customWidth="1"/>
    <col min="3729" max="3729" width="11.5" bestFit="1" customWidth="1"/>
    <col min="3730" max="3730" width="14" bestFit="1" customWidth="1"/>
    <col min="3731" max="3731" width="11.5" bestFit="1" customWidth="1"/>
    <col min="3732" max="3732" width="14" bestFit="1" customWidth="1"/>
    <col min="3733" max="3733" width="11.5" bestFit="1" customWidth="1"/>
    <col min="3734" max="3734" width="14" bestFit="1" customWidth="1"/>
    <col min="3735" max="3735" width="11.5" bestFit="1" customWidth="1"/>
    <col min="3736" max="3736" width="14" bestFit="1" customWidth="1"/>
    <col min="3737" max="3737" width="11.5" bestFit="1" customWidth="1"/>
    <col min="3738" max="3738" width="14" bestFit="1" customWidth="1"/>
    <col min="3739" max="3739" width="11.5" bestFit="1" customWidth="1"/>
    <col min="3740" max="3740" width="14" bestFit="1" customWidth="1"/>
    <col min="3741" max="3741" width="11.5" bestFit="1" customWidth="1"/>
    <col min="3742" max="3742" width="14" bestFit="1" customWidth="1"/>
    <col min="3743" max="3743" width="10.5" bestFit="1" customWidth="1"/>
    <col min="3744" max="3744" width="13" bestFit="1" customWidth="1"/>
    <col min="3745" max="3745" width="10.5" bestFit="1" customWidth="1"/>
    <col min="3746" max="3746" width="13" bestFit="1" customWidth="1"/>
    <col min="3747" max="3747" width="10.5" bestFit="1" customWidth="1"/>
    <col min="3748" max="3748" width="13" bestFit="1" customWidth="1"/>
    <col min="3749" max="3749" width="10.5" bestFit="1" customWidth="1"/>
    <col min="3750" max="3750" width="13" bestFit="1" customWidth="1"/>
    <col min="3751" max="3751" width="10.5" bestFit="1" customWidth="1"/>
    <col min="3752" max="3752" width="13" bestFit="1" customWidth="1"/>
    <col min="3753" max="3753" width="10.5" bestFit="1" customWidth="1"/>
    <col min="3754" max="3754" width="13" bestFit="1" customWidth="1"/>
    <col min="3755" max="3755" width="10.5" bestFit="1" customWidth="1"/>
    <col min="3756" max="3756" width="13" bestFit="1" customWidth="1"/>
    <col min="3757" max="3757" width="10.5" bestFit="1" customWidth="1"/>
    <col min="3758" max="3758" width="13" bestFit="1" customWidth="1"/>
    <col min="3759" max="3759" width="10.5" bestFit="1" customWidth="1"/>
    <col min="3760" max="3760" width="13" bestFit="1" customWidth="1"/>
    <col min="3761" max="3761" width="10.5" bestFit="1" customWidth="1"/>
    <col min="3762" max="3762" width="13" bestFit="1" customWidth="1"/>
    <col min="3763" max="3763" width="10.5" bestFit="1" customWidth="1"/>
    <col min="3764" max="3764" width="13" bestFit="1" customWidth="1"/>
    <col min="3765" max="3765" width="10.5" bestFit="1" customWidth="1"/>
    <col min="3766" max="3766" width="13" bestFit="1" customWidth="1"/>
    <col min="3767" max="3767" width="10.5" bestFit="1" customWidth="1"/>
    <col min="3768" max="3768" width="13" bestFit="1" customWidth="1"/>
    <col min="3769" max="3769" width="10.5" bestFit="1" customWidth="1"/>
    <col min="3770" max="3770" width="13" bestFit="1" customWidth="1"/>
    <col min="3771" max="3771" width="10.5" bestFit="1" customWidth="1"/>
    <col min="3772" max="3772" width="13" bestFit="1" customWidth="1"/>
    <col min="3773" max="3773" width="10.5" bestFit="1" customWidth="1"/>
    <col min="3774" max="3774" width="13" bestFit="1" customWidth="1"/>
    <col min="3775" max="3775" width="10.5" bestFit="1" customWidth="1"/>
    <col min="3776" max="3776" width="13" bestFit="1" customWidth="1"/>
    <col min="3777" max="3777" width="10.5" bestFit="1" customWidth="1"/>
    <col min="3778" max="3778" width="13" bestFit="1" customWidth="1"/>
    <col min="3779" max="3779" width="10.5" bestFit="1" customWidth="1"/>
    <col min="3780" max="3780" width="13" bestFit="1" customWidth="1"/>
    <col min="3781" max="3781" width="10.5" bestFit="1" customWidth="1"/>
    <col min="3782" max="3782" width="13" bestFit="1" customWidth="1"/>
    <col min="3783" max="3783" width="10.5" bestFit="1" customWidth="1"/>
    <col min="3784" max="3784" width="13" bestFit="1" customWidth="1"/>
    <col min="3785" max="3785" width="10.5" bestFit="1" customWidth="1"/>
    <col min="3786" max="3786" width="13" bestFit="1" customWidth="1"/>
    <col min="3787" max="3787" width="10.5" bestFit="1" customWidth="1"/>
    <col min="3788" max="3788" width="13" bestFit="1" customWidth="1"/>
    <col min="3789" max="3789" width="10.5" bestFit="1" customWidth="1"/>
    <col min="3790" max="3790" width="13" bestFit="1" customWidth="1"/>
    <col min="3791" max="3791" width="10.5" bestFit="1" customWidth="1"/>
    <col min="3792" max="3792" width="13" bestFit="1" customWidth="1"/>
    <col min="3793" max="3793" width="10.5" bestFit="1" customWidth="1"/>
    <col min="3794" max="3794" width="13" bestFit="1" customWidth="1"/>
    <col min="3795" max="3795" width="10.5" bestFit="1" customWidth="1"/>
    <col min="3796" max="3796" width="13" bestFit="1" customWidth="1"/>
    <col min="3797" max="3797" width="10.5" bestFit="1" customWidth="1"/>
    <col min="3798" max="3798" width="13" bestFit="1" customWidth="1"/>
    <col min="3799" max="3799" width="10.5" bestFit="1" customWidth="1"/>
    <col min="3800" max="3800" width="13" bestFit="1" customWidth="1"/>
    <col min="3801" max="3801" width="10.5" bestFit="1" customWidth="1"/>
    <col min="3802" max="3802" width="13" bestFit="1" customWidth="1"/>
    <col min="3803" max="3803" width="10.5" bestFit="1" customWidth="1"/>
    <col min="3804" max="3804" width="13" bestFit="1" customWidth="1"/>
    <col min="3805" max="3805" width="10.5" bestFit="1" customWidth="1"/>
    <col min="3806" max="3806" width="13" bestFit="1" customWidth="1"/>
    <col min="3807" max="3807" width="10.5" bestFit="1" customWidth="1"/>
    <col min="3808" max="3808" width="13" bestFit="1" customWidth="1"/>
    <col min="3809" max="3809" width="10.5" bestFit="1" customWidth="1"/>
    <col min="3810" max="3810" width="13" bestFit="1" customWidth="1"/>
    <col min="3811" max="3811" width="10.5" bestFit="1" customWidth="1"/>
    <col min="3812" max="3812" width="13" bestFit="1" customWidth="1"/>
    <col min="3813" max="3813" width="10.5" bestFit="1" customWidth="1"/>
    <col min="3814" max="3814" width="13" bestFit="1" customWidth="1"/>
    <col min="3815" max="3815" width="11.5" bestFit="1" customWidth="1"/>
    <col min="3816" max="3816" width="14" bestFit="1" customWidth="1"/>
    <col min="3817" max="3817" width="11.5" bestFit="1" customWidth="1"/>
    <col min="3818" max="3818" width="14" bestFit="1" customWidth="1"/>
    <col min="3819" max="3819" width="11.5" bestFit="1" customWidth="1"/>
    <col min="3820" max="3820" width="14" bestFit="1" customWidth="1"/>
    <col min="3821" max="3821" width="11.5" bestFit="1" customWidth="1"/>
    <col min="3822" max="3822" width="14" bestFit="1" customWidth="1"/>
    <col min="3823" max="3823" width="11.5" bestFit="1" customWidth="1"/>
    <col min="3824" max="3824" width="14" bestFit="1" customWidth="1"/>
    <col min="3825" max="3825" width="11.5" bestFit="1" customWidth="1"/>
    <col min="3826" max="3826" width="14" bestFit="1" customWidth="1"/>
    <col min="3827" max="3827" width="11.5" bestFit="1" customWidth="1"/>
    <col min="3828" max="3828" width="14" bestFit="1" customWidth="1"/>
    <col min="3829" max="3829" width="11.5" bestFit="1" customWidth="1"/>
    <col min="3830" max="3830" width="14" bestFit="1" customWidth="1"/>
    <col min="3831" max="3831" width="11.5" bestFit="1" customWidth="1"/>
    <col min="3832" max="3832" width="14" bestFit="1" customWidth="1"/>
    <col min="3833" max="3833" width="11.5" bestFit="1" customWidth="1"/>
    <col min="3834" max="3834" width="14" bestFit="1" customWidth="1"/>
    <col min="3835" max="3835" width="11.5" bestFit="1" customWidth="1"/>
    <col min="3836" max="3836" width="14" bestFit="1" customWidth="1"/>
    <col min="3837" max="3837" width="11.5" bestFit="1" customWidth="1"/>
    <col min="3838" max="3838" width="14" bestFit="1" customWidth="1"/>
    <col min="3839" max="3839" width="11.5" bestFit="1" customWidth="1"/>
    <col min="3840" max="3840" width="14" bestFit="1" customWidth="1"/>
    <col min="3841" max="3841" width="11.5" bestFit="1" customWidth="1"/>
    <col min="3842" max="3842" width="14" bestFit="1" customWidth="1"/>
    <col min="3843" max="3843" width="11.5" bestFit="1" customWidth="1"/>
    <col min="3844" max="3844" width="14" bestFit="1" customWidth="1"/>
    <col min="3845" max="3845" width="11.5" bestFit="1" customWidth="1"/>
    <col min="3846" max="3846" width="14" bestFit="1" customWidth="1"/>
    <col min="3847" max="3847" width="11.5" bestFit="1" customWidth="1"/>
    <col min="3848" max="3848" width="14" bestFit="1" customWidth="1"/>
    <col min="3849" max="3849" width="11.5" bestFit="1" customWidth="1"/>
    <col min="3850" max="3850" width="14" bestFit="1" customWidth="1"/>
    <col min="3851" max="3851" width="11.5" bestFit="1" customWidth="1"/>
    <col min="3852" max="3852" width="14" bestFit="1" customWidth="1"/>
    <col min="3853" max="3853" width="11.5" bestFit="1" customWidth="1"/>
    <col min="3854" max="3854" width="14" bestFit="1" customWidth="1"/>
    <col min="3855" max="3855" width="11.5" bestFit="1" customWidth="1"/>
    <col min="3856" max="3856" width="14" bestFit="1" customWidth="1"/>
    <col min="3857" max="3857" width="11.5" bestFit="1" customWidth="1"/>
    <col min="3858" max="3858" width="14" bestFit="1" customWidth="1"/>
    <col min="3859" max="3859" width="11.5" bestFit="1" customWidth="1"/>
    <col min="3860" max="3860" width="14" bestFit="1" customWidth="1"/>
    <col min="3861" max="3861" width="11.5" bestFit="1" customWidth="1"/>
    <col min="3862" max="3862" width="14" bestFit="1" customWidth="1"/>
    <col min="3863" max="3863" width="11.5" bestFit="1" customWidth="1"/>
    <col min="3864" max="3864" width="14" bestFit="1" customWidth="1"/>
    <col min="3865" max="3865" width="11.5" bestFit="1" customWidth="1"/>
    <col min="3866" max="3866" width="14" bestFit="1" customWidth="1"/>
    <col min="3867" max="3867" width="11.5" bestFit="1" customWidth="1"/>
    <col min="3868" max="3868" width="14" bestFit="1" customWidth="1"/>
    <col min="3869" max="3869" width="11.5" bestFit="1" customWidth="1"/>
    <col min="3870" max="3870" width="14" bestFit="1" customWidth="1"/>
    <col min="3871" max="3871" width="11.5" bestFit="1" customWidth="1"/>
    <col min="3872" max="3872" width="14" bestFit="1" customWidth="1"/>
    <col min="3873" max="3873" width="11.5" bestFit="1" customWidth="1"/>
    <col min="3874" max="3874" width="14" bestFit="1" customWidth="1"/>
    <col min="3875" max="3875" width="11.5" bestFit="1" customWidth="1"/>
    <col min="3876" max="3876" width="14" bestFit="1" customWidth="1"/>
    <col min="3877" max="3877" width="11.5" bestFit="1" customWidth="1"/>
    <col min="3878" max="3878" width="14" bestFit="1" customWidth="1"/>
    <col min="3879" max="3879" width="11.5" bestFit="1" customWidth="1"/>
    <col min="3880" max="3880" width="14" bestFit="1" customWidth="1"/>
    <col min="3881" max="3881" width="11.5" bestFit="1" customWidth="1"/>
    <col min="3882" max="3882" width="14" bestFit="1" customWidth="1"/>
    <col min="3883" max="3883" width="11.5" bestFit="1" customWidth="1"/>
    <col min="3884" max="3884" width="14" bestFit="1" customWidth="1"/>
    <col min="3885" max="3885" width="11.5" bestFit="1" customWidth="1"/>
    <col min="3886" max="3886" width="14" bestFit="1" customWidth="1"/>
    <col min="3887" max="3887" width="11.5" bestFit="1" customWidth="1"/>
    <col min="3888" max="3888" width="14" bestFit="1" customWidth="1"/>
    <col min="3889" max="3889" width="11.5" bestFit="1" customWidth="1"/>
    <col min="3890" max="3890" width="14" bestFit="1" customWidth="1"/>
    <col min="3891" max="3891" width="11.5" bestFit="1" customWidth="1"/>
    <col min="3892" max="3892" width="14" bestFit="1" customWidth="1"/>
    <col min="3893" max="3893" width="11.5" bestFit="1" customWidth="1"/>
    <col min="3894" max="3894" width="14" bestFit="1" customWidth="1"/>
    <col min="3895" max="3895" width="11.5" bestFit="1" customWidth="1"/>
    <col min="3896" max="3896" width="14" bestFit="1" customWidth="1"/>
    <col min="3897" max="3897" width="11.5" bestFit="1" customWidth="1"/>
    <col min="3898" max="3898" width="14" bestFit="1" customWidth="1"/>
    <col min="3899" max="3899" width="11.5" bestFit="1" customWidth="1"/>
    <col min="3900" max="3900" width="14" bestFit="1" customWidth="1"/>
    <col min="3901" max="3901" width="11.5" bestFit="1" customWidth="1"/>
    <col min="3902" max="3902" width="14" bestFit="1" customWidth="1"/>
    <col min="3903" max="3903" width="11.5" bestFit="1" customWidth="1"/>
    <col min="3904" max="3904" width="14" bestFit="1" customWidth="1"/>
    <col min="3905" max="3905" width="11.5" bestFit="1" customWidth="1"/>
    <col min="3906" max="3906" width="14" bestFit="1" customWidth="1"/>
    <col min="3907" max="3907" width="11.5" bestFit="1" customWidth="1"/>
    <col min="3908" max="3908" width="14" bestFit="1" customWidth="1"/>
    <col min="3909" max="3909" width="11.5" bestFit="1" customWidth="1"/>
    <col min="3910" max="3910" width="14" bestFit="1" customWidth="1"/>
    <col min="3911" max="3911" width="11.5" bestFit="1" customWidth="1"/>
    <col min="3912" max="3912" width="14" bestFit="1" customWidth="1"/>
    <col min="3913" max="3913" width="11.5" bestFit="1" customWidth="1"/>
    <col min="3914" max="3914" width="14" bestFit="1" customWidth="1"/>
    <col min="3915" max="3915" width="11.5" bestFit="1" customWidth="1"/>
    <col min="3916" max="3916" width="14" bestFit="1" customWidth="1"/>
    <col min="3917" max="3917" width="11.5" bestFit="1" customWidth="1"/>
    <col min="3918" max="3918" width="14" bestFit="1" customWidth="1"/>
    <col min="3919" max="3919" width="11.5" bestFit="1" customWidth="1"/>
    <col min="3920" max="3920" width="14" bestFit="1" customWidth="1"/>
    <col min="3921" max="3921" width="11.5" bestFit="1" customWidth="1"/>
    <col min="3922" max="3922" width="14" bestFit="1" customWidth="1"/>
    <col min="3923" max="3923" width="11.5" bestFit="1" customWidth="1"/>
    <col min="3924" max="3924" width="14" bestFit="1" customWidth="1"/>
    <col min="3925" max="3925" width="11.5" bestFit="1" customWidth="1"/>
    <col min="3926" max="3926" width="14" bestFit="1" customWidth="1"/>
    <col min="3927" max="3927" width="11.5" bestFit="1" customWidth="1"/>
    <col min="3928" max="3928" width="14" bestFit="1" customWidth="1"/>
    <col min="3929" max="3929" width="11.5" bestFit="1" customWidth="1"/>
    <col min="3930" max="3930" width="14" bestFit="1" customWidth="1"/>
    <col min="3931" max="3931" width="11.5" bestFit="1" customWidth="1"/>
    <col min="3932" max="3932" width="14" bestFit="1" customWidth="1"/>
    <col min="3933" max="3933" width="11.5" bestFit="1" customWidth="1"/>
    <col min="3934" max="3934" width="14" bestFit="1" customWidth="1"/>
    <col min="3935" max="3935" width="11.5" bestFit="1" customWidth="1"/>
    <col min="3936" max="3936" width="14" bestFit="1" customWidth="1"/>
    <col min="3937" max="3937" width="11.5" bestFit="1" customWidth="1"/>
    <col min="3938" max="3938" width="14" bestFit="1" customWidth="1"/>
    <col min="3939" max="3939" width="11.5" bestFit="1" customWidth="1"/>
    <col min="3940" max="3940" width="14" bestFit="1" customWidth="1"/>
    <col min="3941" max="3941" width="11.5" bestFit="1" customWidth="1"/>
    <col min="3942" max="3942" width="14" bestFit="1" customWidth="1"/>
    <col min="3943" max="3943" width="11.5" bestFit="1" customWidth="1"/>
    <col min="3944" max="3944" width="14" bestFit="1" customWidth="1"/>
    <col min="3945" max="3945" width="11.5" bestFit="1" customWidth="1"/>
    <col min="3946" max="3946" width="14" bestFit="1" customWidth="1"/>
    <col min="3947" max="3947" width="11.5" bestFit="1" customWidth="1"/>
    <col min="3948" max="3948" width="14" bestFit="1" customWidth="1"/>
    <col min="3949" max="3949" width="11.5" bestFit="1" customWidth="1"/>
    <col min="3950" max="3950" width="14" bestFit="1" customWidth="1"/>
    <col min="3951" max="3951" width="11.5" bestFit="1" customWidth="1"/>
    <col min="3952" max="3952" width="14" bestFit="1" customWidth="1"/>
    <col min="3953" max="3953" width="11.5" bestFit="1" customWidth="1"/>
    <col min="3954" max="3954" width="14" bestFit="1" customWidth="1"/>
    <col min="3955" max="3955" width="11.5" bestFit="1" customWidth="1"/>
    <col min="3956" max="3956" width="14" bestFit="1" customWidth="1"/>
    <col min="3957" max="3957" width="11.5" bestFit="1" customWidth="1"/>
    <col min="3958" max="3958" width="14" bestFit="1" customWidth="1"/>
    <col min="3959" max="3959" width="11.5" bestFit="1" customWidth="1"/>
    <col min="3960" max="3960" width="14" bestFit="1" customWidth="1"/>
    <col min="3961" max="3961" width="11.5" bestFit="1" customWidth="1"/>
    <col min="3962" max="3962" width="14" bestFit="1" customWidth="1"/>
    <col min="3963" max="3963" width="11.5" bestFit="1" customWidth="1"/>
    <col min="3964" max="3964" width="14" bestFit="1" customWidth="1"/>
    <col min="3965" max="3965" width="11.5" bestFit="1" customWidth="1"/>
    <col min="3966" max="3966" width="14" bestFit="1" customWidth="1"/>
    <col min="3967" max="3967" width="11.5" bestFit="1" customWidth="1"/>
    <col min="3968" max="3968" width="14" bestFit="1" customWidth="1"/>
    <col min="3969" max="3969" width="11.5" bestFit="1" customWidth="1"/>
    <col min="3970" max="3970" width="14" bestFit="1" customWidth="1"/>
    <col min="3971" max="3971" width="11.5" bestFit="1" customWidth="1"/>
    <col min="3972" max="3972" width="14" bestFit="1" customWidth="1"/>
    <col min="3973" max="3973" width="11.5" bestFit="1" customWidth="1"/>
    <col min="3974" max="3974" width="14" bestFit="1" customWidth="1"/>
    <col min="3975" max="3975" width="11.5" bestFit="1" customWidth="1"/>
    <col min="3976" max="3976" width="14" bestFit="1" customWidth="1"/>
    <col min="3977" max="3977" width="11.5" bestFit="1" customWidth="1"/>
    <col min="3978" max="3978" width="14" bestFit="1" customWidth="1"/>
    <col min="3979" max="3979" width="11.5" bestFit="1" customWidth="1"/>
    <col min="3980" max="3980" width="14" bestFit="1" customWidth="1"/>
    <col min="3981" max="3981" width="11.5" bestFit="1" customWidth="1"/>
    <col min="3982" max="3982" width="14" bestFit="1" customWidth="1"/>
    <col min="3983" max="3983" width="11.5" bestFit="1" customWidth="1"/>
    <col min="3984" max="3984" width="14" bestFit="1" customWidth="1"/>
    <col min="3985" max="3985" width="11.5" bestFit="1" customWidth="1"/>
    <col min="3986" max="3986" width="14" bestFit="1" customWidth="1"/>
    <col min="3987" max="3987" width="11.5" bestFit="1" customWidth="1"/>
    <col min="3988" max="3988" width="14" bestFit="1" customWidth="1"/>
    <col min="3989" max="3989" width="11.5" bestFit="1" customWidth="1"/>
    <col min="3990" max="3990" width="14" bestFit="1" customWidth="1"/>
    <col min="3991" max="3991" width="11.5" bestFit="1" customWidth="1"/>
    <col min="3992" max="3992" width="14" bestFit="1" customWidth="1"/>
    <col min="3993" max="3993" width="11.5" bestFit="1" customWidth="1"/>
    <col min="3994" max="3994" width="14" bestFit="1" customWidth="1"/>
    <col min="3995" max="3995" width="11.5" bestFit="1" customWidth="1"/>
    <col min="3996" max="3996" width="14" bestFit="1" customWidth="1"/>
    <col min="3997" max="3997" width="11.5" bestFit="1" customWidth="1"/>
    <col min="3998" max="3998" width="14" bestFit="1" customWidth="1"/>
    <col min="3999" max="3999" width="10.5" bestFit="1" customWidth="1"/>
    <col min="4000" max="4000" width="13" bestFit="1" customWidth="1"/>
    <col min="4001" max="4001" width="10.5" bestFit="1" customWidth="1"/>
    <col min="4002" max="4002" width="13" bestFit="1" customWidth="1"/>
    <col min="4003" max="4003" width="10.5" bestFit="1" customWidth="1"/>
    <col min="4004" max="4004" width="13" bestFit="1" customWidth="1"/>
    <col min="4005" max="4005" width="10.5" bestFit="1" customWidth="1"/>
    <col min="4006" max="4006" width="13" bestFit="1" customWidth="1"/>
    <col min="4007" max="4007" width="10.5" bestFit="1" customWidth="1"/>
    <col min="4008" max="4008" width="13" bestFit="1" customWidth="1"/>
    <col min="4009" max="4009" width="10.5" bestFit="1" customWidth="1"/>
    <col min="4010" max="4010" width="13" bestFit="1" customWidth="1"/>
    <col min="4011" max="4011" width="10.5" bestFit="1" customWidth="1"/>
    <col min="4012" max="4012" width="13" bestFit="1" customWidth="1"/>
    <col min="4013" max="4013" width="10.5" bestFit="1" customWidth="1"/>
    <col min="4014" max="4014" width="13" bestFit="1" customWidth="1"/>
    <col min="4015" max="4015" width="10.5" bestFit="1" customWidth="1"/>
    <col min="4016" max="4016" width="13" bestFit="1" customWidth="1"/>
    <col min="4017" max="4017" width="10.5" bestFit="1" customWidth="1"/>
    <col min="4018" max="4018" width="13" bestFit="1" customWidth="1"/>
    <col min="4019" max="4019" width="10.5" bestFit="1" customWidth="1"/>
    <col min="4020" max="4020" width="13" bestFit="1" customWidth="1"/>
    <col min="4021" max="4021" width="10.5" bestFit="1" customWidth="1"/>
    <col min="4022" max="4022" width="13" bestFit="1" customWidth="1"/>
    <col min="4023" max="4023" width="10.5" bestFit="1" customWidth="1"/>
    <col min="4024" max="4024" width="13" bestFit="1" customWidth="1"/>
    <col min="4025" max="4025" width="10.5" bestFit="1" customWidth="1"/>
    <col min="4026" max="4026" width="13" bestFit="1" customWidth="1"/>
    <col min="4027" max="4027" width="10.5" bestFit="1" customWidth="1"/>
    <col min="4028" max="4028" width="13" bestFit="1" customWidth="1"/>
    <col min="4029" max="4029" width="10.5" bestFit="1" customWidth="1"/>
    <col min="4030" max="4030" width="13" bestFit="1" customWidth="1"/>
    <col min="4031" max="4031" width="10.5" bestFit="1" customWidth="1"/>
    <col min="4032" max="4032" width="13" bestFit="1" customWidth="1"/>
    <col min="4033" max="4033" width="10.5" bestFit="1" customWidth="1"/>
    <col min="4034" max="4034" width="13" bestFit="1" customWidth="1"/>
    <col min="4035" max="4035" width="10.5" bestFit="1" customWidth="1"/>
    <col min="4036" max="4036" width="13" bestFit="1" customWidth="1"/>
    <col min="4037" max="4037" width="10.5" bestFit="1" customWidth="1"/>
    <col min="4038" max="4038" width="13" bestFit="1" customWidth="1"/>
    <col min="4039" max="4039" width="10.5" bestFit="1" customWidth="1"/>
    <col min="4040" max="4040" width="13" bestFit="1" customWidth="1"/>
    <col min="4041" max="4041" width="10.5" bestFit="1" customWidth="1"/>
    <col min="4042" max="4042" width="13" bestFit="1" customWidth="1"/>
    <col min="4043" max="4043" width="10.5" bestFit="1" customWidth="1"/>
    <col min="4044" max="4044" width="13" bestFit="1" customWidth="1"/>
    <col min="4045" max="4045" width="10.5" bestFit="1" customWidth="1"/>
    <col min="4046" max="4046" width="13" bestFit="1" customWidth="1"/>
    <col min="4047" max="4047" width="10.5" bestFit="1" customWidth="1"/>
    <col min="4048" max="4048" width="13" bestFit="1" customWidth="1"/>
    <col min="4049" max="4049" width="10.5" bestFit="1" customWidth="1"/>
    <col min="4050" max="4050" width="13" bestFit="1" customWidth="1"/>
    <col min="4051" max="4051" width="10.5" bestFit="1" customWidth="1"/>
    <col min="4052" max="4052" width="13" bestFit="1" customWidth="1"/>
    <col min="4053" max="4053" width="10.5" bestFit="1" customWidth="1"/>
    <col min="4054" max="4054" width="13" bestFit="1" customWidth="1"/>
    <col min="4055" max="4055" width="10.5" bestFit="1" customWidth="1"/>
    <col min="4056" max="4056" width="13" bestFit="1" customWidth="1"/>
    <col min="4057" max="4057" width="10.5" bestFit="1" customWidth="1"/>
    <col min="4058" max="4058" width="13" bestFit="1" customWidth="1"/>
    <col min="4059" max="4059" width="10.5" bestFit="1" customWidth="1"/>
    <col min="4060" max="4060" width="13" bestFit="1" customWidth="1"/>
    <col min="4061" max="4061" width="10.5" bestFit="1" customWidth="1"/>
    <col min="4062" max="4062" width="13" bestFit="1" customWidth="1"/>
    <col min="4063" max="4063" width="10.5" bestFit="1" customWidth="1"/>
    <col min="4064" max="4064" width="13" bestFit="1" customWidth="1"/>
    <col min="4065" max="4065" width="10.5" bestFit="1" customWidth="1"/>
    <col min="4066" max="4066" width="13" bestFit="1" customWidth="1"/>
    <col min="4067" max="4067" width="10.5" bestFit="1" customWidth="1"/>
    <col min="4068" max="4068" width="13" bestFit="1" customWidth="1"/>
    <col min="4069" max="4069" width="10.5" bestFit="1" customWidth="1"/>
    <col min="4070" max="4070" width="13" bestFit="1" customWidth="1"/>
    <col min="4071" max="4071" width="10.5" bestFit="1" customWidth="1"/>
    <col min="4072" max="4072" width="13" bestFit="1" customWidth="1"/>
    <col min="4073" max="4073" width="10.5" bestFit="1" customWidth="1"/>
    <col min="4074" max="4074" width="13" bestFit="1" customWidth="1"/>
    <col min="4075" max="4075" width="10.5" bestFit="1" customWidth="1"/>
    <col min="4076" max="4076" width="13" bestFit="1" customWidth="1"/>
    <col min="4077" max="4077" width="10.5" bestFit="1" customWidth="1"/>
    <col min="4078" max="4078" width="13" bestFit="1" customWidth="1"/>
    <col min="4079" max="4079" width="11.5" bestFit="1" customWidth="1"/>
    <col min="4080" max="4080" width="14" bestFit="1" customWidth="1"/>
    <col min="4081" max="4081" width="11.5" bestFit="1" customWidth="1"/>
    <col min="4082" max="4082" width="14" bestFit="1" customWidth="1"/>
    <col min="4083" max="4083" width="11.5" bestFit="1" customWidth="1"/>
    <col min="4084" max="4084" width="14" bestFit="1" customWidth="1"/>
    <col min="4085" max="4085" width="11.5" bestFit="1" customWidth="1"/>
    <col min="4086" max="4086" width="14" bestFit="1" customWidth="1"/>
    <col min="4087" max="4087" width="11.5" bestFit="1" customWidth="1"/>
    <col min="4088" max="4088" width="14" bestFit="1" customWidth="1"/>
    <col min="4089" max="4089" width="11.5" bestFit="1" customWidth="1"/>
    <col min="4090" max="4090" width="14" bestFit="1" customWidth="1"/>
    <col min="4091" max="4091" width="11.5" bestFit="1" customWidth="1"/>
    <col min="4092" max="4092" width="14" bestFit="1" customWidth="1"/>
    <col min="4093" max="4093" width="11.5" bestFit="1" customWidth="1"/>
    <col min="4094" max="4094" width="14" bestFit="1" customWidth="1"/>
    <col min="4095" max="4095" width="11.5" bestFit="1" customWidth="1"/>
    <col min="4096" max="4096" width="14" bestFit="1" customWidth="1"/>
    <col min="4097" max="4097" width="11.5" bestFit="1" customWidth="1"/>
    <col min="4098" max="4098" width="14" bestFit="1" customWidth="1"/>
    <col min="4099" max="4099" width="11.5" bestFit="1" customWidth="1"/>
    <col min="4100" max="4100" width="14" bestFit="1" customWidth="1"/>
    <col min="4101" max="4101" width="11.5" bestFit="1" customWidth="1"/>
    <col min="4102" max="4102" width="14" bestFit="1" customWidth="1"/>
    <col min="4103" max="4103" width="11.5" bestFit="1" customWidth="1"/>
    <col min="4104" max="4104" width="14" bestFit="1" customWidth="1"/>
    <col min="4105" max="4105" width="11.5" bestFit="1" customWidth="1"/>
    <col min="4106" max="4106" width="14" bestFit="1" customWidth="1"/>
    <col min="4107" max="4107" width="11.5" bestFit="1" customWidth="1"/>
    <col min="4108" max="4108" width="14" bestFit="1" customWidth="1"/>
    <col min="4109" max="4109" width="11.5" bestFit="1" customWidth="1"/>
    <col min="4110" max="4110" width="14" bestFit="1" customWidth="1"/>
    <col min="4111" max="4111" width="11.5" bestFit="1" customWidth="1"/>
    <col min="4112" max="4112" width="14" bestFit="1" customWidth="1"/>
    <col min="4113" max="4113" width="11.5" bestFit="1" customWidth="1"/>
    <col min="4114" max="4114" width="14" bestFit="1" customWidth="1"/>
    <col min="4115" max="4115" width="11.5" bestFit="1" customWidth="1"/>
    <col min="4116" max="4116" width="14" bestFit="1" customWidth="1"/>
    <col min="4117" max="4117" width="11.5" bestFit="1" customWidth="1"/>
    <col min="4118" max="4118" width="14" bestFit="1" customWidth="1"/>
    <col min="4119" max="4119" width="11.5" bestFit="1" customWidth="1"/>
    <col min="4120" max="4120" width="14" bestFit="1" customWidth="1"/>
    <col min="4121" max="4121" width="11.5" bestFit="1" customWidth="1"/>
    <col min="4122" max="4122" width="14" bestFit="1" customWidth="1"/>
    <col min="4123" max="4123" width="11.5" bestFit="1" customWidth="1"/>
    <col min="4124" max="4124" width="14" bestFit="1" customWidth="1"/>
    <col min="4125" max="4125" width="11.5" bestFit="1" customWidth="1"/>
    <col min="4126" max="4126" width="14" bestFit="1" customWidth="1"/>
    <col min="4127" max="4127" width="11.5" bestFit="1" customWidth="1"/>
    <col min="4128" max="4128" width="14" bestFit="1" customWidth="1"/>
    <col min="4129" max="4129" width="11.5" bestFit="1" customWidth="1"/>
    <col min="4130" max="4130" width="14" bestFit="1" customWidth="1"/>
    <col min="4131" max="4131" width="11.5" bestFit="1" customWidth="1"/>
    <col min="4132" max="4132" width="14" bestFit="1" customWidth="1"/>
    <col min="4133" max="4133" width="11.5" bestFit="1" customWidth="1"/>
    <col min="4134" max="4134" width="14" bestFit="1" customWidth="1"/>
    <col min="4135" max="4135" width="11.5" bestFit="1" customWidth="1"/>
    <col min="4136" max="4136" width="14" bestFit="1" customWidth="1"/>
    <col min="4137" max="4137" width="11.5" bestFit="1" customWidth="1"/>
    <col min="4138" max="4138" width="14" bestFit="1" customWidth="1"/>
    <col min="4139" max="4139" width="11.5" bestFit="1" customWidth="1"/>
    <col min="4140" max="4140" width="14" bestFit="1" customWidth="1"/>
    <col min="4141" max="4141" width="11.5" bestFit="1" customWidth="1"/>
    <col min="4142" max="4142" width="14" bestFit="1" customWidth="1"/>
    <col min="4143" max="4143" width="11.5" bestFit="1" customWidth="1"/>
    <col min="4144" max="4144" width="14" bestFit="1" customWidth="1"/>
    <col min="4145" max="4145" width="11.5" bestFit="1" customWidth="1"/>
    <col min="4146" max="4146" width="14" bestFit="1" customWidth="1"/>
    <col min="4147" max="4147" width="11.5" bestFit="1" customWidth="1"/>
    <col min="4148" max="4148" width="14" bestFit="1" customWidth="1"/>
    <col min="4149" max="4149" width="11.5" bestFit="1" customWidth="1"/>
    <col min="4150" max="4150" width="14" bestFit="1" customWidth="1"/>
    <col min="4151" max="4151" width="11.5" bestFit="1" customWidth="1"/>
    <col min="4152" max="4152" width="14" bestFit="1" customWidth="1"/>
    <col min="4153" max="4153" width="11.5" bestFit="1" customWidth="1"/>
    <col min="4154" max="4154" width="14" bestFit="1" customWidth="1"/>
    <col min="4155" max="4155" width="11.5" bestFit="1" customWidth="1"/>
    <col min="4156" max="4156" width="14" bestFit="1" customWidth="1"/>
    <col min="4157" max="4157" width="11.5" bestFit="1" customWidth="1"/>
    <col min="4158" max="4158" width="14" bestFit="1" customWidth="1"/>
    <col min="4159" max="4159" width="11.5" bestFit="1" customWidth="1"/>
    <col min="4160" max="4160" width="14" bestFit="1" customWidth="1"/>
    <col min="4161" max="4161" width="11.5" bestFit="1" customWidth="1"/>
    <col min="4162" max="4162" width="14" bestFit="1" customWidth="1"/>
    <col min="4163" max="4163" width="11.5" bestFit="1" customWidth="1"/>
    <col min="4164" max="4164" width="14" bestFit="1" customWidth="1"/>
    <col min="4165" max="4165" width="11.5" bestFit="1" customWidth="1"/>
    <col min="4166" max="4166" width="14" bestFit="1" customWidth="1"/>
    <col min="4167" max="4167" width="11.5" bestFit="1" customWidth="1"/>
    <col min="4168" max="4168" width="14" bestFit="1" customWidth="1"/>
    <col min="4169" max="4169" width="11.5" bestFit="1" customWidth="1"/>
    <col min="4170" max="4170" width="14" bestFit="1" customWidth="1"/>
    <col min="4171" max="4171" width="11.5" bestFit="1" customWidth="1"/>
    <col min="4172" max="4172" width="14" bestFit="1" customWidth="1"/>
    <col min="4173" max="4173" width="11.5" bestFit="1" customWidth="1"/>
    <col min="4174" max="4174" width="14" bestFit="1" customWidth="1"/>
    <col min="4175" max="4175" width="11.5" bestFit="1" customWidth="1"/>
    <col min="4176" max="4176" width="14" bestFit="1" customWidth="1"/>
    <col min="4177" max="4177" width="11.5" bestFit="1" customWidth="1"/>
    <col min="4178" max="4178" width="14" bestFit="1" customWidth="1"/>
    <col min="4179" max="4179" width="11.5" bestFit="1" customWidth="1"/>
    <col min="4180" max="4180" width="14" bestFit="1" customWidth="1"/>
    <col min="4181" max="4181" width="11.5" bestFit="1" customWidth="1"/>
    <col min="4182" max="4182" width="14" bestFit="1" customWidth="1"/>
    <col min="4183" max="4183" width="11.5" bestFit="1" customWidth="1"/>
    <col min="4184" max="4184" width="14" bestFit="1" customWidth="1"/>
    <col min="4185" max="4185" width="11.5" bestFit="1" customWidth="1"/>
    <col min="4186" max="4186" width="14" bestFit="1" customWidth="1"/>
    <col min="4187" max="4187" width="11.5" bestFit="1" customWidth="1"/>
    <col min="4188" max="4188" width="14" bestFit="1" customWidth="1"/>
    <col min="4189" max="4189" width="11.5" bestFit="1" customWidth="1"/>
    <col min="4190" max="4190" width="14" bestFit="1" customWidth="1"/>
    <col min="4191" max="4191" width="11.5" bestFit="1" customWidth="1"/>
    <col min="4192" max="4192" width="14" bestFit="1" customWidth="1"/>
    <col min="4193" max="4193" width="11.5" bestFit="1" customWidth="1"/>
    <col min="4194" max="4194" width="14" bestFit="1" customWidth="1"/>
    <col min="4195" max="4195" width="11.5" bestFit="1" customWidth="1"/>
    <col min="4196" max="4196" width="14" bestFit="1" customWidth="1"/>
    <col min="4197" max="4197" width="11.5" bestFit="1" customWidth="1"/>
    <col min="4198" max="4198" width="14" bestFit="1" customWidth="1"/>
    <col min="4199" max="4199" width="11.5" bestFit="1" customWidth="1"/>
    <col min="4200" max="4200" width="14" bestFit="1" customWidth="1"/>
    <col min="4201" max="4201" width="11.5" bestFit="1" customWidth="1"/>
    <col min="4202" max="4202" width="14" bestFit="1" customWidth="1"/>
    <col min="4203" max="4203" width="11.5" bestFit="1" customWidth="1"/>
    <col min="4204" max="4204" width="14" bestFit="1" customWidth="1"/>
    <col min="4205" max="4205" width="11.5" bestFit="1" customWidth="1"/>
    <col min="4206" max="4206" width="14" bestFit="1" customWidth="1"/>
    <col min="4207" max="4207" width="11.5" bestFit="1" customWidth="1"/>
    <col min="4208" max="4208" width="14" bestFit="1" customWidth="1"/>
    <col min="4209" max="4209" width="11.5" bestFit="1" customWidth="1"/>
    <col min="4210" max="4210" width="14" bestFit="1" customWidth="1"/>
    <col min="4211" max="4211" width="11.5" bestFit="1" customWidth="1"/>
    <col min="4212" max="4212" width="14" bestFit="1" customWidth="1"/>
    <col min="4213" max="4213" width="11.5" bestFit="1" customWidth="1"/>
    <col min="4214" max="4214" width="14" bestFit="1" customWidth="1"/>
    <col min="4215" max="4215" width="11.5" bestFit="1" customWidth="1"/>
    <col min="4216" max="4216" width="14" bestFit="1" customWidth="1"/>
    <col min="4217" max="4217" width="11.5" bestFit="1" customWidth="1"/>
    <col min="4218" max="4218" width="14" bestFit="1" customWidth="1"/>
    <col min="4219" max="4219" width="11.5" bestFit="1" customWidth="1"/>
    <col min="4220" max="4220" width="14" bestFit="1" customWidth="1"/>
    <col min="4221" max="4221" width="11.5" bestFit="1" customWidth="1"/>
    <col min="4222" max="4222" width="14" bestFit="1" customWidth="1"/>
    <col min="4223" max="4223" width="11.5" bestFit="1" customWidth="1"/>
    <col min="4224" max="4224" width="14" bestFit="1" customWidth="1"/>
    <col min="4225" max="4225" width="11.5" bestFit="1" customWidth="1"/>
    <col min="4226" max="4226" width="14" bestFit="1" customWidth="1"/>
    <col min="4227" max="4227" width="11.5" bestFit="1" customWidth="1"/>
    <col min="4228" max="4228" width="14" bestFit="1" customWidth="1"/>
    <col min="4229" max="4229" width="11.5" bestFit="1" customWidth="1"/>
    <col min="4230" max="4230" width="14" bestFit="1" customWidth="1"/>
    <col min="4231" max="4231" width="11.5" bestFit="1" customWidth="1"/>
    <col min="4232" max="4232" width="14" bestFit="1" customWidth="1"/>
    <col min="4233" max="4233" width="11.5" bestFit="1" customWidth="1"/>
    <col min="4234" max="4234" width="14" bestFit="1" customWidth="1"/>
    <col min="4235" max="4235" width="11.5" bestFit="1" customWidth="1"/>
    <col min="4236" max="4236" width="14" bestFit="1" customWidth="1"/>
    <col min="4237" max="4237" width="11.5" bestFit="1" customWidth="1"/>
    <col min="4238" max="4238" width="14" bestFit="1" customWidth="1"/>
    <col min="4239" max="4239" width="11.5" bestFit="1" customWidth="1"/>
    <col min="4240" max="4240" width="14" bestFit="1" customWidth="1"/>
    <col min="4241" max="4241" width="10.5" bestFit="1" customWidth="1"/>
    <col min="4242" max="4242" width="13" bestFit="1" customWidth="1"/>
    <col min="4243" max="4243" width="10.5" bestFit="1" customWidth="1"/>
    <col min="4244" max="4244" width="13" bestFit="1" customWidth="1"/>
    <col min="4245" max="4245" width="10.5" bestFit="1" customWidth="1"/>
    <col min="4246" max="4246" width="13" bestFit="1" customWidth="1"/>
    <col min="4247" max="4247" width="10.5" bestFit="1" customWidth="1"/>
    <col min="4248" max="4248" width="13" bestFit="1" customWidth="1"/>
    <col min="4249" max="4249" width="10.5" bestFit="1" customWidth="1"/>
    <col min="4250" max="4250" width="13" bestFit="1" customWidth="1"/>
    <col min="4251" max="4251" width="10.5" bestFit="1" customWidth="1"/>
    <col min="4252" max="4252" width="13" bestFit="1" customWidth="1"/>
    <col min="4253" max="4253" width="10.5" bestFit="1" customWidth="1"/>
    <col min="4254" max="4254" width="13" bestFit="1" customWidth="1"/>
    <col min="4255" max="4255" width="10.5" bestFit="1" customWidth="1"/>
    <col min="4256" max="4256" width="13" bestFit="1" customWidth="1"/>
    <col min="4257" max="4257" width="10.5" bestFit="1" customWidth="1"/>
    <col min="4258" max="4258" width="13" bestFit="1" customWidth="1"/>
    <col min="4259" max="4259" width="10.5" bestFit="1" customWidth="1"/>
    <col min="4260" max="4260" width="13" bestFit="1" customWidth="1"/>
    <col min="4261" max="4261" width="10.5" bestFit="1" customWidth="1"/>
    <col min="4262" max="4262" width="13" bestFit="1" customWidth="1"/>
    <col min="4263" max="4263" width="10.5" bestFit="1" customWidth="1"/>
    <col min="4264" max="4264" width="13" bestFit="1" customWidth="1"/>
    <col min="4265" max="4265" width="10.5" bestFit="1" customWidth="1"/>
    <col min="4266" max="4266" width="13" bestFit="1" customWidth="1"/>
    <col min="4267" max="4267" width="10.5" bestFit="1" customWidth="1"/>
    <col min="4268" max="4268" width="13" bestFit="1" customWidth="1"/>
    <col min="4269" max="4269" width="10.5" bestFit="1" customWidth="1"/>
    <col min="4270" max="4270" width="13" bestFit="1" customWidth="1"/>
    <col min="4271" max="4271" width="10.5" bestFit="1" customWidth="1"/>
    <col min="4272" max="4272" width="13" bestFit="1" customWidth="1"/>
    <col min="4273" max="4273" width="10.5" bestFit="1" customWidth="1"/>
    <col min="4274" max="4274" width="13" bestFit="1" customWidth="1"/>
    <col min="4275" max="4275" width="10.5" bestFit="1" customWidth="1"/>
    <col min="4276" max="4276" width="13" bestFit="1" customWidth="1"/>
    <col min="4277" max="4277" width="10.5" bestFit="1" customWidth="1"/>
    <col min="4278" max="4278" width="13" bestFit="1" customWidth="1"/>
    <col min="4279" max="4279" width="10.5" bestFit="1" customWidth="1"/>
    <col min="4280" max="4280" width="13" bestFit="1" customWidth="1"/>
    <col min="4281" max="4281" width="10.5" bestFit="1" customWidth="1"/>
    <col min="4282" max="4282" width="13" bestFit="1" customWidth="1"/>
    <col min="4283" max="4283" width="10.5" bestFit="1" customWidth="1"/>
    <col min="4284" max="4284" width="13" bestFit="1" customWidth="1"/>
    <col min="4285" max="4285" width="10.5" bestFit="1" customWidth="1"/>
    <col min="4286" max="4286" width="13" bestFit="1" customWidth="1"/>
    <col min="4287" max="4287" width="10.5" bestFit="1" customWidth="1"/>
    <col min="4288" max="4288" width="13" bestFit="1" customWidth="1"/>
    <col min="4289" max="4289" width="10.5" bestFit="1" customWidth="1"/>
    <col min="4290" max="4290" width="13" bestFit="1" customWidth="1"/>
    <col min="4291" max="4291" width="10.5" bestFit="1" customWidth="1"/>
    <col min="4292" max="4292" width="13" bestFit="1" customWidth="1"/>
    <col min="4293" max="4293" width="10.5" bestFit="1" customWidth="1"/>
    <col min="4294" max="4294" width="13" bestFit="1" customWidth="1"/>
    <col min="4295" max="4295" width="10.5" bestFit="1" customWidth="1"/>
    <col min="4296" max="4296" width="13" bestFit="1" customWidth="1"/>
    <col min="4297" max="4297" width="10.5" bestFit="1" customWidth="1"/>
    <col min="4298" max="4298" width="13" bestFit="1" customWidth="1"/>
    <col min="4299" max="4299" width="10.5" bestFit="1" customWidth="1"/>
    <col min="4300" max="4300" width="13" bestFit="1" customWidth="1"/>
    <col min="4301" max="4301" width="10.5" bestFit="1" customWidth="1"/>
    <col min="4302" max="4302" width="13" bestFit="1" customWidth="1"/>
    <col min="4303" max="4303" width="10.5" bestFit="1" customWidth="1"/>
    <col min="4304" max="4304" width="13" bestFit="1" customWidth="1"/>
    <col min="4305" max="4305" width="10.5" bestFit="1" customWidth="1"/>
    <col min="4306" max="4306" width="13" bestFit="1" customWidth="1"/>
    <col min="4307" max="4307" width="10.5" bestFit="1" customWidth="1"/>
    <col min="4308" max="4308" width="13" bestFit="1" customWidth="1"/>
    <col min="4309" max="4309" width="10.5" bestFit="1" customWidth="1"/>
    <col min="4310" max="4310" width="13" bestFit="1" customWidth="1"/>
    <col min="4311" max="4311" width="11.5" bestFit="1" customWidth="1"/>
    <col min="4312" max="4312" width="14" bestFit="1" customWidth="1"/>
    <col min="4313" max="4313" width="11.5" bestFit="1" customWidth="1"/>
    <col min="4314" max="4314" width="14" bestFit="1" customWidth="1"/>
    <col min="4315" max="4315" width="11.5" bestFit="1" customWidth="1"/>
    <col min="4316" max="4316" width="14" bestFit="1" customWidth="1"/>
    <col min="4317" max="4317" width="11.5" bestFit="1" customWidth="1"/>
    <col min="4318" max="4318" width="14" bestFit="1" customWidth="1"/>
    <col min="4319" max="4319" width="11.5" bestFit="1" customWidth="1"/>
    <col min="4320" max="4320" width="14" bestFit="1" customWidth="1"/>
    <col min="4321" max="4321" width="11.5" bestFit="1" customWidth="1"/>
    <col min="4322" max="4322" width="14" bestFit="1" customWidth="1"/>
    <col min="4323" max="4323" width="11.5" bestFit="1" customWidth="1"/>
    <col min="4324" max="4324" width="14" bestFit="1" customWidth="1"/>
    <col min="4325" max="4325" width="11.5" bestFit="1" customWidth="1"/>
    <col min="4326" max="4326" width="14" bestFit="1" customWidth="1"/>
    <col min="4327" max="4327" width="11.5" bestFit="1" customWidth="1"/>
    <col min="4328" max="4328" width="14" bestFit="1" customWidth="1"/>
    <col min="4329" max="4329" width="11.5" bestFit="1" customWidth="1"/>
    <col min="4330" max="4330" width="14" bestFit="1" customWidth="1"/>
    <col min="4331" max="4331" width="11.5" bestFit="1" customWidth="1"/>
    <col min="4332" max="4332" width="14" bestFit="1" customWidth="1"/>
    <col min="4333" max="4333" width="11.5" bestFit="1" customWidth="1"/>
    <col min="4334" max="4334" width="14" bestFit="1" customWidth="1"/>
    <col min="4335" max="4335" width="11.5" bestFit="1" customWidth="1"/>
    <col min="4336" max="4336" width="14" bestFit="1" customWidth="1"/>
    <col min="4337" max="4337" width="11.5" bestFit="1" customWidth="1"/>
    <col min="4338" max="4338" width="14" bestFit="1" customWidth="1"/>
    <col min="4339" max="4339" width="11.5" bestFit="1" customWidth="1"/>
    <col min="4340" max="4340" width="14" bestFit="1" customWidth="1"/>
    <col min="4341" max="4341" width="11.5" bestFit="1" customWidth="1"/>
    <col min="4342" max="4342" width="14" bestFit="1" customWidth="1"/>
    <col min="4343" max="4343" width="11.5" bestFit="1" customWidth="1"/>
    <col min="4344" max="4344" width="14" bestFit="1" customWidth="1"/>
    <col min="4345" max="4345" width="11.5" bestFit="1" customWidth="1"/>
    <col min="4346" max="4346" width="14" bestFit="1" customWidth="1"/>
    <col min="4347" max="4347" width="11.5" bestFit="1" customWidth="1"/>
    <col min="4348" max="4348" width="14" bestFit="1" customWidth="1"/>
    <col min="4349" max="4349" width="11.5" bestFit="1" customWidth="1"/>
    <col min="4350" max="4350" width="14" bestFit="1" customWidth="1"/>
    <col min="4351" max="4351" width="11.5" bestFit="1" customWidth="1"/>
    <col min="4352" max="4352" width="14" bestFit="1" customWidth="1"/>
    <col min="4353" max="4353" width="11.5" bestFit="1" customWidth="1"/>
    <col min="4354" max="4354" width="14" bestFit="1" customWidth="1"/>
    <col min="4355" max="4355" width="11.5" bestFit="1" customWidth="1"/>
    <col min="4356" max="4356" width="14" bestFit="1" customWidth="1"/>
    <col min="4357" max="4357" width="11.5" bestFit="1" customWidth="1"/>
    <col min="4358" max="4358" width="14" bestFit="1" customWidth="1"/>
    <col min="4359" max="4359" width="11.5" bestFit="1" customWidth="1"/>
    <col min="4360" max="4360" width="14" bestFit="1" customWidth="1"/>
    <col min="4361" max="4361" width="11.5" bestFit="1" customWidth="1"/>
    <col min="4362" max="4362" width="14" bestFit="1" customWidth="1"/>
    <col min="4363" max="4363" width="11.5" bestFit="1" customWidth="1"/>
    <col min="4364" max="4364" width="14" bestFit="1" customWidth="1"/>
    <col min="4365" max="4365" width="11.5" bestFit="1" customWidth="1"/>
    <col min="4366" max="4366" width="14" bestFit="1" customWidth="1"/>
    <col min="4367" max="4367" width="11.5" bestFit="1" customWidth="1"/>
    <col min="4368" max="4368" width="14" bestFit="1" customWidth="1"/>
    <col min="4369" max="4369" width="11.5" bestFit="1" customWidth="1"/>
    <col min="4370" max="4370" width="14" bestFit="1" customWidth="1"/>
    <col min="4371" max="4371" width="11.5" bestFit="1" customWidth="1"/>
    <col min="4372" max="4372" width="14" bestFit="1" customWidth="1"/>
    <col min="4373" max="4373" width="11.5" bestFit="1" customWidth="1"/>
    <col min="4374" max="4374" width="14" bestFit="1" customWidth="1"/>
    <col min="4375" max="4375" width="11.5" bestFit="1" customWidth="1"/>
    <col min="4376" max="4376" width="14" bestFit="1" customWidth="1"/>
    <col min="4377" max="4377" width="11.5" bestFit="1" customWidth="1"/>
    <col min="4378" max="4378" width="14" bestFit="1" customWidth="1"/>
    <col min="4379" max="4379" width="11.5" bestFit="1" customWidth="1"/>
    <col min="4380" max="4380" width="14" bestFit="1" customWidth="1"/>
    <col min="4381" max="4381" width="11.5" bestFit="1" customWidth="1"/>
    <col min="4382" max="4382" width="14" bestFit="1" customWidth="1"/>
    <col min="4383" max="4383" width="11.5" bestFit="1" customWidth="1"/>
    <col min="4384" max="4384" width="14" bestFit="1" customWidth="1"/>
    <col min="4385" max="4385" width="11.5" bestFit="1" customWidth="1"/>
    <col min="4386" max="4386" width="14" bestFit="1" customWidth="1"/>
    <col min="4387" max="4387" width="11.5" bestFit="1" customWidth="1"/>
    <col min="4388" max="4388" width="14" bestFit="1" customWidth="1"/>
    <col min="4389" max="4389" width="11.5" bestFit="1" customWidth="1"/>
    <col min="4390" max="4390" width="14" bestFit="1" customWidth="1"/>
    <col min="4391" max="4391" width="11.5" bestFit="1" customWidth="1"/>
    <col min="4392" max="4392" width="14" bestFit="1" customWidth="1"/>
    <col min="4393" max="4393" width="11.5" bestFit="1" customWidth="1"/>
    <col min="4394" max="4394" width="14" bestFit="1" customWidth="1"/>
    <col min="4395" max="4395" width="11.5" bestFit="1" customWidth="1"/>
    <col min="4396" max="4396" width="14" bestFit="1" customWidth="1"/>
    <col min="4397" max="4397" width="11.5" bestFit="1" customWidth="1"/>
    <col min="4398" max="4398" width="14" bestFit="1" customWidth="1"/>
    <col min="4399" max="4399" width="11.5" bestFit="1" customWidth="1"/>
    <col min="4400" max="4400" width="14" bestFit="1" customWidth="1"/>
    <col min="4401" max="4401" width="11.5" bestFit="1" customWidth="1"/>
    <col min="4402" max="4402" width="14" bestFit="1" customWidth="1"/>
    <col min="4403" max="4403" width="11.5" bestFit="1" customWidth="1"/>
    <col min="4404" max="4404" width="14" bestFit="1" customWidth="1"/>
    <col min="4405" max="4405" width="11.5" bestFit="1" customWidth="1"/>
    <col min="4406" max="4406" width="14" bestFit="1" customWidth="1"/>
    <col min="4407" max="4407" width="11.5" bestFit="1" customWidth="1"/>
    <col min="4408" max="4408" width="14" bestFit="1" customWidth="1"/>
    <col min="4409" max="4409" width="11.5" bestFit="1" customWidth="1"/>
    <col min="4410" max="4410" width="14" bestFit="1" customWidth="1"/>
    <col min="4411" max="4411" width="11.5" bestFit="1" customWidth="1"/>
    <col min="4412" max="4412" width="14" bestFit="1" customWidth="1"/>
    <col min="4413" max="4413" width="11.5" bestFit="1" customWidth="1"/>
    <col min="4414" max="4414" width="14" bestFit="1" customWidth="1"/>
    <col min="4415" max="4415" width="11.5" bestFit="1" customWidth="1"/>
    <col min="4416" max="4416" width="14" bestFit="1" customWidth="1"/>
    <col min="4417" max="4417" width="11.5" bestFit="1" customWidth="1"/>
    <col min="4418" max="4418" width="14" bestFit="1" customWidth="1"/>
    <col min="4419" max="4419" width="11.5" bestFit="1" customWidth="1"/>
    <col min="4420" max="4420" width="14" bestFit="1" customWidth="1"/>
    <col min="4421" max="4421" width="11.5" bestFit="1" customWidth="1"/>
    <col min="4422" max="4422" width="14" bestFit="1" customWidth="1"/>
    <col min="4423" max="4423" width="11.5" bestFit="1" customWidth="1"/>
    <col min="4424" max="4424" width="14" bestFit="1" customWidth="1"/>
    <col min="4425" max="4425" width="11.5" bestFit="1" customWidth="1"/>
    <col min="4426" max="4426" width="14" bestFit="1" customWidth="1"/>
    <col min="4427" max="4427" width="11.5" bestFit="1" customWidth="1"/>
    <col min="4428" max="4428" width="14" bestFit="1" customWidth="1"/>
    <col min="4429" max="4429" width="11.5" bestFit="1" customWidth="1"/>
    <col min="4430" max="4430" width="14" bestFit="1" customWidth="1"/>
    <col min="4431" max="4431" width="11.5" bestFit="1" customWidth="1"/>
    <col min="4432" max="4432" width="14" bestFit="1" customWidth="1"/>
    <col min="4433" max="4433" width="11.5" bestFit="1" customWidth="1"/>
    <col min="4434" max="4434" width="14" bestFit="1" customWidth="1"/>
    <col min="4435" max="4435" width="11.5" bestFit="1" customWidth="1"/>
    <col min="4436" max="4436" width="14" bestFit="1" customWidth="1"/>
    <col min="4437" max="4437" width="11.5" bestFit="1" customWidth="1"/>
    <col min="4438" max="4438" width="14" bestFit="1" customWidth="1"/>
    <col min="4439" max="4439" width="11.5" bestFit="1" customWidth="1"/>
    <col min="4440" max="4440" width="14" bestFit="1" customWidth="1"/>
    <col min="4441" max="4441" width="11.5" bestFit="1" customWidth="1"/>
    <col min="4442" max="4442" width="14" bestFit="1" customWidth="1"/>
    <col min="4443" max="4443" width="11.5" bestFit="1" customWidth="1"/>
    <col min="4444" max="4444" width="14" bestFit="1" customWidth="1"/>
    <col min="4445" max="4445" width="11.5" bestFit="1" customWidth="1"/>
    <col min="4446" max="4446" width="14" bestFit="1" customWidth="1"/>
    <col min="4447" max="4447" width="11.5" bestFit="1" customWidth="1"/>
    <col min="4448" max="4448" width="14" bestFit="1" customWidth="1"/>
    <col min="4449" max="4449" width="11.5" bestFit="1" customWidth="1"/>
    <col min="4450" max="4450" width="14" bestFit="1" customWidth="1"/>
    <col min="4451" max="4451" width="11.5" bestFit="1" customWidth="1"/>
    <col min="4452" max="4452" width="14" bestFit="1" customWidth="1"/>
    <col min="4453" max="4453" width="11.5" bestFit="1" customWidth="1"/>
    <col min="4454" max="4454" width="14" bestFit="1" customWidth="1"/>
    <col min="4455" max="4455" width="11.5" bestFit="1" customWidth="1"/>
    <col min="4456" max="4456" width="14" bestFit="1" customWidth="1"/>
    <col min="4457" max="4457" width="11.5" bestFit="1" customWidth="1"/>
    <col min="4458" max="4458" width="14" bestFit="1" customWidth="1"/>
    <col min="4459" max="4459" width="11.5" bestFit="1" customWidth="1"/>
    <col min="4460" max="4460" width="14" bestFit="1" customWidth="1"/>
    <col min="4461" max="4461" width="11.5" bestFit="1" customWidth="1"/>
    <col min="4462" max="4462" width="14" bestFit="1" customWidth="1"/>
    <col min="4463" max="4463" width="11.5" bestFit="1" customWidth="1"/>
    <col min="4464" max="4464" width="14" bestFit="1" customWidth="1"/>
    <col min="4465" max="4465" width="11.5" bestFit="1" customWidth="1"/>
    <col min="4466" max="4466" width="14" bestFit="1" customWidth="1"/>
    <col min="4467" max="4467" width="11.5" bestFit="1" customWidth="1"/>
    <col min="4468" max="4468" width="14" bestFit="1" customWidth="1"/>
    <col min="4469" max="4469" width="11.5" bestFit="1" customWidth="1"/>
    <col min="4470" max="4470" width="14" bestFit="1" customWidth="1"/>
    <col min="4471" max="4471" width="11.5" bestFit="1" customWidth="1"/>
    <col min="4472" max="4472" width="14" bestFit="1" customWidth="1"/>
    <col min="4473" max="4473" width="11.5" bestFit="1" customWidth="1"/>
    <col min="4474" max="4474" width="14" bestFit="1" customWidth="1"/>
    <col min="4475" max="4475" width="11.5" bestFit="1" customWidth="1"/>
    <col min="4476" max="4476" width="14" bestFit="1" customWidth="1"/>
    <col min="4477" max="4477" width="11.5" bestFit="1" customWidth="1"/>
    <col min="4478" max="4478" width="14" bestFit="1" customWidth="1"/>
    <col min="4479" max="4479" width="11.5" bestFit="1" customWidth="1"/>
    <col min="4480" max="4480" width="14" bestFit="1" customWidth="1"/>
    <col min="4481" max="4481" width="10.5" bestFit="1" customWidth="1"/>
    <col min="4482" max="4482" width="13" bestFit="1" customWidth="1"/>
    <col min="4483" max="4483" width="10.5" bestFit="1" customWidth="1"/>
    <col min="4484" max="4484" width="13" bestFit="1" customWidth="1"/>
    <col min="4485" max="4485" width="10.5" bestFit="1" customWidth="1"/>
    <col min="4486" max="4486" width="13" bestFit="1" customWidth="1"/>
    <col min="4487" max="4487" width="10.5" bestFit="1" customWidth="1"/>
    <col min="4488" max="4488" width="13" bestFit="1" customWidth="1"/>
    <col min="4489" max="4489" width="10.5" bestFit="1" customWidth="1"/>
    <col min="4490" max="4490" width="13" bestFit="1" customWidth="1"/>
    <col min="4491" max="4491" width="10.5" bestFit="1" customWidth="1"/>
    <col min="4492" max="4492" width="13" bestFit="1" customWidth="1"/>
    <col min="4493" max="4493" width="10.5" bestFit="1" customWidth="1"/>
    <col min="4494" max="4494" width="13" bestFit="1" customWidth="1"/>
    <col min="4495" max="4495" width="10.5" bestFit="1" customWidth="1"/>
    <col min="4496" max="4496" width="13" bestFit="1" customWidth="1"/>
    <col min="4497" max="4497" width="10.5" bestFit="1" customWidth="1"/>
    <col min="4498" max="4498" width="13" bestFit="1" customWidth="1"/>
    <col min="4499" max="4499" width="10.5" bestFit="1" customWidth="1"/>
    <col min="4500" max="4500" width="13" bestFit="1" customWidth="1"/>
    <col min="4501" max="4501" width="10.5" bestFit="1" customWidth="1"/>
    <col min="4502" max="4502" width="13" bestFit="1" customWidth="1"/>
    <col min="4503" max="4503" width="10.5" bestFit="1" customWidth="1"/>
    <col min="4504" max="4504" width="13" bestFit="1" customWidth="1"/>
    <col min="4505" max="4505" width="10.5" bestFit="1" customWidth="1"/>
    <col min="4506" max="4506" width="13" bestFit="1" customWidth="1"/>
    <col min="4507" max="4507" width="10.5" bestFit="1" customWidth="1"/>
    <col min="4508" max="4508" width="13" bestFit="1" customWidth="1"/>
    <col min="4509" max="4509" width="10.5" bestFit="1" customWidth="1"/>
    <col min="4510" max="4510" width="13" bestFit="1" customWidth="1"/>
    <col min="4511" max="4511" width="10.5" bestFit="1" customWidth="1"/>
    <col min="4512" max="4512" width="13" bestFit="1" customWidth="1"/>
    <col min="4513" max="4513" width="10.5" bestFit="1" customWidth="1"/>
    <col min="4514" max="4514" width="13" bestFit="1" customWidth="1"/>
    <col min="4515" max="4515" width="10.5" bestFit="1" customWidth="1"/>
    <col min="4516" max="4516" width="13" bestFit="1" customWidth="1"/>
    <col min="4517" max="4517" width="10.5" bestFit="1" customWidth="1"/>
    <col min="4518" max="4518" width="13" bestFit="1" customWidth="1"/>
    <col min="4519" max="4519" width="10.5" bestFit="1" customWidth="1"/>
    <col min="4520" max="4520" width="13" bestFit="1" customWidth="1"/>
    <col min="4521" max="4521" width="10.5" bestFit="1" customWidth="1"/>
    <col min="4522" max="4522" width="13" bestFit="1" customWidth="1"/>
    <col min="4523" max="4523" width="10.5" bestFit="1" customWidth="1"/>
    <col min="4524" max="4524" width="13" bestFit="1" customWidth="1"/>
    <col min="4525" max="4525" width="10.5" bestFit="1" customWidth="1"/>
    <col min="4526" max="4526" width="13" bestFit="1" customWidth="1"/>
    <col min="4527" max="4527" width="10.5" bestFit="1" customWidth="1"/>
    <col min="4528" max="4528" width="13" bestFit="1" customWidth="1"/>
    <col min="4529" max="4529" width="10.5" bestFit="1" customWidth="1"/>
    <col min="4530" max="4530" width="13" bestFit="1" customWidth="1"/>
    <col min="4531" max="4531" width="10.5" bestFit="1" customWidth="1"/>
    <col min="4532" max="4532" width="13" bestFit="1" customWidth="1"/>
    <col min="4533" max="4533" width="10.5" bestFit="1" customWidth="1"/>
    <col min="4534" max="4534" width="13" bestFit="1" customWidth="1"/>
    <col min="4535" max="4535" width="10.5" bestFit="1" customWidth="1"/>
    <col min="4536" max="4536" width="13" bestFit="1" customWidth="1"/>
    <col min="4537" max="4537" width="10.5" bestFit="1" customWidth="1"/>
    <col min="4538" max="4538" width="13" bestFit="1" customWidth="1"/>
    <col min="4539" max="4539" width="10.5" bestFit="1" customWidth="1"/>
    <col min="4540" max="4540" width="13" bestFit="1" customWidth="1"/>
    <col min="4541" max="4541" width="10.5" bestFit="1" customWidth="1"/>
    <col min="4542" max="4542" width="13" bestFit="1" customWidth="1"/>
    <col min="4543" max="4543" width="10.5" bestFit="1" customWidth="1"/>
    <col min="4544" max="4544" width="13" bestFit="1" customWidth="1"/>
    <col min="4545" max="4545" width="11.5" bestFit="1" customWidth="1"/>
    <col min="4546" max="4546" width="14" bestFit="1" customWidth="1"/>
    <col min="4547" max="4547" width="11.5" bestFit="1" customWidth="1"/>
    <col min="4548" max="4548" width="14" bestFit="1" customWidth="1"/>
    <col min="4549" max="4549" width="11.5" bestFit="1" customWidth="1"/>
    <col min="4550" max="4550" width="14" bestFit="1" customWidth="1"/>
    <col min="4551" max="4551" width="11.5" bestFit="1" customWidth="1"/>
    <col min="4552" max="4552" width="14" bestFit="1" customWidth="1"/>
    <col min="4553" max="4553" width="11.5" bestFit="1" customWidth="1"/>
    <col min="4554" max="4554" width="14" bestFit="1" customWidth="1"/>
    <col min="4555" max="4555" width="11.5" bestFit="1" customWidth="1"/>
    <col min="4556" max="4556" width="14" bestFit="1" customWidth="1"/>
    <col min="4557" max="4557" width="11.5" bestFit="1" customWidth="1"/>
    <col min="4558" max="4558" width="14" bestFit="1" customWidth="1"/>
    <col min="4559" max="4559" width="11.5" bestFit="1" customWidth="1"/>
    <col min="4560" max="4560" width="14" bestFit="1" customWidth="1"/>
    <col min="4561" max="4561" width="11.5" bestFit="1" customWidth="1"/>
    <col min="4562" max="4562" width="14" bestFit="1" customWidth="1"/>
    <col min="4563" max="4563" width="11.5" bestFit="1" customWidth="1"/>
    <col min="4564" max="4564" width="14" bestFit="1" customWidth="1"/>
    <col min="4565" max="4565" width="11.5" bestFit="1" customWidth="1"/>
    <col min="4566" max="4566" width="14" bestFit="1" customWidth="1"/>
    <col min="4567" max="4567" width="11.5" bestFit="1" customWidth="1"/>
    <col min="4568" max="4568" width="14" bestFit="1" customWidth="1"/>
    <col min="4569" max="4569" width="11.5" bestFit="1" customWidth="1"/>
    <col min="4570" max="4570" width="14" bestFit="1" customWidth="1"/>
    <col min="4571" max="4571" width="11.5" bestFit="1" customWidth="1"/>
    <col min="4572" max="4572" width="14" bestFit="1" customWidth="1"/>
    <col min="4573" max="4573" width="11.5" bestFit="1" customWidth="1"/>
    <col min="4574" max="4574" width="14" bestFit="1" customWidth="1"/>
    <col min="4575" max="4575" width="11.5" bestFit="1" customWidth="1"/>
    <col min="4576" max="4576" width="14" bestFit="1" customWidth="1"/>
    <col min="4577" max="4577" width="11.5" bestFit="1" customWidth="1"/>
    <col min="4578" max="4578" width="14" bestFit="1" customWidth="1"/>
    <col min="4579" max="4579" width="11.5" bestFit="1" customWidth="1"/>
    <col min="4580" max="4580" width="14" bestFit="1" customWidth="1"/>
    <col min="4581" max="4581" width="11.5" bestFit="1" customWidth="1"/>
    <col min="4582" max="4582" width="14" bestFit="1" customWidth="1"/>
    <col min="4583" max="4583" width="11.5" bestFit="1" customWidth="1"/>
    <col min="4584" max="4584" width="14" bestFit="1" customWidth="1"/>
    <col min="4585" max="4585" width="11.5" bestFit="1" customWidth="1"/>
    <col min="4586" max="4586" width="14" bestFit="1" customWidth="1"/>
    <col min="4587" max="4587" width="11.5" bestFit="1" customWidth="1"/>
    <col min="4588" max="4588" width="14" bestFit="1" customWidth="1"/>
    <col min="4589" max="4589" width="11.5" bestFit="1" customWidth="1"/>
    <col min="4590" max="4590" width="14" bestFit="1" customWidth="1"/>
    <col min="4591" max="4591" width="11.5" bestFit="1" customWidth="1"/>
    <col min="4592" max="4592" width="14" bestFit="1" customWidth="1"/>
    <col min="4593" max="4593" width="11.5" bestFit="1" customWidth="1"/>
    <col min="4594" max="4594" width="14" bestFit="1" customWidth="1"/>
    <col min="4595" max="4595" width="11.5" bestFit="1" customWidth="1"/>
    <col min="4596" max="4596" width="14" bestFit="1" customWidth="1"/>
    <col min="4597" max="4597" width="11.5" bestFit="1" customWidth="1"/>
    <col min="4598" max="4598" width="14" bestFit="1" customWidth="1"/>
    <col min="4599" max="4599" width="11.5" bestFit="1" customWidth="1"/>
    <col min="4600" max="4600" width="14" bestFit="1" customWidth="1"/>
    <col min="4601" max="4601" width="11.5" bestFit="1" customWidth="1"/>
    <col min="4602" max="4602" width="14" bestFit="1" customWidth="1"/>
    <col min="4603" max="4603" width="11.5" bestFit="1" customWidth="1"/>
    <col min="4604" max="4604" width="14" bestFit="1" customWidth="1"/>
    <col min="4605" max="4605" width="11.5" bestFit="1" customWidth="1"/>
    <col min="4606" max="4606" width="14" bestFit="1" customWidth="1"/>
    <col min="4607" max="4607" width="11.5" bestFit="1" customWidth="1"/>
    <col min="4608" max="4608" width="14" bestFit="1" customWidth="1"/>
    <col min="4609" max="4609" width="11.5" bestFit="1" customWidth="1"/>
    <col min="4610" max="4610" width="14" bestFit="1" customWidth="1"/>
    <col min="4611" max="4611" width="11.5" bestFit="1" customWidth="1"/>
    <col min="4612" max="4612" width="14" bestFit="1" customWidth="1"/>
    <col min="4613" max="4613" width="11.5" bestFit="1" customWidth="1"/>
    <col min="4614" max="4614" width="14" bestFit="1" customWidth="1"/>
    <col min="4615" max="4615" width="11.5" bestFit="1" customWidth="1"/>
    <col min="4616" max="4616" width="14" bestFit="1" customWidth="1"/>
    <col min="4617" max="4617" width="11.5" bestFit="1" customWidth="1"/>
    <col min="4618" max="4618" width="14" bestFit="1" customWidth="1"/>
    <col min="4619" max="4619" width="11.5" bestFit="1" customWidth="1"/>
    <col min="4620" max="4620" width="14" bestFit="1" customWidth="1"/>
    <col min="4621" max="4621" width="11.5" bestFit="1" customWidth="1"/>
    <col min="4622" max="4622" width="14" bestFit="1" customWidth="1"/>
    <col min="4623" max="4623" width="11.5" bestFit="1" customWidth="1"/>
    <col min="4624" max="4624" width="14" bestFit="1" customWidth="1"/>
    <col min="4625" max="4625" width="11.5" bestFit="1" customWidth="1"/>
    <col min="4626" max="4626" width="14" bestFit="1" customWidth="1"/>
    <col min="4627" max="4627" width="11.5" bestFit="1" customWidth="1"/>
    <col min="4628" max="4628" width="14" bestFit="1" customWidth="1"/>
    <col min="4629" max="4629" width="11.5" bestFit="1" customWidth="1"/>
    <col min="4630" max="4630" width="14" bestFit="1" customWidth="1"/>
    <col min="4631" max="4631" width="11.5" bestFit="1" customWidth="1"/>
    <col min="4632" max="4632" width="14" bestFit="1" customWidth="1"/>
    <col min="4633" max="4633" width="11.5" bestFit="1" customWidth="1"/>
    <col min="4634" max="4634" width="14" bestFit="1" customWidth="1"/>
    <col min="4635" max="4635" width="11.5" bestFit="1" customWidth="1"/>
    <col min="4636" max="4636" width="14" bestFit="1" customWidth="1"/>
    <col min="4637" max="4637" width="11.5" bestFit="1" customWidth="1"/>
    <col min="4638" max="4638" width="14" bestFit="1" customWidth="1"/>
    <col min="4639" max="4639" width="11.5" bestFit="1" customWidth="1"/>
    <col min="4640" max="4640" width="14" bestFit="1" customWidth="1"/>
    <col min="4641" max="4641" width="11.5" bestFit="1" customWidth="1"/>
    <col min="4642" max="4642" width="14" bestFit="1" customWidth="1"/>
    <col min="4643" max="4643" width="11.5" bestFit="1" customWidth="1"/>
    <col min="4644" max="4644" width="14" bestFit="1" customWidth="1"/>
    <col min="4645" max="4645" width="11.5" bestFit="1" customWidth="1"/>
    <col min="4646" max="4646" width="14" bestFit="1" customWidth="1"/>
    <col min="4647" max="4647" width="11.5" bestFit="1" customWidth="1"/>
    <col min="4648" max="4648" width="14" bestFit="1" customWidth="1"/>
    <col min="4649" max="4649" width="11.5" bestFit="1" customWidth="1"/>
    <col min="4650" max="4650" width="14" bestFit="1" customWidth="1"/>
    <col min="4651" max="4651" width="11.5" bestFit="1" customWidth="1"/>
    <col min="4652" max="4652" width="14" bestFit="1" customWidth="1"/>
    <col min="4653" max="4653" width="11.5" bestFit="1" customWidth="1"/>
    <col min="4654" max="4654" width="14" bestFit="1" customWidth="1"/>
    <col min="4655" max="4655" width="11.5" bestFit="1" customWidth="1"/>
    <col min="4656" max="4656" width="14" bestFit="1" customWidth="1"/>
    <col min="4657" max="4657" width="11.5" bestFit="1" customWidth="1"/>
    <col min="4658" max="4658" width="14" bestFit="1" customWidth="1"/>
    <col min="4659" max="4659" width="11.5" bestFit="1" customWidth="1"/>
    <col min="4660" max="4660" width="14" bestFit="1" customWidth="1"/>
    <col min="4661" max="4661" width="11.5" bestFit="1" customWidth="1"/>
    <col min="4662" max="4662" width="14" bestFit="1" customWidth="1"/>
    <col min="4663" max="4663" width="11.5" bestFit="1" customWidth="1"/>
    <col min="4664" max="4664" width="14" bestFit="1" customWidth="1"/>
    <col min="4665" max="4665" width="11.5" bestFit="1" customWidth="1"/>
    <col min="4666" max="4666" width="14" bestFit="1" customWidth="1"/>
    <col min="4667" max="4667" width="11.5" bestFit="1" customWidth="1"/>
    <col min="4668" max="4668" width="14" bestFit="1" customWidth="1"/>
    <col min="4669" max="4669" width="11.5" bestFit="1" customWidth="1"/>
    <col min="4670" max="4670" width="14" bestFit="1" customWidth="1"/>
    <col min="4671" max="4671" width="11.5" bestFit="1" customWidth="1"/>
    <col min="4672" max="4672" width="14" bestFit="1" customWidth="1"/>
    <col min="4673" max="4673" width="11.5" bestFit="1" customWidth="1"/>
    <col min="4674" max="4674" width="14" bestFit="1" customWidth="1"/>
    <col min="4675" max="4675" width="11.5" bestFit="1" customWidth="1"/>
    <col min="4676" max="4676" width="14" bestFit="1" customWidth="1"/>
    <col min="4677" max="4677" width="11.5" bestFit="1" customWidth="1"/>
    <col min="4678" max="4678" width="14" bestFit="1" customWidth="1"/>
    <col min="4679" max="4679" width="11.5" bestFit="1" customWidth="1"/>
    <col min="4680" max="4680" width="14" bestFit="1" customWidth="1"/>
    <col min="4681" max="4681" width="11.5" bestFit="1" customWidth="1"/>
    <col min="4682" max="4682" width="14" bestFit="1" customWidth="1"/>
    <col min="4683" max="4683" width="11.5" bestFit="1" customWidth="1"/>
    <col min="4684" max="4684" width="14" bestFit="1" customWidth="1"/>
    <col min="4685" max="4685" width="11.5" bestFit="1" customWidth="1"/>
    <col min="4686" max="4686" width="14" bestFit="1" customWidth="1"/>
    <col min="4687" max="4687" width="11.5" bestFit="1" customWidth="1"/>
    <col min="4688" max="4688" width="14" bestFit="1" customWidth="1"/>
    <col min="4689" max="4689" width="11.5" bestFit="1" customWidth="1"/>
    <col min="4690" max="4690" width="14" bestFit="1" customWidth="1"/>
    <col min="4691" max="4691" width="11.5" bestFit="1" customWidth="1"/>
    <col min="4692" max="4692" width="14" bestFit="1" customWidth="1"/>
    <col min="4693" max="4693" width="11.5" bestFit="1" customWidth="1"/>
    <col min="4694" max="4694" width="14" bestFit="1" customWidth="1"/>
    <col min="4695" max="4695" width="11.5" bestFit="1" customWidth="1"/>
    <col min="4696" max="4696" width="14" bestFit="1" customWidth="1"/>
    <col min="4697" max="4697" width="11.5" bestFit="1" customWidth="1"/>
    <col min="4698" max="4698" width="14" bestFit="1" customWidth="1"/>
    <col min="4699" max="4699" width="11.5" bestFit="1" customWidth="1"/>
    <col min="4700" max="4700" width="14" bestFit="1" customWidth="1"/>
    <col min="4701" max="4701" width="11.5" bestFit="1" customWidth="1"/>
    <col min="4702" max="4702" width="14" bestFit="1" customWidth="1"/>
    <col min="4703" max="4703" width="11.5" bestFit="1" customWidth="1"/>
    <col min="4704" max="4704" width="14" bestFit="1" customWidth="1"/>
    <col min="4705" max="4705" width="11.5" bestFit="1" customWidth="1"/>
    <col min="4706" max="4706" width="14" bestFit="1" customWidth="1"/>
    <col min="4707" max="4707" width="11.5" bestFit="1" customWidth="1"/>
    <col min="4708" max="4708" width="14" bestFit="1" customWidth="1"/>
    <col min="4709" max="4709" width="11.5" bestFit="1" customWidth="1"/>
    <col min="4710" max="4710" width="14" bestFit="1" customWidth="1"/>
    <col min="4711" max="4711" width="11.5" bestFit="1" customWidth="1"/>
    <col min="4712" max="4712" width="14" bestFit="1" customWidth="1"/>
    <col min="4713" max="4713" width="11.5" bestFit="1" customWidth="1"/>
    <col min="4714" max="4714" width="14" bestFit="1" customWidth="1"/>
    <col min="4715" max="4715" width="11.5" bestFit="1" customWidth="1"/>
    <col min="4716" max="4716" width="14" bestFit="1" customWidth="1"/>
    <col min="4717" max="4717" width="11.5" bestFit="1" customWidth="1"/>
    <col min="4718" max="4718" width="14" bestFit="1" customWidth="1"/>
    <col min="4719" max="4719" width="11.5" bestFit="1" customWidth="1"/>
    <col min="4720" max="4720" width="14" bestFit="1" customWidth="1"/>
    <col min="4721" max="4721" width="11.5" bestFit="1" customWidth="1"/>
    <col min="4722" max="4722" width="14" bestFit="1" customWidth="1"/>
    <col min="4723" max="4723" width="11.5" bestFit="1" customWidth="1"/>
    <col min="4724" max="4724" width="14" bestFit="1" customWidth="1"/>
    <col min="4725" max="4725" width="11.5" bestFit="1" customWidth="1"/>
    <col min="4726" max="4726" width="14" bestFit="1" customWidth="1"/>
    <col min="4727" max="4727" width="11.5" bestFit="1" customWidth="1"/>
    <col min="4728" max="4728" width="14" bestFit="1" customWidth="1"/>
    <col min="4729" max="4729" width="10.5" bestFit="1" customWidth="1"/>
    <col min="4730" max="4730" width="13" bestFit="1" customWidth="1"/>
    <col min="4731" max="4731" width="10.5" bestFit="1" customWidth="1"/>
    <col min="4732" max="4732" width="13" bestFit="1" customWidth="1"/>
    <col min="4733" max="4733" width="10.5" bestFit="1" customWidth="1"/>
    <col min="4734" max="4734" width="13" bestFit="1" customWidth="1"/>
    <col min="4735" max="4735" width="10.5" bestFit="1" customWidth="1"/>
    <col min="4736" max="4736" width="13" bestFit="1" customWidth="1"/>
    <col min="4737" max="4737" width="10.5" bestFit="1" customWidth="1"/>
    <col min="4738" max="4738" width="13" bestFit="1" customWidth="1"/>
    <col min="4739" max="4739" width="10.5" bestFit="1" customWidth="1"/>
    <col min="4740" max="4740" width="13" bestFit="1" customWidth="1"/>
    <col min="4741" max="4741" width="10.5" bestFit="1" customWidth="1"/>
    <col min="4742" max="4742" width="13" bestFit="1" customWidth="1"/>
    <col min="4743" max="4743" width="10.5" bestFit="1" customWidth="1"/>
    <col min="4744" max="4744" width="13" bestFit="1" customWidth="1"/>
    <col min="4745" max="4745" width="10.5" bestFit="1" customWidth="1"/>
    <col min="4746" max="4746" width="13" bestFit="1" customWidth="1"/>
    <col min="4747" max="4747" width="10.5" bestFit="1" customWidth="1"/>
    <col min="4748" max="4748" width="13" bestFit="1" customWidth="1"/>
    <col min="4749" max="4749" width="10.5" bestFit="1" customWidth="1"/>
    <col min="4750" max="4750" width="13" bestFit="1" customWidth="1"/>
    <col min="4751" max="4751" width="10.5" bestFit="1" customWidth="1"/>
    <col min="4752" max="4752" width="13" bestFit="1" customWidth="1"/>
    <col min="4753" max="4753" width="10.5" bestFit="1" customWidth="1"/>
    <col min="4754" max="4754" width="13" bestFit="1" customWidth="1"/>
    <col min="4755" max="4755" width="10.5" bestFit="1" customWidth="1"/>
    <col min="4756" max="4756" width="13" bestFit="1" customWidth="1"/>
    <col min="4757" max="4757" width="10.5" bestFit="1" customWidth="1"/>
    <col min="4758" max="4758" width="13" bestFit="1" customWidth="1"/>
    <col min="4759" max="4759" width="10.5" bestFit="1" customWidth="1"/>
    <col min="4760" max="4760" width="13" bestFit="1" customWidth="1"/>
    <col min="4761" max="4761" width="10.5" bestFit="1" customWidth="1"/>
    <col min="4762" max="4762" width="13" bestFit="1" customWidth="1"/>
    <col min="4763" max="4763" width="10.5" bestFit="1" customWidth="1"/>
    <col min="4764" max="4764" width="13" bestFit="1" customWidth="1"/>
    <col min="4765" max="4765" width="10.5" bestFit="1" customWidth="1"/>
    <col min="4766" max="4766" width="13" bestFit="1" customWidth="1"/>
    <col min="4767" max="4767" width="10.5" bestFit="1" customWidth="1"/>
    <col min="4768" max="4768" width="13" bestFit="1" customWidth="1"/>
    <col min="4769" max="4769" width="10.5" bestFit="1" customWidth="1"/>
    <col min="4770" max="4770" width="13" bestFit="1" customWidth="1"/>
    <col min="4771" max="4771" width="10.5" bestFit="1" customWidth="1"/>
    <col min="4772" max="4772" width="13" bestFit="1" customWidth="1"/>
    <col min="4773" max="4773" width="10.5" bestFit="1" customWidth="1"/>
    <col min="4774" max="4774" width="13" bestFit="1" customWidth="1"/>
    <col min="4775" max="4775" width="10.5" bestFit="1" customWidth="1"/>
    <col min="4776" max="4776" width="13" bestFit="1" customWidth="1"/>
    <col min="4777" max="4777" width="10.5" bestFit="1" customWidth="1"/>
    <col min="4778" max="4778" width="13" bestFit="1" customWidth="1"/>
    <col min="4779" max="4779" width="10.5" bestFit="1" customWidth="1"/>
    <col min="4780" max="4780" width="13" bestFit="1" customWidth="1"/>
    <col min="4781" max="4781" width="10.5" bestFit="1" customWidth="1"/>
    <col min="4782" max="4782" width="13" bestFit="1" customWidth="1"/>
    <col min="4783" max="4783" width="10.5" bestFit="1" customWidth="1"/>
    <col min="4784" max="4784" width="13" bestFit="1" customWidth="1"/>
    <col min="4785" max="4785" width="10.5" bestFit="1" customWidth="1"/>
    <col min="4786" max="4786" width="13" bestFit="1" customWidth="1"/>
    <col min="4787" max="4787" width="11.5" bestFit="1" customWidth="1"/>
    <col min="4788" max="4788" width="14" bestFit="1" customWidth="1"/>
    <col min="4789" max="4789" width="11.5" bestFit="1" customWidth="1"/>
    <col min="4790" max="4790" width="14" bestFit="1" customWidth="1"/>
    <col min="4791" max="4791" width="11.5" bestFit="1" customWidth="1"/>
    <col min="4792" max="4792" width="14" bestFit="1" customWidth="1"/>
    <col min="4793" max="4793" width="11.5" bestFit="1" customWidth="1"/>
    <col min="4794" max="4794" width="14" bestFit="1" customWidth="1"/>
    <col min="4795" max="4795" width="11.5" bestFit="1" customWidth="1"/>
    <col min="4796" max="4796" width="14" bestFit="1" customWidth="1"/>
    <col min="4797" max="4797" width="11.5" bestFit="1" customWidth="1"/>
    <col min="4798" max="4798" width="14" bestFit="1" customWidth="1"/>
    <col min="4799" max="4799" width="11.5" bestFit="1" customWidth="1"/>
    <col min="4800" max="4800" width="14" bestFit="1" customWidth="1"/>
    <col min="4801" max="4801" width="11.5" bestFit="1" customWidth="1"/>
    <col min="4802" max="4802" width="14" bestFit="1" customWidth="1"/>
    <col min="4803" max="4803" width="11.5" bestFit="1" customWidth="1"/>
    <col min="4804" max="4804" width="14" bestFit="1" customWidth="1"/>
    <col min="4805" max="4805" width="11.5" bestFit="1" customWidth="1"/>
    <col min="4806" max="4806" width="14" bestFit="1" customWidth="1"/>
    <col min="4807" max="4807" width="11.5" bestFit="1" customWidth="1"/>
    <col min="4808" max="4808" width="14" bestFit="1" customWidth="1"/>
    <col min="4809" max="4809" width="11.5" bestFit="1" customWidth="1"/>
    <col min="4810" max="4810" width="14" bestFit="1" customWidth="1"/>
    <col min="4811" max="4811" width="11.5" bestFit="1" customWidth="1"/>
    <col min="4812" max="4812" width="14" bestFit="1" customWidth="1"/>
    <col min="4813" max="4813" width="11.5" bestFit="1" customWidth="1"/>
    <col min="4814" max="4814" width="14" bestFit="1" customWidth="1"/>
    <col min="4815" max="4815" width="11.5" bestFit="1" customWidth="1"/>
    <col min="4816" max="4816" width="14" bestFit="1" customWidth="1"/>
    <col min="4817" max="4817" width="11.5" bestFit="1" customWidth="1"/>
    <col min="4818" max="4818" width="14" bestFit="1" customWidth="1"/>
    <col min="4819" max="4819" width="11.5" bestFit="1" customWidth="1"/>
    <col min="4820" max="4820" width="14" bestFit="1" customWidth="1"/>
    <col min="4821" max="4821" width="11.5" bestFit="1" customWidth="1"/>
    <col min="4822" max="4822" width="14" bestFit="1" customWidth="1"/>
    <col min="4823" max="4823" width="11.5" bestFit="1" customWidth="1"/>
    <col min="4824" max="4824" width="14" bestFit="1" customWidth="1"/>
    <col min="4825" max="4825" width="11.5" bestFit="1" customWidth="1"/>
    <col min="4826" max="4826" width="14" bestFit="1" customWidth="1"/>
    <col min="4827" max="4827" width="11.5" bestFit="1" customWidth="1"/>
    <col min="4828" max="4828" width="14" bestFit="1" customWidth="1"/>
    <col min="4829" max="4829" width="11.5" bestFit="1" customWidth="1"/>
    <col min="4830" max="4830" width="14" bestFit="1" customWidth="1"/>
    <col min="4831" max="4831" width="11.5" bestFit="1" customWidth="1"/>
    <col min="4832" max="4832" width="14" bestFit="1" customWidth="1"/>
    <col min="4833" max="4833" width="11.5" bestFit="1" customWidth="1"/>
    <col min="4834" max="4834" width="14" bestFit="1" customWidth="1"/>
    <col min="4835" max="4835" width="11.5" bestFit="1" customWidth="1"/>
    <col min="4836" max="4836" width="14" bestFit="1" customWidth="1"/>
    <col min="4837" max="4837" width="11.5" bestFit="1" customWidth="1"/>
    <col min="4838" max="4838" width="14" bestFit="1" customWidth="1"/>
    <col min="4839" max="4839" width="11.5" bestFit="1" customWidth="1"/>
    <col min="4840" max="4840" width="14" bestFit="1" customWidth="1"/>
    <col min="4841" max="4841" width="11.5" bestFit="1" customWidth="1"/>
    <col min="4842" max="4842" width="14" bestFit="1" customWidth="1"/>
    <col min="4843" max="4843" width="11.5" bestFit="1" customWidth="1"/>
    <col min="4844" max="4844" width="14" bestFit="1" customWidth="1"/>
    <col min="4845" max="4845" width="11.5" bestFit="1" customWidth="1"/>
    <col min="4846" max="4846" width="14" bestFit="1" customWidth="1"/>
    <col min="4847" max="4847" width="11.5" bestFit="1" customWidth="1"/>
    <col min="4848" max="4848" width="14" bestFit="1" customWidth="1"/>
    <col min="4849" max="4849" width="11.5" bestFit="1" customWidth="1"/>
    <col min="4850" max="4850" width="14" bestFit="1" customWidth="1"/>
    <col min="4851" max="4851" width="11.5" bestFit="1" customWidth="1"/>
    <col min="4852" max="4852" width="14" bestFit="1" customWidth="1"/>
    <col min="4853" max="4853" width="11.5" bestFit="1" customWidth="1"/>
    <col min="4854" max="4854" width="14" bestFit="1" customWidth="1"/>
    <col min="4855" max="4855" width="11.5" bestFit="1" customWidth="1"/>
    <col min="4856" max="4856" width="14" bestFit="1" customWidth="1"/>
    <col min="4857" max="4857" width="11.5" bestFit="1" customWidth="1"/>
    <col min="4858" max="4858" width="14" bestFit="1" customWidth="1"/>
    <col min="4859" max="4859" width="11.5" bestFit="1" customWidth="1"/>
    <col min="4860" max="4860" width="14" bestFit="1" customWidth="1"/>
    <col min="4861" max="4861" width="11.5" bestFit="1" customWidth="1"/>
    <col min="4862" max="4862" width="14" bestFit="1" customWidth="1"/>
    <col min="4863" max="4863" width="11.5" bestFit="1" customWidth="1"/>
    <col min="4864" max="4864" width="14" bestFit="1" customWidth="1"/>
    <col min="4865" max="4865" width="11.5" bestFit="1" customWidth="1"/>
    <col min="4866" max="4866" width="14" bestFit="1" customWidth="1"/>
    <col min="4867" max="4867" width="11.5" bestFit="1" customWidth="1"/>
    <col min="4868" max="4868" width="14" bestFit="1" customWidth="1"/>
    <col min="4869" max="4869" width="11.5" bestFit="1" customWidth="1"/>
    <col min="4870" max="4870" width="14" bestFit="1" customWidth="1"/>
    <col min="4871" max="4871" width="11.5" bestFit="1" customWidth="1"/>
    <col min="4872" max="4872" width="14" bestFit="1" customWidth="1"/>
    <col min="4873" max="4873" width="11.5" bestFit="1" customWidth="1"/>
    <col min="4874" max="4874" width="14" bestFit="1" customWidth="1"/>
    <col min="4875" max="4875" width="11.5" bestFit="1" customWidth="1"/>
    <col min="4876" max="4876" width="14" bestFit="1" customWidth="1"/>
    <col min="4877" max="4877" width="11.5" bestFit="1" customWidth="1"/>
    <col min="4878" max="4878" width="14" bestFit="1" customWidth="1"/>
    <col min="4879" max="4879" width="11.5" bestFit="1" customWidth="1"/>
    <col min="4880" max="4880" width="14" bestFit="1" customWidth="1"/>
    <col min="4881" max="4881" width="11.5" bestFit="1" customWidth="1"/>
    <col min="4882" max="4882" width="14" bestFit="1" customWidth="1"/>
    <col min="4883" max="4883" width="11.5" bestFit="1" customWidth="1"/>
    <col min="4884" max="4884" width="14" bestFit="1" customWidth="1"/>
    <col min="4885" max="4885" width="11.5" bestFit="1" customWidth="1"/>
    <col min="4886" max="4886" width="14" bestFit="1" customWidth="1"/>
    <col min="4887" max="4887" width="11.5" bestFit="1" customWidth="1"/>
    <col min="4888" max="4888" width="14" bestFit="1" customWidth="1"/>
    <col min="4889" max="4889" width="11.5" bestFit="1" customWidth="1"/>
    <col min="4890" max="4890" width="14" bestFit="1" customWidth="1"/>
    <col min="4891" max="4891" width="11.5" bestFit="1" customWidth="1"/>
    <col min="4892" max="4892" width="14" bestFit="1" customWidth="1"/>
    <col min="4893" max="4893" width="11.5" bestFit="1" customWidth="1"/>
    <col min="4894" max="4894" width="14" bestFit="1" customWidth="1"/>
    <col min="4895" max="4895" width="11.5" bestFit="1" customWidth="1"/>
    <col min="4896" max="4896" width="14" bestFit="1" customWidth="1"/>
    <col min="4897" max="4897" width="11.5" bestFit="1" customWidth="1"/>
    <col min="4898" max="4898" width="14" bestFit="1" customWidth="1"/>
    <col min="4899" max="4899" width="11.5" bestFit="1" customWidth="1"/>
    <col min="4900" max="4900" width="14" bestFit="1" customWidth="1"/>
    <col min="4901" max="4901" width="11.5" bestFit="1" customWidth="1"/>
    <col min="4902" max="4902" width="14" bestFit="1" customWidth="1"/>
    <col min="4903" max="4903" width="11.5" bestFit="1" customWidth="1"/>
    <col min="4904" max="4904" width="14" bestFit="1" customWidth="1"/>
    <col min="4905" max="4905" width="11.5" bestFit="1" customWidth="1"/>
    <col min="4906" max="4906" width="14" bestFit="1" customWidth="1"/>
    <col min="4907" max="4907" width="11.5" bestFit="1" customWidth="1"/>
    <col min="4908" max="4908" width="14" bestFit="1" customWidth="1"/>
    <col min="4909" max="4909" width="11.5" bestFit="1" customWidth="1"/>
    <col min="4910" max="4910" width="14" bestFit="1" customWidth="1"/>
    <col min="4911" max="4911" width="11.5" bestFit="1" customWidth="1"/>
    <col min="4912" max="4912" width="14" bestFit="1" customWidth="1"/>
    <col min="4913" max="4913" width="11.5" bestFit="1" customWidth="1"/>
    <col min="4914" max="4914" width="14" bestFit="1" customWidth="1"/>
    <col min="4915" max="4915" width="11.5" bestFit="1" customWidth="1"/>
    <col min="4916" max="4916" width="14" bestFit="1" customWidth="1"/>
    <col min="4917" max="4917" width="11.5" bestFit="1" customWidth="1"/>
    <col min="4918" max="4918" width="14" bestFit="1" customWidth="1"/>
    <col min="4919" max="4919" width="11.5" bestFit="1" customWidth="1"/>
    <col min="4920" max="4920" width="14" bestFit="1" customWidth="1"/>
    <col min="4921" max="4921" width="11.5" bestFit="1" customWidth="1"/>
    <col min="4922" max="4922" width="14" bestFit="1" customWidth="1"/>
    <col min="4923" max="4923" width="11.5" bestFit="1" customWidth="1"/>
    <col min="4924" max="4924" width="14" bestFit="1" customWidth="1"/>
    <col min="4925" max="4925" width="11.5" bestFit="1" customWidth="1"/>
    <col min="4926" max="4926" width="14" bestFit="1" customWidth="1"/>
    <col min="4927" max="4927" width="11.5" bestFit="1" customWidth="1"/>
    <col min="4928" max="4928" width="14" bestFit="1" customWidth="1"/>
    <col min="4929" max="4929" width="11.5" bestFit="1" customWidth="1"/>
    <col min="4930" max="4930" width="14" bestFit="1" customWidth="1"/>
    <col min="4931" max="4931" width="11.5" bestFit="1" customWidth="1"/>
    <col min="4932" max="4932" width="14" bestFit="1" customWidth="1"/>
    <col min="4933" max="4933" width="11.5" bestFit="1" customWidth="1"/>
    <col min="4934" max="4934" width="14" bestFit="1" customWidth="1"/>
    <col min="4935" max="4935" width="11.5" bestFit="1" customWidth="1"/>
    <col min="4936" max="4936" width="14" bestFit="1" customWidth="1"/>
    <col min="4937" max="4937" width="11.5" bestFit="1" customWidth="1"/>
    <col min="4938" max="4938" width="14" bestFit="1" customWidth="1"/>
    <col min="4939" max="4939" width="11.5" bestFit="1" customWidth="1"/>
    <col min="4940" max="4940" width="14" bestFit="1" customWidth="1"/>
    <col min="4941" max="4941" width="11.5" bestFit="1" customWidth="1"/>
    <col min="4942" max="4942" width="14" bestFit="1" customWidth="1"/>
    <col min="4943" max="4943" width="11.5" bestFit="1" customWidth="1"/>
    <col min="4944" max="4944" width="14" bestFit="1" customWidth="1"/>
    <col min="4945" max="4945" width="11.5" bestFit="1" customWidth="1"/>
    <col min="4946" max="4946" width="14" bestFit="1" customWidth="1"/>
    <col min="4947" max="4947" width="11.5" bestFit="1" customWidth="1"/>
    <col min="4948" max="4948" width="14" bestFit="1" customWidth="1"/>
    <col min="4949" max="4949" width="11.5" bestFit="1" customWidth="1"/>
    <col min="4950" max="4950" width="14" bestFit="1" customWidth="1"/>
    <col min="4951" max="4951" width="10.5" bestFit="1" customWidth="1"/>
    <col min="4952" max="4952" width="13" bestFit="1" customWidth="1"/>
    <col min="4953" max="4953" width="10.5" bestFit="1" customWidth="1"/>
    <col min="4954" max="4954" width="13" bestFit="1" customWidth="1"/>
    <col min="4955" max="4955" width="10.5" bestFit="1" customWidth="1"/>
    <col min="4956" max="4956" width="13" bestFit="1" customWidth="1"/>
    <col min="4957" max="4957" width="10.5" bestFit="1" customWidth="1"/>
    <col min="4958" max="4958" width="13" bestFit="1" customWidth="1"/>
    <col min="4959" max="4959" width="10.5" bestFit="1" customWidth="1"/>
    <col min="4960" max="4960" width="13" bestFit="1" customWidth="1"/>
    <col min="4961" max="4961" width="10.5" bestFit="1" customWidth="1"/>
    <col min="4962" max="4962" width="13" bestFit="1" customWidth="1"/>
    <col min="4963" max="4963" width="10.5" bestFit="1" customWidth="1"/>
    <col min="4964" max="4964" width="13" bestFit="1" customWidth="1"/>
    <col min="4965" max="4965" width="10.5" bestFit="1" customWidth="1"/>
    <col min="4966" max="4966" width="13" bestFit="1" customWidth="1"/>
    <col min="4967" max="4967" width="10.5" bestFit="1" customWidth="1"/>
    <col min="4968" max="4968" width="13" bestFit="1" customWidth="1"/>
    <col min="4969" max="4969" width="10.5" bestFit="1" customWidth="1"/>
    <col min="4970" max="4970" width="13" bestFit="1" customWidth="1"/>
    <col min="4971" max="4971" width="10.5" bestFit="1" customWidth="1"/>
    <col min="4972" max="4972" width="13" bestFit="1" customWidth="1"/>
    <col min="4973" max="4973" width="10.5" bestFit="1" customWidth="1"/>
    <col min="4974" max="4974" width="13" bestFit="1" customWidth="1"/>
    <col min="4975" max="4975" width="10.5" bestFit="1" customWidth="1"/>
    <col min="4976" max="4976" width="13" bestFit="1" customWidth="1"/>
    <col min="4977" max="4977" width="10.5" bestFit="1" customWidth="1"/>
    <col min="4978" max="4978" width="13" bestFit="1" customWidth="1"/>
    <col min="4979" max="4979" width="10.5" bestFit="1" customWidth="1"/>
    <col min="4980" max="4980" width="13" bestFit="1" customWidth="1"/>
    <col min="4981" max="4981" width="10.5" bestFit="1" customWidth="1"/>
    <col min="4982" max="4982" width="13" bestFit="1" customWidth="1"/>
    <col min="4983" max="4983" width="10.5" bestFit="1" customWidth="1"/>
    <col min="4984" max="4984" width="13" bestFit="1" customWidth="1"/>
    <col min="4985" max="4985" width="10.5" bestFit="1" customWidth="1"/>
    <col min="4986" max="4986" width="13" bestFit="1" customWidth="1"/>
    <col min="4987" max="4987" width="10.5" bestFit="1" customWidth="1"/>
    <col min="4988" max="4988" width="13" bestFit="1" customWidth="1"/>
    <col min="4989" max="4989" width="10.5" bestFit="1" customWidth="1"/>
    <col min="4990" max="4990" width="13" bestFit="1" customWidth="1"/>
    <col min="4991" max="4991" width="10.5" bestFit="1" customWidth="1"/>
    <col min="4992" max="4992" width="13" bestFit="1" customWidth="1"/>
    <col min="4993" max="4993" width="10.5" bestFit="1" customWidth="1"/>
    <col min="4994" max="4994" width="13" bestFit="1" customWidth="1"/>
    <col min="4995" max="4995" width="10.5" bestFit="1" customWidth="1"/>
    <col min="4996" max="4996" width="13" bestFit="1" customWidth="1"/>
    <col min="4997" max="4997" width="10.5" bestFit="1" customWidth="1"/>
    <col min="4998" max="4998" width="13" bestFit="1" customWidth="1"/>
    <col min="4999" max="4999" width="10.5" bestFit="1" customWidth="1"/>
    <col min="5000" max="5000" width="13" bestFit="1" customWidth="1"/>
    <col min="5001" max="5001" width="10.5" bestFit="1" customWidth="1"/>
    <col min="5002" max="5002" width="13" bestFit="1" customWidth="1"/>
    <col min="5003" max="5003" width="10.5" bestFit="1" customWidth="1"/>
    <col min="5004" max="5004" width="13" bestFit="1" customWidth="1"/>
    <col min="5005" max="5005" width="10.5" bestFit="1" customWidth="1"/>
    <col min="5006" max="5006" width="13" bestFit="1" customWidth="1"/>
    <col min="5007" max="5007" width="10.5" bestFit="1" customWidth="1"/>
    <col min="5008" max="5008" width="13" bestFit="1" customWidth="1"/>
    <col min="5009" max="5009" width="10.5" bestFit="1" customWidth="1"/>
    <col min="5010" max="5010" width="13" bestFit="1" customWidth="1"/>
    <col min="5011" max="5011" width="10.5" bestFit="1" customWidth="1"/>
    <col min="5012" max="5012" width="13" bestFit="1" customWidth="1"/>
    <col min="5013" max="5013" width="10.5" bestFit="1" customWidth="1"/>
    <col min="5014" max="5014" width="13" bestFit="1" customWidth="1"/>
    <col min="5015" max="5015" width="10.5" bestFit="1" customWidth="1"/>
    <col min="5016" max="5016" width="13" bestFit="1" customWidth="1"/>
    <col min="5017" max="5017" width="11.5" bestFit="1" customWidth="1"/>
    <col min="5018" max="5018" width="14" bestFit="1" customWidth="1"/>
    <col min="5019" max="5019" width="11.5" bestFit="1" customWidth="1"/>
    <col min="5020" max="5020" width="14" bestFit="1" customWidth="1"/>
    <col min="5021" max="5021" width="11.5" bestFit="1" customWidth="1"/>
    <col min="5022" max="5022" width="14" bestFit="1" customWidth="1"/>
    <col min="5023" max="5023" width="11.5" bestFit="1" customWidth="1"/>
    <col min="5024" max="5024" width="14" bestFit="1" customWidth="1"/>
    <col min="5025" max="5025" width="11.5" bestFit="1" customWidth="1"/>
    <col min="5026" max="5026" width="14" bestFit="1" customWidth="1"/>
    <col min="5027" max="5027" width="11.5" bestFit="1" customWidth="1"/>
    <col min="5028" max="5028" width="14" bestFit="1" customWidth="1"/>
    <col min="5029" max="5029" width="11.5" bestFit="1" customWidth="1"/>
    <col min="5030" max="5030" width="14" bestFit="1" customWidth="1"/>
    <col min="5031" max="5031" width="11.5" bestFit="1" customWidth="1"/>
    <col min="5032" max="5032" width="14" bestFit="1" customWidth="1"/>
    <col min="5033" max="5033" width="11.5" bestFit="1" customWidth="1"/>
    <col min="5034" max="5034" width="14" bestFit="1" customWidth="1"/>
    <col min="5035" max="5035" width="11.5" bestFit="1" customWidth="1"/>
    <col min="5036" max="5036" width="14" bestFit="1" customWidth="1"/>
    <col min="5037" max="5037" width="11.5" bestFit="1" customWidth="1"/>
    <col min="5038" max="5038" width="14" bestFit="1" customWidth="1"/>
    <col min="5039" max="5039" width="11.5" bestFit="1" customWidth="1"/>
    <col min="5040" max="5040" width="14" bestFit="1" customWidth="1"/>
    <col min="5041" max="5041" width="11.5" bestFit="1" customWidth="1"/>
    <col min="5042" max="5042" width="14" bestFit="1" customWidth="1"/>
    <col min="5043" max="5043" width="11.5" bestFit="1" customWidth="1"/>
    <col min="5044" max="5044" width="14" bestFit="1" customWidth="1"/>
    <col min="5045" max="5045" width="11.5" bestFit="1" customWidth="1"/>
    <col min="5046" max="5046" width="14" bestFit="1" customWidth="1"/>
    <col min="5047" max="5047" width="11.5" bestFit="1" customWidth="1"/>
    <col min="5048" max="5048" width="14" bestFit="1" customWidth="1"/>
    <col min="5049" max="5049" width="11.5" bestFit="1" customWidth="1"/>
    <col min="5050" max="5050" width="14" bestFit="1" customWidth="1"/>
    <col min="5051" max="5051" width="11.5" bestFit="1" customWidth="1"/>
    <col min="5052" max="5052" width="14" bestFit="1" customWidth="1"/>
    <col min="5053" max="5053" width="11.5" bestFit="1" customWidth="1"/>
    <col min="5054" max="5054" width="14" bestFit="1" customWidth="1"/>
    <col min="5055" max="5055" width="11.5" bestFit="1" customWidth="1"/>
    <col min="5056" max="5056" width="14" bestFit="1" customWidth="1"/>
    <col min="5057" max="5057" width="11.5" bestFit="1" customWidth="1"/>
    <col min="5058" max="5058" width="14" bestFit="1" customWidth="1"/>
    <col min="5059" max="5059" width="11.5" bestFit="1" customWidth="1"/>
    <col min="5060" max="5060" width="14" bestFit="1" customWidth="1"/>
    <col min="5061" max="5061" width="11.5" bestFit="1" customWidth="1"/>
    <col min="5062" max="5062" width="14" bestFit="1" customWidth="1"/>
    <col min="5063" max="5063" width="11.5" bestFit="1" customWidth="1"/>
    <col min="5064" max="5064" width="14" bestFit="1" customWidth="1"/>
    <col min="5065" max="5065" width="11.5" bestFit="1" customWidth="1"/>
    <col min="5066" max="5066" width="14" bestFit="1" customWidth="1"/>
    <col min="5067" max="5067" width="11.5" bestFit="1" customWidth="1"/>
    <col min="5068" max="5068" width="14" bestFit="1" customWidth="1"/>
    <col min="5069" max="5069" width="11.5" bestFit="1" customWidth="1"/>
    <col min="5070" max="5070" width="14" bestFit="1" customWidth="1"/>
    <col min="5071" max="5071" width="11.5" bestFit="1" customWidth="1"/>
    <col min="5072" max="5072" width="14" bestFit="1" customWidth="1"/>
    <col min="5073" max="5073" width="11.5" bestFit="1" customWidth="1"/>
    <col min="5074" max="5074" width="14" bestFit="1" customWidth="1"/>
    <col min="5075" max="5075" width="11.5" bestFit="1" customWidth="1"/>
    <col min="5076" max="5076" width="14" bestFit="1" customWidth="1"/>
    <col min="5077" max="5077" width="11.5" bestFit="1" customWidth="1"/>
    <col min="5078" max="5078" width="14" bestFit="1" customWidth="1"/>
    <col min="5079" max="5079" width="11.5" bestFit="1" customWidth="1"/>
    <col min="5080" max="5080" width="14" bestFit="1" customWidth="1"/>
    <col min="5081" max="5081" width="11.5" bestFit="1" customWidth="1"/>
    <col min="5082" max="5082" width="14" bestFit="1" customWidth="1"/>
    <col min="5083" max="5083" width="11.5" bestFit="1" customWidth="1"/>
    <col min="5084" max="5084" width="14" bestFit="1" customWidth="1"/>
    <col min="5085" max="5085" width="11.5" bestFit="1" customWidth="1"/>
    <col min="5086" max="5086" width="14" bestFit="1" customWidth="1"/>
    <col min="5087" max="5087" width="11.5" bestFit="1" customWidth="1"/>
    <col min="5088" max="5088" width="14" bestFit="1" customWidth="1"/>
    <col min="5089" max="5089" width="11.5" bestFit="1" customWidth="1"/>
    <col min="5090" max="5090" width="14" bestFit="1" customWidth="1"/>
    <col min="5091" max="5091" width="11.5" bestFit="1" customWidth="1"/>
    <col min="5092" max="5092" width="14" bestFit="1" customWidth="1"/>
    <col min="5093" max="5093" width="11.5" bestFit="1" customWidth="1"/>
    <col min="5094" max="5094" width="14" bestFit="1" customWidth="1"/>
    <col min="5095" max="5095" width="11.5" bestFit="1" customWidth="1"/>
    <col min="5096" max="5096" width="14" bestFit="1" customWidth="1"/>
    <col min="5097" max="5097" width="11.5" bestFit="1" customWidth="1"/>
    <col min="5098" max="5098" width="14" bestFit="1" customWidth="1"/>
    <col min="5099" max="5099" width="11.5" bestFit="1" customWidth="1"/>
    <col min="5100" max="5100" width="14" bestFit="1" customWidth="1"/>
    <col min="5101" max="5101" width="11.5" bestFit="1" customWidth="1"/>
    <col min="5102" max="5102" width="14" bestFit="1" customWidth="1"/>
    <col min="5103" max="5103" width="11.5" bestFit="1" customWidth="1"/>
    <col min="5104" max="5104" width="14" bestFit="1" customWidth="1"/>
    <col min="5105" max="5105" width="11.5" bestFit="1" customWidth="1"/>
    <col min="5106" max="5106" width="14" bestFit="1" customWidth="1"/>
    <col min="5107" max="5107" width="11.5" bestFit="1" customWidth="1"/>
    <col min="5108" max="5108" width="14" bestFit="1" customWidth="1"/>
    <col min="5109" max="5109" width="11.5" bestFit="1" customWidth="1"/>
    <col min="5110" max="5110" width="14" bestFit="1" customWidth="1"/>
    <col min="5111" max="5111" width="11.5" bestFit="1" customWidth="1"/>
    <col min="5112" max="5112" width="14" bestFit="1" customWidth="1"/>
    <col min="5113" max="5113" width="11.5" bestFit="1" customWidth="1"/>
    <col min="5114" max="5114" width="14" bestFit="1" customWidth="1"/>
    <col min="5115" max="5115" width="11.5" bestFit="1" customWidth="1"/>
    <col min="5116" max="5116" width="14" bestFit="1" customWidth="1"/>
    <col min="5117" max="5117" width="11.5" bestFit="1" customWidth="1"/>
    <col min="5118" max="5118" width="14" bestFit="1" customWidth="1"/>
    <col min="5119" max="5119" width="11.5" bestFit="1" customWidth="1"/>
    <col min="5120" max="5120" width="14" bestFit="1" customWidth="1"/>
    <col min="5121" max="5121" width="11.5" bestFit="1" customWidth="1"/>
    <col min="5122" max="5122" width="14" bestFit="1" customWidth="1"/>
    <col min="5123" max="5123" width="11.5" bestFit="1" customWidth="1"/>
    <col min="5124" max="5124" width="14" bestFit="1" customWidth="1"/>
    <col min="5125" max="5125" width="11.5" bestFit="1" customWidth="1"/>
    <col min="5126" max="5126" width="14" bestFit="1" customWidth="1"/>
    <col min="5127" max="5127" width="11.5" bestFit="1" customWidth="1"/>
    <col min="5128" max="5128" width="14" bestFit="1" customWidth="1"/>
    <col min="5129" max="5129" width="11.5" bestFit="1" customWidth="1"/>
    <col min="5130" max="5130" width="14" bestFit="1" customWidth="1"/>
    <col min="5131" max="5131" width="11.5" bestFit="1" customWidth="1"/>
    <col min="5132" max="5132" width="14" bestFit="1" customWidth="1"/>
    <col min="5133" max="5133" width="11.5" bestFit="1" customWidth="1"/>
    <col min="5134" max="5134" width="14" bestFit="1" customWidth="1"/>
    <col min="5135" max="5135" width="11.5" bestFit="1" customWidth="1"/>
    <col min="5136" max="5136" width="14" bestFit="1" customWidth="1"/>
    <col min="5137" max="5137" width="11.5" bestFit="1" customWidth="1"/>
    <col min="5138" max="5138" width="14" bestFit="1" customWidth="1"/>
    <col min="5139" max="5139" width="11.5" bestFit="1" customWidth="1"/>
    <col min="5140" max="5140" width="14" bestFit="1" customWidth="1"/>
    <col min="5141" max="5141" width="11.5" bestFit="1" customWidth="1"/>
    <col min="5142" max="5142" width="14" bestFit="1" customWidth="1"/>
    <col min="5143" max="5143" width="11.5" bestFit="1" customWidth="1"/>
    <col min="5144" max="5144" width="14" bestFit="1" customWidth="1"/>
    <col min="5145" max="5145" width="11.5" bestFit="1" customWidth="1"/>
    <col min="5146" max="5146" width="14" bestFit="1" customWidth="1"/>
    <col min="5147" max="5147" width="11.5" bestFit="1" customWidth="1"/>
    <col min="5148" max="5148" width="14" bestFit="1" customWidth="1"/>
    <col min="5149" max="5149" width="11.5" bestFit="1" customWidth="1"/>
    <col min="5150" max="5150" width="14" bestFit="1" customWidth="1"/>
    <col min="5151" max="5151" width="11.5" bestFit="1" customWidth="1"/>
    <col min="5152" max="5152" width="14" bestFit="1" customWidth="1"/>
    <col min="5153" max="5153" width="11.5" bestFit="1" customWidth="1"/>
    <col min="5154" max="5154" width="14" bestFit="1" customWidth="1"/>
    <col min="5155" max="5155" width="11.5" bestFit="1" customWidth="1"/>
    <col min="5156" max="5156" width="14" bestFit="1" customWidth="1"/>
    <col min="5157" max="5157" width="11.5" bestFit="1" customWidth="1"/>
    <col min="5158" max="5158" width="14" bestFit="1" customWidth="1"/>
    <col min="5159" max="5159" width="11.5" bestFit="1" customWidth="1"/>
    <col min="5160" max="5160" width="14" bestFit="1" customWidth="1"/>
    <col min="5161" max="5161" width="11.5" bestFit="1" customWidth="1"/>
    <col min="5162" max="5162" width="14" bestFit="1" customWidth="1"/>
    <col min="5163" max="5163" width="11.5" bestFit="1" customWidth="1"/>
    <col min="5164" max="5164" width="14" bestFit="1" customWidth="1"/>
    <col min="5165" max="5165" width="11.5" bestFit="1" customWidth="1"/>
    <col min="5166" max="5166" width="14" bestFit="1" customWidth="1"/>
    <col min="5167" max="5167" width="11.5" bestFit="1" customWidth="1"/>
    <col min="5168" max="5168" width="14" bestFit="1" customWidth="1"/>
    <col min="5169" max="5169" width="11.5" bestFit="1" customWidth="1"/>
    <col min="5170" max="5170" width="14" bestFit="1" customWidth="1"/>
    <col min="5171" max="5171" width="11.5" bestFit="1" customWidth="1"/>
    <col min="5172" max="5172" width="14" bestFit="1" customWidth="1"/>
    <col min="5173" max="5173" width="11.5" bestFit="1" customWidth="1"/>
    <col min="5174" max="5174" width="14" bestFit="1" customWidth="1"/>
    <col min="5175" max="5175" width="11.5" bestFit="1" customWidth="1"/>
    <col min="5176" max="5176" width="14" bestFit="1" customWidth="1"/>
    <col min="5177" max="5177" width="11.5" bestFit="1" customWidth="1"/>
    <col min="5178" max="5178" width="14" bestFit="1" customWidth="1"/>
    <col min="5179" max="5179" width="11.5" bestFit="1" customWidth="1"/>
    <col min="5180" max="5180" width="14" bestFit="1" customWidth="1"/>
    <col min="5181" max="5181" width="10.5" bestFit="1" customWidth="1"/>
    <col min="5182" max="5182" width="13" bestFit="1" customWidth="1"/>
    <col min="5183" max="5183" width="10.5" bestFit="1" customWidth="1"/>
    <col min="5184" max="5184" width="13" bestFit="1" customWidth="1"/>
    <col min="5185" max="5185" width="10.5" bestFit="1" customWidth="1"/>
    <col min="5186" max="5186" width="13" bestFit="1" customWidth="1"/>
    <col min="5187" max="5187" width="10.5" bestFit="1" customWidth="1"/>
    <col min="5188" max="5188" width="13" bestFit="1" customWidth="1"/>
    <col min="5189" max="5189" width="10.5" bestFit="1" customWidth="1"/>
    <col min="5190" max="5190" width="13" bestFit="1" customWidth="1"/>
    <col min="5191" max="5191" width="10.5" bestFit="1" customWidth="1"/>
    <col min="5192" max="5192" width="13" bestFit="1" customWidth="1"/>
    <col min="5193" max="5193" width="10.5" bestFit="1" customWidth="1"/>
    <col min="5194" max="5194" width="13" bestFit="1" customWidth="1"/>
    <col min="5195" max="5195" width="10.5" bestFit="1" customWidth="1"/>
    <col min="5196" max="5196" width="13" bestFit="1" customWidth="1"/>
    <col min="5197" max="5197" width="10.5" bestFit="1" customWidth="1"/>
    <col min="5198" max="5198" width="13" bestFit="1" customWidth="1"/>
    <col min="5199" max="5199" width="10.5" bestFit="1" customWidth="1"/>
    <col min="5200" max="5200" width="13" bestFit="1" customWidth="1"/>
    <col min="5201" max="5201" width="10.5" bestFit="1" customWidth="1"/>
    <col min="5202" max="5202" width="13" bestFit="1" customWidth="1"/>
    <col min="5203" max="5203" width="10.5" bestFit="1" customWidth="1"/>
    <col min="5204" max="5204" width="13" bestFit="1" customWidth="1"/>
    <col min="5205" max="5205" width="10.5" bestFit="1" customWidth="1"/>
    <col min="5206" max="5206" width="13" bestFit="1" customWidth="1"/>
    <col min="5207" max="5207" width="10.5" bestFit="1" customWidth="1"/>
    <col min="5208" max="5208" width="13" bestFit="1" customWidth="1"/>
    <col min="5209" max="5209" width="10.5" bestFit="1" customWidth="1"/>
    <col min="5210" max="5210" width="13" bestFit="1" customWidth="1"/>
    <col min="5211" max="5211" width="10.5" bestFit="1" customWidth="1"/>
    <col min="5212" max="5212" width="13" bestFit="1" customWidth="1"/>
    <col min="5213" max="5213" width="10.5" bestFit="1" customWidth="1"/>
    <col min="5214" max="5214" width="13" bestFit="1" customWidth="1"/>
    <col min="5215" max="5215" width="10.5" bestFit="1" customWidth="1"/>
    <col min="5216" max="5216" width="13" bestFit="1" customWidth="1"/>
    <col min="5217" max="5217" width="10.5" bestFit="1" customWidth="1"/>
    <col min="5218" max="5218" width="13" bestFit="1" customWidth="1"/>
    <col min="5219" max="5219" width="10.5" bestFit="1" customWidth="1"/>
    <col min="5220" max="5220" width="13" bestFit="1" customWidth="1"/>
    <col min="5221" max="5221" width="10.5" bestFit="1" customWidth="1"/>
    <col min="5222" max="5222" width="13" bestFit="1" customWidth="1"/>
    <col min="5223" max="5223" width="10.5" bestFit="1" customWidth="1"/>
    <col min="5224" max="5224" width="13" bestFit="1" customWidth="1"/>
    <col min="5225" max="5225" width="10.5" bestFit="1" customWidth="1"/>
    <col min="5226" max="5226" width="13" bestFit="1" customWidth="1"/>
    <col min="5227" max="5227" width="10.5" bestFit="1" customWidth="1"/>
    <col min="5228" max="5228" width="13" bestFit="1" customWidth="1"/>
    <col min="5229" max="5229" width="10.5" bestFit="1" customWidth="1"/>
    <col min="5230" max="5230" width="13" bestFit="1" customWidth="1"/>
    <col min="5231" max="5231" width="10.5" bestFit="1" customWidth="1"/>
    <col min="5232" max="5232" width="13" bestFit="1" customWidth="1"/>
    <col min="5233" max="5233" width="11.5" bestFit="1" customWidth="1"/>
    <col min="5234" max="5234" width="14" bestFit="1" customWidth="1"/>
    <col min="5235" max="5235" width="11.5" bestFit="1" customWidth="1"/>
    <col min="5236" max="5236" width="14" bestFit="1" customWidth="1"/>
    <col min="5237" max="5237" width="11.5" bestFit="1" customWidth="1"/>
    <col min="5238" max="5238" width="14" bestFit="1" customWidth="1"/>
    <col min="5239" max="5239" width="11.5" bestFit="1" customWidth="1"/>
    <col min="5240" max="5240" width="14" bestFit="1" customWidth="1"/>
    <col min="5241" max="5241" width="11.5" bestFit="1" customWidth="1"/>
    <col min="5242" max="5242" width="14" bestFit="1" customWidth="1"/>
    <col min="5243" max="5243" width="11.5" bestFit="1" customWidth="1"/>
    <col min="5244" max="5244" width="14" bestFit="1" customWidth="1"/>
    <col min="5245" max="5245" width="11.5" bestFit="1" customWidth="1"/>
    <col min="5246" max="5246" width="14" bestFit="1" customWidth="1"/>
    <col min="5247" max="5247" width="11.5" bestFit="1" customWidth="1"/>
    <col min="5248" max="5248" width="14" bestFit="1" customWidth="1"/>
    <col min="5249" max="5249" width="11.5" bestFit="1" customWidth="1"/>
    <col min="5250" max="5250" width="14" bestFit="1" customWidth="1"/>
    <col min="5251" max="5251" width="11.5" bestFit="1" customWidth="1"/>
    <col min="5252" max="5252" width="14" bestFit="1" customWidth="1"/>
    <col min="5253" max="5253" width="11.5" bestFit="1" customWidth="1"/>
    <col min="5254" max="5254" width="14" bestFit="1" customWidth="1"/>
    <col min="5255" max="5255" width="11.5" bestFit="1" customWidth="1"/>
    <col min="5256" max="5256" width="14" bestFit="1" customWidth="1"/>
    <col min="5257" max="5257" width="11.5" bestFit="1" customWidth="1"/>
    <col min="5258" max="5258" width="14" bestFit="1" customWidth="1"/>
    <col min="5259" max="5259" width="11.5" bestFit="1" customWidth="1"/>
    <col min="5260" max="5260" width="14" bestFit="1" customWidth="1"/>
    <col min="5261" max="5261" width="11.5" bestFit="1" customWidth="1"/>
    <col min="5262" max="5262" width="14" bestFit="1" customWidth="1"/>
    <col min="5263" max="5263" width="11.5" bestFit="1" customWidth="1"/>
    <col min="5264" max="5264" width="14" bestFit="1" customWidth="1"/>
    <col min="5265" max="5265" width="11.5" bestFit="1" customWidth="1"/>
    <col min="5266" max="5266" width="14" bestFit="1" customWidth="1"/>
    <col min="5267" max="5267" width="11.5" bestFit="1" customWidth="1"/>
    <col min="5268" max="5268" width="14" bestFit="1" customWidth="1"/>
    <col min="5269" max="5269" width="11.5" bestFit="1" customWidth="1"/>
    <col min="5270" max="5270" width="14" bestFit="1" customWidth="1"/>
    <col min="5271" max="5271" width="11.5" bestFit="1" customWidth="1"/>
    <col min="5272" max="5272" width="14" bestFit="1" customWidth="1"/>
    <col min="5273" max="5273" width="11.5" bestFit="1" customWidth="1"/>
    <col min="5274" max="5274" width="14" bestFit="1" customWidth="1"/>
    <col min="5275" max="5275" width="11.5" bestFit="1" customWidth="1"/>
    <col min="5276" max="5276" width="14" bestFit="1" customWidth="1"/>
    <col min="5277" max="5277" width="11.5" bestFit="1" customWidth="1"/>
    <col min="5278" max="5278" width="14" bestFit="1" customWidth="1"/>
    <col min="5279" max="5279" width="11.5" bestFit="1" customWidth="1"/>
    <col min="5280" max="5280" width="14" bestFit="1" customWidth="1"/>
    <col min="5281" max="5281" width="11.5" bestFit="1" customWidth="1"/>
    <col min="5282" max="5282" width="14" bestFit="1" customWidth="1"/>
    <col min="5283" max="5283" width="11.5" bestFit="1" customWidth="1"/>
    <col min="5284" max="5284" width="14" bestFit="1" customWidth="1"/>
    <col min="5285" max="5285" width="11.5" bestFit="1" customWidth="1"/>
    <col min="5286" max="5286" width="14" bestFit="1" customWidth="1"/>
    <col min="5287" max="5287" width="11.5" bestFit="1" customWidth="1"/>
    <col min="5288" max="5288" width="14" bestFit="1" customWidth="1"/>
    <col min="5289" max="5289" width="11.5" bestFit="1" customWidth="1"/>
    <col min="5290" max="5290" width="14" bestFit="1" customWidth="1"/>
    <col min="5291" max="5291" width="11.5" bestFit="1" customWidth="1"/>
    <col min="5292" max="5292" width="14" bestFit="1" customWidth="1"/>
    <col min="5293" max="5293" width="11.5" bestFit="1" customWidth="1"/>
    <col min="5294" max="5294" width="14" bestFit="1" customWidth="1"/>
    <col min="5295" max="5295" width="11.5" bestFit="1" customWidth="1"/>
    <col min="5296" max="5296" width="14" bestFit="1" customWidth="1"/>
    <col min="5297" max="5297" width="11.5" bestFit="1" customWidth="1"/>
    <col min="5298" max="5298" width="14" bestFit="1" customWidth="1"/>
    <col min="5299" max="5299" width="11.5" bestFit="1" customWidth="1"/>
    <col min="5300" max="5300" width="14" bestFit="1" customWidth="1"/>
    <col min="5301" max="5301" width="11.5" bestFit="1" customWidth="1"/>
    <col min="5302" max="5302" width="14" bestFit="1" customWidth="1"/>
    <col min="5303" max="5303" width="11.5" bestFit="1" customWidth="1"/>
    <col min="5304" max="5304" width="14" bestFit="1" customWidth="1"/>
    <col min="5305" max="5305" width="11.5" bestFit="1" customWidth="1"/>
    <col min="5306" max="5306" width="14" bestFit="1" customWidth="1"/>
    <col min="5307" max="5307" width="11.5" bestFit="1" customWidth="1"/>
    <col min="5308" max="5308" width="14" bestFit="1" customWidth="1"/>
    <col min="5309" max="5309" width="11.5" bestFit="1" customWidth="1"/>
    <col min="5310" max="5310" width="14" bestFit="1" customWidth="1"/>
    <col min="5311" max="5311" width="11.5" bestFit="1" customWidth="1"/>
    <col min="5312" max="5312" width="14" bestFit="1" customWidth="1"/>
    <col min="5313" max="5313" width="11.5" bestFit="1" customWidth="1"/>
    <col min="5314" max="5314" width="14" bestFit="1" customWidth="1"/>
    <col min="5315" max="5315" width="11.5" bestFit="1" customWidth="1"/>
    <col min="5316" max="5316" width="14" bestFit="1" customWidth="1"/>
    <col min="5317" max="5317" width="11.5" bestFit="1" customWidth="1"/>
    <col min="5318" max="5318" width="14" bestFit="1" customWidth="1"/>
    <col min="5319" max="5319" width="11.5" bestFit="1" customWidth="1"/>
    <col min="5320" max="5320" width="14" bestFit="1" customWidth="1"/>
    <col min="5321" max="5321" width="11.5" bestFit="1" customWidth="1"/>
    <col min="5322" max="5322" width="14" bestFit="1" customWidth="1"/>
    <col min="5323" max="5323" width="11.5" bestFit="1" customWidth="1"/>
    <col min="5324" max="5324" width="14" bestFit="1" customWidth="1"/>
    <col min="5325" max="5325" width="11.5" bestFit="1" customWidth="1"/>
    <col min="5326" max="5326" width="14" bestFit="1" customWidth="1"/>
    <col min="5327" max="5327" width="11.5" bestFit="1" customWidth="1"/>
    <col min="5328" max="5328" width="14" bestFit="1" customWidth="1"/>
    <col min="5329" max="5329" width="11.5" bestFit="1" customWidth="1"/>
    <col min="5330" max="5330" width="14" bestFit="1" customWidth="1"/>
    <col min="5331" max="5331" width="11.5" bestFit="1" customWidth="1"/>
    <col min="5332" max="5332" width="14" bestFit="1" customWidth="1"/>
    <col min="5333" max="5333" width="11.5" bestFit="1" customWidth="1"/>
    <col min="5334" max="5334" width="14" bestFit="1" customWidth="1"/>
    <col min="5335" max="5335" width="11.5" bestFit="1" customWidth="1"/>
    <col min="5336" max="5336" width="14" bestFit="1" customWidth="1"/>
    <col min="5337" max="5337" width="11.5" bestFit="1" customWidth="1"/>
    <col min="5338" max="5338" width="14" bestFit="1" customWidth="1"/>
    <col min="5339" max="5339" width="11.5" bestFit="1" customWidth="1"/>
    <col min="5340" max="5340" width="14" bestFit="1" customWidth="1"/>
    <col min="5341" max="5341" width="11.5" bestFit="1" customWidth="1"/>
    <col min="5342" max="5342" width="14" bestFit="1" customWidth="1"/>
    <col min="5343" max="5343" width="11.5" bestFit="1" customWidth="1"/>
    <col min="5344" max="5344" width="14" bestFit="1" customWidth="1"/>
    <col min="5345" max="5345" width="11.5" bestFit="1" customWidth="1"/>
    <col min="5346" max="5346" width="14" bestFit="1" customWidth="1"/>
    <col min="5347" max="5347" width="11.5" bestFit="1" customWidth="1"/>
    <col min="5348" max="5348" width="14" bestFit="1" customWidth="1"/>
    <col min="5349" max="5349" width="11.5" bestFit="1" customWidth="1"/>
    <col min="5350" max="5350" width="14" bestFit="1" customWidth="1"/>
    <col min="5351" max="5351" width="11.5" bestFit="1" customWidth="1"/>
    <col min="5352" max="5352" width="8.83203125" bestFit="1" customWidth="1"/>
    <col min="5353" max="5353" width="14" bestFit="1" customWidth="1"/>
    <col min="5354" max="5354" width="11.5" bestFit="1" customWidth="1"/>
    <col min="5355" max="5355" width="14" bestFit="1" customWidth="1"/>
    <col min="5356" max="5356" width="11.5" bestFit="1" customWidth="1"/>
    <col min="5357" max="5357" width="14" bestFit="1" customWidth="1"/>
    <col min="5358" max="5358" width="11.5" bestFit="1" customWidth="1"/>
    <col min="5359" max="5359" width="14" bestFit="1" customWidth="1"/>
    <col min="5360" max="5360" width="11.5" bestFit="1" customWidth="1"/>
    <col min="5361" max="5361" width="14" bestFit="1" customWidth="1"/>
    <col min="5362" max="5362" width="11.5" bestFit="1" customWidth="1"/>
    <col min="5363" max="5363" width="14" bestFit="1" customWidth="1"/>
    <col min="5364" max="5364" width="11.5" bestFit="1" customWidth="1"/>
    <col min="5365" max="5365" width="14" bestFit="1" customWidth="1"/>
    <col min="5366" max="5366" width="11.5" bestFit="1" customWidth="1"/>
    <col min="5367" max="5367" width="14" bestFit="1" customWidth="1"/>
    <col min="5368" max="5368" width="11.5" bestFit="1" customWidth="1"/>
    <col min="5369" max="5369" width="14" bestFit="1" customWidth="1"/>
    <col min="5370" max="5370" width="11.5" bestFit="1" customWidth="1"/>
    <col min="5371" max="5371" width="14" bestFit="1" customWidth="1"/>
    <col min="5372" max="5372" width="11.5" bestFit="1" customWidth="1"/>
    <col min="5373" max="5373" width="14" bestFit="1" customWidth="1"/>
    <col min="5374" max="5374" width="11.5" bestFit="1" customWidth="1"/>
    <col min="5375" max="5375" width="14" bestFit="1" customWidth="1"/>
    <col min="5376" max="5376" width="11.5" bestFit="1" customWidth="1"/>
    <col min="5377" max="5377" width="14" bestFit="1" customWidth="1"/>
    <col min="5378" max="5378" width="11.5" bestFit="1" customWidth="1"/>
    <col min="5379" max="5379" width="14" bestFit="1" customWidth="1"/>
    <col min="5380" max="5380" width="11.5" bestFit="1" customWidth="1"/>
    <col min="5381" max="5381" width="14" bestFit="1" customWidth="1"/>
    <col min="5382" max="5382" width="11.5" bestFit="1" customWidth="1"/>
    <col min="5383" max="5383" width="14" bestFit="1" customWidth="1"/>
    <col min="5384" max="5384" width="11.5" bestFit="1" customWidth="1"/>
    <col min="5385" max="5385" width="14" bestFit="1" customWidth="1"/>
    <col min="5386" max="5386" width="11.5" bestFit="1" customWidth="1"/>
    <col min="5387" max="5387" width="14" bestFit="1" customWidth="1"/>
    <col min="5388" max="5388" width="11.5" bestFit="1" customWidth="1"/>
    <col min="5389" max="5389" width="14" bestFit="1" customWidth="1"/>
    <col min="5390" max="5390" width="11.5" bestFit="1" customWidth="1"/>
    <col min="5391" max="5391" width="14" bestFit="1" customWidth="1"/>
    <col min="5392" max="5392" width="11.5" bestFit="1" customWidth="1"/>
    <col min="5393" max="5393" width="14" bestFit="1" customWidth="1"/>
    <col min="5394" max="5394" width="11.5" bestFit="1" customWidth="1"/>
    <col min="5395" max="5395" width="14" bestFit="1" customWidth="1"/>
    <col min="5396" max="5396" width="11.5" bestFit="1" customWidth="1"/>
    <col min="5397" max="5397" width="14" bestFit="1" customWidth="1"/>
    <col min="5398" max="5398" width="11.5" bestFit="1" customWidth="1"/>
    <col min="5399" max="5399" width="14" bestFit="1" customWidth="1"/>
    <col min="5400" max="5400" width="12.5" bestFit="1" customWidth="1"/>
    <col min="5401" max="5401" width="15" bestFit="1" customWidth="1"/>
    <col min="5402" max="5402" width="12.5" bestFit="1" customWidth="1"/>
    <col min="5403" max="5403" width="15" bestFit="1" customWidth="1"/>
    <col min="5404" max="5404" width="12.5" bestFit="1" customWidth="1"/>
    <col min="5405" max="5405" width="15" bestFit="1" customWidth="1"/>
    <col min="5406" max="5406" width="12.5" bestFit="1" customWidth="1"/>
    <col min="5407" max="5407" width="15" bestFit="1" customWidth="1"/>
    <col min="5408" max="5408" width="12.5" bestFit="1" customWidth="1"/>
    <col min="5409" max="5409" width="15" bestFit="1" customWidth="1"/>
    <col min="5410" max="5410" width="12.5" bestFit="1" customWidth="1"/>
    <col min="5411" max="5411" width="15" bestFit="1" customWidth="1"/>
    <col min="5412" max="5412" width="12.5" bestFit="1" customWidth="1"/>
    <col min="5413" max="5413" width="15" bestFit="1" customWidth="1"/>
    <col min="5414" max="5414" width="12.5" bestFit="1" customWidth="1"/>
    <col min="5415" max="5415" width="15" bestFit="1" customWidth="1"/>
    <col min="5416" max="5416" width="12.5" bestFit="1" customWidth="1"/>
    <col min="5417" max="5417" width="15" bestFit="1" customWidth="1"/>
    <col min="5418" max="5418" width="12.5" bestFit="1" customWidth="1"/>
    <col min="5419" max="5419" width="15" bestFit="1" customWidth="1"/>
    <col min="5420" max="5420" width="12.5" bestFit="1" customWidth="1"/>
    <col min="5421" max="5421" width="15" bestFit="1" customWidth="1"/>
    <col min="5422" max="5422" width="12.5" bestFit="1" customWidth="1"/>
    <col min="5423" max="5423" width="15" bestFit="1" customWidth="1"/>
    <col min="5424" max="5424" width="12.5" bestFit="1" customWidth="1"/>
    <col min="5425" max="5425" width="15" bestFit="1" customWidth="1"/>
    <col min="5426" max="5426" width="12.5" bestFit="1" customWidth="1"/>
    <col min="5427" max="5427" width="15" bestFit="1" customWidth="1"/>
    <col min="5428" max="5428" width="12.5" bestFit="1" customWidth="1"/>
    <col min="5429" max="5429" width="15" bestFit="1" customWidth="1"/>
    <col min="5430" max="5430" width="12.5" bestFit="1" customWidth="1"/>
    <col min="5431" max="5431" width="15" bestFit="1" customWidth="1"/>
    <col min="5432" max="5432" width="12.5" bestFit="1" customWidth="1"/>
    <col min="5433" max="5433" width="15" bestFit="1" customWidth="1"/>
    <col min="5434" max="5434" width="12.5" bestFit="1" customWidth="1"/>
    <col min="5435" max="5435" width="15" bestFit="1" customWidth="1"/>
    <col min="5436" max="5436" width="12.5" bestFit="1" customWidth="1"/>
    <col min="5437" max="5437" width="15" bestFit="1" customWidth="1"/>
    <col min="5438" max="5438" width="12.5" bestFit="1" customWidth="1"/>
    <col min="5439" max="5439" width="15" bestFit="1" customWidth="1"/>
    <col min="5440" max="5440" width="12.5" bestFit="1" customWidth="1"/>
    <col min="5441" max="5441" width="15" bestFit="1" customWidth="1"/>
    <col min="5442" max="5442" width="12.5" bestFit="1" customWidth="1"/>
    <col min="5443" max="5443" width="15" bestFit="1" customWidth="1"/>
    <col min="5444" max="5444" width="12.5" bestFit="1" customWidth="1"/>
    <col min="5445" max="5445" width="15" bestFit="1" customWidth="1"/>
    <col min="5446" max="5446" width="12.5" bestFit="1" customWidth="1"/>
    <col min="5447" max="5447" width="15" bestFit="1" customWidth="1"/>
    <col min="5448" max="5448" width="12.5" bestFit="1" customWidth="1"/>
    <col min="5449" max="5449" width="15" bestFit="1" customWidth="1"/>
    <col min="5450" max="5450" width="12.5" bestFit="1" customWidth="1"/>
    <col min="5451" max="5451" width="15" bestFit="1" customWidth="1"/>
    <col min="5452" max="5452" width="12.5" bestFit="1" customWidth="1"/>
    <col min="5453" max="5453" width="15" bestFit="1" customWidth="1"/>
    <col min="5454" max="5454" width="12.5" bestFit="1" customWidth="1"/>
    <col min="5455" max="5455" width="15" bestFit="1" customWidth="1"/>
    <col min="5456" max="5456" width="12.5" bestFit="1" customWidth="1"/>
    <col min="5457" max="5457" width="15" bestFit="1" customWidth="1"/>
    <col min="5458" max="5458" width="12.5" bestFit="1" customWidth="1"/>
    <col min="5459" max="5459" width="15" bestFit="1" customWidth="1"/>
    <col min="5460" max="5460" width="12.5" bestFit="1" customWidth="1"/>
    <col min="5461" max="5461" width="15" bestFit="1" customWidth="1"/>
    <col min="5462" max="5462" width="12.5" bestFit="1" customWidth="1"/>
    <col min="5463" max="5463" width="15" bestFit="1" customWidth="1"/>
    <col min="5464" max="5464" width="12.5" bestFit="1" customWidth="1"/>
    <col min="5465" max="5465" width="15" bestFit="1" customWidth="1"/>
    <col min="5466" max="5466" width="12.5" bestFit="1" customWidth="1"/>
    <col min="5467" max="5467" width="15" bestFit="1" customWidth="1"/>
    <col min="5468" max="5468" width="12.5" bestFit="1" customWidth="1"/>
    <col min="5469" max="5469" width="15" bestFit="1" customWidth="1"/>
    <col min="5470" max="5470" width="12.5" bestFit="1" customWidth="1"/>
    <col min="5471" max="5471" width="15" bestFit="1" customWidth="1"/>
    <col min="5472" max="5472" width="12.5" bestFit="1" customWidth="1"/>
    <col min="5473" max="5473" width="15" bestFit="1" customWidth="1"/>
    <col min="5474" max="5474" width="12.5" bestFit="1" customWidth="1"/>
    <col min="5475" max="5475" width="15" bestFit="1" customWidth="1"/>
    <col min="5476" max="5476" width="12.5" bestFit="1" customWidth="1"/>
    <col min="5477" max="5477" width="15" bestFit="1" customWidth="1"/>
    <col min="5478" max="5478" width="12.5" bestFit="1" customWidth="1"/>
    <col min="5479" max="5479" width="15" bestFit="1" customWidth="1"/>
    <col min="5480" max="5480" width="12.5" bestFit="1" customWidth="1"/>
    <col min="5481" max="5481" width="15" bestFit="1" customWidth="1"/>
    <col min="5482" max="5482" width="12.5" bestFit="1" customWidth="1"/>
    <col min="5483" max="5483" width="15" bestFit="1" customWidth="1"/>
    <col min="5484" max="5484" width="12.5" bestFit="1" customWidth="1"/>
    <col min="5485" max="5485" width="15" bestFit="1" customWidth="1"/>
    <col min="5486" max="5486" width="12.5" bestFit="1" customWidth="1"/>
    <col min="5487" max="5487" width="15" bestFit="1" customWidth="1"/>
    <col min="5488" max="5488" width="12.5" bestFit="1" customWidth="1"/>
    <col min="5489" max="5489" width="15" bestFit="1" customWidth="1"/>
    <col min="5490" max="5490" width="12.5" bestFit="1" customWidth="1"/>
    <col min="5491" max="5491" width="15" bestFit="1" customWidth="1"/>
    <col min="5492" max="5492" width="12.5" bestFit="1" customWidth="1"/>
    <col min="5493" max="5493" width="15" bestFit="1" customWidth="1"/>
    <col min="5494" max="5494" width="12.5" bestFit="1" customWidth="1"/>
    <col min="5495" max="5495" width="15" bestFit="1" customWidth="1"/>
    <col min="5496" max="5496" width="12.5" bestFit="1" customWidth="1"/>
    <col min="5497" max="5497" width="15" bestFit="1" customWidth="1"/>
    <col min="5498" max="5498" width="12.5" bestFit="1" customWidth="1"/>
    <col min="5499" max="5499" width="15" bestFit="1" customWidth="1"/>
    <col min="5500" max="5500" width="12.5" bestFit="1" customWidth="1"/>
    <col min="5501" max="5501" width="15" bestFit="1" customWidth="1"/>
    <col min="5502" max="5502" width="12.5" bestFit="1" customWidth="1"/>
    <col min="5503" max="5503" width="15" bestFit="1" customWidth="1"/>
    <col min="5504" max="5504" width="12.5" bestFit="1" customWidth="1"/>
    <col min="5505" max="5505" width="15" bestFit="1" customWidth="1"/>
    <col min="5506" max="5506" width="12.5" bestFit="1" customWidth="1"/>
    <col min="5507" max="5507" width="15" bestFit="1" customWidth="1"/>
    <col min="5508" max="5508" width="12.5" bestFit="1" customWidth="1"/>
    <col min="5509" max="5509" width="15" bestFit="1" customWidth="1"/>
    <col min="5510" max="5510" width="12.5" bestFit="1" customWidth="1"/>
    <col min="5511" max="5511" width="15" bestFit="1" customWidth="1"/>
    <col min="5512" max="5512" width="12.5" bestFit="1" customWidth="1"/>
    <col min="5513" max="5513" width="15" bestFit="1" customWidth="1"/>
    <col min="5514" max="5514" width="12.5" bestFit="1" customWidth="1"/>
    <col min="5515" max="5515" width="15" bestFit="1" customWidth="1"/>
    <col min="5516" max="5516" width="12.5" bestFit="1" customWidth="1"/>
    <col min="5517" max="5517" width="15" bestFit="1" customWidth="1"/>
    <col min="5518" max="5518" width="12.5" bestFit="1" customWidth="1"/>
    <col min="5519" max="5519" width="15" bestFit="1" customWidth="1"/>
    <col min="5520" max="5520" width="12.5" bestFit="1" customWidth="1"/>
    <col min="5521" max="5521" width="15" bestFit="1" customWidth="1"/>
    <col min="5522" max="5522" width="12.5" bestFit="1" customWidth="1"/>
    <col min="5523" max="5523" width="15" bestFit="1" customWidth="1"/>
    <col min="5524" max="5524" width="12.5" bestFit="1" customWidth="1"/>
    <col min="5525" max="5525" width="15" bestFit="1" customWidth="1"/>
    <col min="5526" max="5526" width="12.5" bestFit="1" customWidth="1"/>
    <col min="5527" max="5527" width="15" bestFit="1" customWidth="1"/>
    <col min="5528" max="5528" width="12.5" bestFit="1" customWidth="1"/>
    <col min="5529" max="5529" width="15" bestFit="1" customWidth="1"/>
    <col min="5530" max="5530" width="12.5" bestFit="1" customWidth="1"/>
    <col min="5531" max="5531" width="15" bestFit="1" customWidth="1"/>
    <col min="5532" max="5532" width="11.5" bestFit="1" customWidth="1"/>
    <col min="5533" max="5533" width="14" bestFit="1" customWidth="1"/>
    <col min="5534" max="5534" width="11.5" bestFit="1" customWidth="1"/>
    <col min="5535" max="5535" width="14" bestFit="1" customWidth="1"/>
    <col min="5536" max="5536" width="11.5" bestFit="1" customWidth="1"/>
    <col min="5537" max="5537" width="14" bestFit="1" customWidth="1"/>
    <col min="5538" max="5538" width="11.5" bestFit="1" customWidth="1"/>
    <col min="5539" max="5539" width="14" bestFit="1" customWidth="1"/>
    <col min="5540" max="5540" width="11.5" bestFit="1" customWidth="1"/>
    <col min="5541" max="5541" width="14" bestFit="1" customWidth="1"/>
    <col min="5542" max="5542" width="11.5" bestFit="1" customWidth="1"/>
    <col min="5543" max="5543" width="14" bestFit="1" customWidth="1"/>
    <col min="5544" max="5544" width="11.5" bestFit="1" customWidth="1"/>
    <col min="5545" max="5545" width="14" bestFit="1" customWidth="1"/>
    <col min="5546" max="5546" width="11.5" bestFit="1" customWidth="1"/>
    <col min="5547" max="5547" width="14" bestFit="1" customWidth="1"/>
    <col min="5548" max="5548" width="11.5" bestFit="1" customWidth="1"/>
    <col min="5549" max="5549" width="14" bestFit="1" customWidth="1"/>
    <col min="5550" max="5550" width="11.5" bestFit="1" customWidth="1"/>
    <col min="5551" max="5551" width="14" bestFit="1" customWidth="1"/>
    <col min="5552" max="5552" width="11.5" bestFit="1" customWidth="1"/>
    <col min="5553" max="5553" width="14" bestFit="1" customWidth="1"/>
    <col min="5554" max="5554" width="11.5" bestFit="1" customWidth="1"/>
    <col min="5555" max="5555" width="14" bestFit="1" customWidth="1"/>
    <col min="5556" max="5556" width="11.5" bestFit="1" customWidth="1"/>
    <col min="5557" max="5557" width="14" bestFit="1" customWidth="1"/>
    <col min="5558" max="5558" width="11.5" bestFit="1" customWidth="1"/>
    <col min="5559" max="5559" width="14" bestFit="1" customWidth="1"/>
    <col min="5560" max="5560" width="11.5" bestFit="1" customWidth="1"/>
    <col min="5561" max="5561" width="14" bestFit="1" customWidth="1"/>
    <col min="5562" max="5562" width="11.5" bestFit="1" customWidth="1"/>
    <col min="5563" max="5563" width="14" bestFit="1" customWidth="1"/>
    <col min="5564" max="5564" width="11.5" bestFit="1" customWidth="1"/>
    <col min="5565" max="5565" width="14" bestFit="1" customWidth="1"/>
    <col min="5566" max="5566" width="11.5" bestFit="1" customWidth="1"/>
    <col min="5567" max="5567" width="14" bestFit="1" customWidth="1"/>
    <col min="5568" max="5568" width="11.5" bestFit="1" customWidth="1"/>
    <col min="5569" max="5569" width="14" bestFit="1" customWidth="1"/>
    <col min="5570" max="5570" width="11.5" bestFit="1" customWidth="1"/>
    <col min="5571" max="5571" width="14" bestFit="1" customWidth="1"/>
    <col min="5572" max="5572" width="11.5" bestFit="1" customWidth="1"/>
    <col min="5573" max="5573" width="14" bestFit="1" customWidth="1"/>
    <col min="5574" max="5574" width="11.5" bestFit="1" customWidth="1"/>
    <col min="5575" max="5575" width="14" bestFit="1" customWidth="1"/>
    <col min="5576" max="5576" width="12.5" bestFit="1" customWidth="1"/>
    <col min="5577" max="5577" width="15" bestFit="1" customWidth="1"/>
    <col min="5578" max="5578" width="12.5" bestFit="1" customWidth="1"/>
    <col min="5579" max="5579" width="15" bestFit="1" customWidth="1"/>
    <col min="5580" max="5580" width="12.5" bestFit="1" customWidth="1"/>
    <col min="5581" max="5581" width="15" bestFit="1" customWidth="1"/>
    <col min="5582" max="5582" width="12.5" bestFit="1" customWidth="1"/>
    <col min="5583" max="5583" width="15" bestFit="1" customWidth="1"/>
    <col min="5584" max="5584" width="12.5" bestFit="1" customWidth="1"/>
    <col min="5585" max="5585" width="15" bestFit="1" customWidth="1"/>
    <col min="5586" max="5586" width="12.5" bestFit="1" customWidth="1"/>
    <col min="5587" max="5587" width="15" bestFit="1" customWidth="1"/>
    <col min="5588" max="5588" width="12.5" bestFit="1" customWidth="1"/>
    <col min="5589" max="5589" width="15" bestFit="1" customWidth="1"/>
    <col min="5590" max="5590" width="12.5" bestFit="1" customWidth="1"/>
    <col min="5591" max="5591" width="15" bestFit="1" customWidth="1"/>
    <col min="5592" max="5592" width="12.5" bestFit="1" customWidth="1"/>
    <col min="5593" max="5593" width="15" bestFit="1" customWidth="1"/>
    <col min="5594" max="5594" width="12.5" bestFit="1" customWidth="1"/>
    <col min="5595" max="5595" width="15" bestFit="1" customWidth="1"/>
    <col min="5596" max="5596" width="12.5" bestFit="1" customWidth="1"/>
    <col min="5597" max="5597" width="15" bestFit="1" customWidth="1"/>
    <col min="5598" max="5598" width="12.5" bestFit="1" customWidth="1"/>
    <col min="5599" max="5599" width="15" bestFit="1" customWidth="1"/>
    <col min="5600" max="5600" width="12.5" bestFit="1" customWidth="1"/>
    <col min="5601" max="5601" width="15" bestFit="1" customWidth="1"/>
    <col min="5602" max="5602" width="12.5" bestFit="1" customWidth="1"/>
    <col min="5603" max="5603" width="15" bestFit="1" customWidth="1"/>
    <col min="5604" max="5604" width="12.5" bestFit="1" customWidth="1"/>
    <col min="5605" max="5605" width="15" bestFit="1" customWidth="1"/>
    <col min="5606" max="5606" width="12.5" bestFit="1" customWidth="1"/>
    <col min="5607" max="5607" width="15" bestFit="1" customWidth="1"/>
    <col min="5608" max="5608" width="12.5" bestFit="1" customWidth="1"/>
    <col min="5609" max="5609" width="15" bestFit="1" customWidth="1"/>
    <col min="5610" max="5610" width="12.5" bestFit="1" customWidth="1"/>
    <col min="5611" max="5611" width="15" bestFit="1" customWidth="1"/>
    <col min="5612" max="5612" width="12.5" bestFit="1" customWidth="1"/>
    <col min="5613" max="5613" width="15" bestFit="1" customWidth="1"/>
    <col min="5614" max="5614" width="12.5" bestFit="1" customWidth="1"/>
    <col min="5615" max="5615" width="15" bestFit="1" customWidth="1"/>
    <col min="5616" max="5616" width="12.5" bestFit="1" customWidth="1"/>
    <col min="5617" max="5617" width="15" bestFit="1" customWidth="1"/>
    <col min="5618" max="5618" width="12.5" bestFit="1" customWidth="1"/>
    <col min="5619" max="5619" width="15" bestFit="1" customWidth="1"/>
    <col min="5620" max="5620" width="12.5" bestFit="1" customWidth="1"/>
    <col min="5621" max="5621" width="15" bestFit="1" customWidth="1"/>
    <col min="5622" max="5622" width="12.5" bestFit="1" customWidth="1"/>
    <col min="5623" max="5623" width="15" bestFit="1" customWidth="1"/>
    <col min="5624" max="5624" width="12.5" bestFit="1" customWidth="1"/>
    <col min="5625" max="5625" width="15" bestFit="1" customWidth="1"/>
    <col min="5626" max="5626" width="12.5" bestFit="1" customWidth="1"/>
    <col min="5627" max="5627" width="15" bestFit="1" customWidth="1"/>
    <col min="5628" max="5628" width="12.5" bestFit="1" customWidth="1"/>
    <col min="5629" max="5629" width="15" bestFit="1" customWidth="1"/>
    <col min="5630" max="5630" width="12.5" bestFit="1" customWidth="1"/>
    <col min="5631" max="5631" width="15" bestFit="1" customWidth="1"/>
    <col min="5632" max="5632" width="12.5" bestFit="1" customWidth="1"/>
    <col min="5633" max="5633" width="15" bestFit="1" customWidth="1"/>
    <col min="5634" max="5634" width="12.5" bestFit="1" customWidth="1"/>
    <col min="5635" max="5635" width="15" bestFit="1" customWidth="1"/>
    <col min="5636" max="5636" width="12.5" bestFit="1" customWidth="1"/>
    <col min="5637" max="5637" width="15" bestFit="1" customWidth="1"/>
    <col min="5638" max="5638" width="12.5" bestFit="1" customWidth="1"/>
    <col min="5639" max="5639" width="15" bestFit="1" customWidth="1"/>
    <col min="5640" max="5640" width="12.5" bestFit="1" customWidth="1"/>
    <col min="5641" max="5641" width="15" bestFit="1" customWidth="1"/>
    <col min="5642" max="5642" width="12.5" bestFit="1" customWidth="1"/>
    <col min="5643" max="5643" width="15" bestFit="1" customWidth="1"/>
    <col min="5644" max="5644" width="12.5" bestFit="1" customWidth="1"/>
    <col min="5645" max="5645" width="15" bestFit="1" customWidth="1"/>
    <col min="5646" max="5646" width="12.5" bestFit="1" customWidth="1"/>
    <col min="5647" max="5647" width="15" bestFit="1" customWidth="1"/>
    <col min="5648" max="5648" width="12.5" bestFit="1" customWidth="1"/>
    <col min="5649" max="5649" width="15" bestFit="1" customWidth="1"/>
    <col min="5650" max="5650" width="12.5" bestFit="1" customWidth="1"/>
    <col min="5651" max="5651" width="15" bestFit="1" customWidth="1"/>
    <col min="5652" max="5652" width="12.5" bestFit="1" customWidth="1"/>
    <col min="5653" max="5653" width="15" bestFit="1" customWidth="1"/>
    <col min="5654" max="5654" width="12.5" bestFit="1" customWidth="1"/>
    <col min="5655" max="5655" width="15" bestFit="1" customWidth="1"/>
    <col min="5656" max="5656" width="12.5" bestFit="1" customWidth="1"/>
    <col min="5657" max="5657" width="15" bestFit="1" customWidth="1"/>
    <col min="5658" max="5658" width="12.5" bestFit="1" customWidth="1"/>
    <col min="5659" max="5659" width="15" bestFit="1" customWidth="1"/>
    <col min="5660" max="5660" width="12.5" bestFit="1" customWidth="1"/>
    <col min="5661" max="5661" width="15" bestFit="1" customWidth="1"/>
    <col min="5662" max="5662" width="12.5" bestFit="1" customWidth="1"/>
    <col min="5663" max="5663" width="15" bestFit="1" customWidth="1"/>
    <col min="5664" max="5664" width="12.5" bestFit="1" customWidth="1"/>
    <col min="5665" max="5665" width="15" bestFit="1" customWidth="1"/>
    <col min="5666" max="5666" width="12.5" bestFit="1" customWidth="1"/>
    <col min="5667" max="5667" width="15" bestFit="1" customWidth="1"/>
    <col min="5668" max="5668" width="12.5" bestFit="1" customWidth="1"/>
    <col min="5669" max="5669" width="15" bestFit="1" customWidth="1"/>
    <col min="5670" max="5670" width="12.5" bestFit="1" customWidth="1"/>
    <col min="5671" max="5671" width="15" bestFit="1" customWidth="1"/>
    <col min="5672" max="5672" width="12.5" bestFit="1" customWidth="1"/>
    <col min="5673" max="5673" width="15" bestFit="1" customWidth="1"/>
    <col min="5674" max="5674" width="12.5" bestFit="1" customWidth="1"/>
    <col min="5675" max="5675" width="15" bestFit="1" customWidth="1"/>
    <col min="5676" max="5676" width="12.5" bestFit="1" customWidth="1"/>
    <col min="5677" max="5677" width="15" bestFit="1" customWidth="1"/>
    <col min="5678" max="5678" width="12.5" bestFit="1" customWidth="1"/>
    <col min="5679" max="5679" width="15" bestFit="1" customWidth="1"/>
    <col min="5680" max="5680" width="12.5" bestFit="1" customWidth="1"/>
    <col min="5681" max="5681" width="15" bestFit="1" customWidth="1"/>
    <col min="5682" max="5682" width="12.5" bestFit="1" customWidth="1"/>
    <col min="5683" max="5683" width="15" bestFit="1" customWidth="1"/>
    <col min="5684" max="5684" width="12.5" bestFit="1" customWidth="1"/>
    <col min="5685" max="5685" width="15" bestFit="1" customWidth="1"/>
    <col min="5686" max="5686" width="12.5" bestFit="1" customWidth="1"/>
    <col min="5687" max="5687" width="15" bestFit="1" customWidth="1"/>
    <col min="5688" max="5688" width="12.5" bestFit="1" customWidth="1"/>
    <col min="5689" max="5689" width="15" bestFit="1" customWidth="1"/>
    <col min="5690" max="5690" width="12.5" bestFit="1" customWidth="1"/>
    <col min="5691" max="5691" width="15" bestFit="1" customWidth="1"/>
    <col min="5692" max="5692" width="12.5" bestFit="1" customWidth="1"/>
    <col min="5693" max="5693" width="15" bestFit="1" customWidth="1"/>
    <col min="5694" max="5694" width="12.5" bestFit="1" customWidth="1"/>
    <col min="5695" max="5695" width="15" bestFit="1" customWidth="1"/>
    <col min="5696" max="5696" width="12.5" bestFit="1" customWidth="1"/>
    <col min="5697" max="5697" width="15" bestFit="1" customWidth="1"/>
    <col min="5698" max="5698" width="12.5" bestFit="1" customWidth="1"/>
    <col min="5699" max="5699" width="15" bestFit="1" customWidth="1"/>
    <col min="5700" max="5700" width="11.5" bestFit="1" customWidth="1"/>
    <col min="5701" max="5701" width="14" bestFit="1" customWidth="1"/>
    <col min="5702" max="5702" width="11.5" bestFit="1" customWidth="1"/>
    <col min="5703" max="5703" width="14" bestFit="1" customWidth="1"/>
    <col min="5704" max="5704" width="11.5" bestFit="1" customWidth="1"/>
    <col min="5705" max="5705" width="14" bestFit="1" customWidth="1"/>
    <col min="5706" max="5706" width="11.5" bestFit="1" customWidth="1"/>
    <col min="5707" max="5707" width="14" bestFit="1" customWidth="1"/>
    <col min="5708" max="5708" width="11.5" bestFit="1" customWidth="1"/>
    <col min="5709" max="5709" width="14" bestFit="1" customWidth="1"/>
    <col min="5710" max="5710" width="11.5" bestFit="1" customWidth="1"/>
    <col min="5711" max="5711" width="14" bestFit="1" customWidth="1"/>
    <col min="5712" max="5712" width="11.5" bestFit="1" customWidth="1"/>
    <col min="5713" max="5713" width="14" bestFit="1" customWidth="1"/>
    <col min="5714" max="5714" width="11.5" bestFit="1" customWidth="1"/>
    <col min="5715" max="5715" width="14" bestFit="1" customWidth="1"/>
    <col min="5716" max="5716" width="11.5" bestFit="1" customWidth="1"/>
    <col min="5717" max="5717" width="14" bestFit="1" customWidth="1"/>
    <col min="5718" max="5718" width="11.5" bestFit="1" customWidth="1"/>
    <col min="5719" max="5719" width="14" bestFit="1" customWidth="1"/>
    <col min="5720" max="5720" width="11.5" bestFit="1" customWidth="1"/>
    <col min="5721" max="5721" width="14" bestFit="1" customWidth="1"/>
    <col min="5722" max="5722" width="11.5" bestFit="1" customWidth="1"/>
    <col min="5723" max="5723" width="14" bestFit="1" customWidth="1"/>
    <col min="5724" max="5724" width="11.5" bestFit="1" customWidth="1"/>
    <col min="5725" max="5725" width="14" bestFit="1" customWidth="1"/>
    <col min="5726" max="5726" width="11.5" bestFit="1" customWidth="1"/>
    <col min="5727" max="5727" width="14" bestFit="1" customWidth="1"/>
    <col min="5728" max="5728" width="11.5" bestFit="1" customWidth="1"/>
    <col min="5729" max="5729" width="14" bestFit="1" customWidth="1"/>
    <col min="5730" max="5730" width="11.5" bestFit="1" customWidth="1"/>
    <col min="5731" max="5731" width="14" bestFit="1" customWidth="1"/>
    <col min="5732" max="5732" width="11.5" bestFit="1" customWidth="1"/>
    <col min="5733" max="5733" width="14" bestFit="1" customWidth="1"/>
    <col min="5734" max="5734" width="12.5" bestFit="1" customWidth="1"/>
    <col min="5735" max="5735" width="15" bestFit="1" customWidth="1"/>
    <col min="5736" max="5736" width="12.5" bestFit="1" customWidth="1"/>
    <col min="5737" max="5737" width="15" bestFit="1" customWidth="1"/>
    <col min="5738" max="5738" width="12.5" bestFit="1" customWidth="1"/>
    <col min="5739" max="5739" width="15" bestFit="1" customWidth="1"/>
    <col min="5740" max="5740" width="12.5" bestFit="1" customWidth="1"/>
    <col min="5741" max="5741" width="15" bestFit="1" customWidth="1"/>
    <col min="5742" max="5742" width="12.5" bestFit="1" customWidth="1"/>
    <col min="5743" max="5743" width="15" bestFit="1" customWidth="1"/>
    <col min="5744" max="5744" width="12.5" bestFit="1" customWidth="1"/>
    <col min="5745" max="5745" width="15" bestFit="1" customWidth="1"/>
    <col min="5746" max="5746" width="12.5" bestFit="1" customWidth="1"/>
    <col min="5747" max="5747" width="15" bestFit="1" customWidth="1"/>
    <col min="5748" max="5748" width="12.5" bestFit="1" customWidth="1"/>
    <col min="5749" max="5749" width="15" bestFit="1" customWidth="1"/>
    <col min="5750" max="5750" width="12.5" bestFit="1" customWidth="1"/>
    <col min="5751" max="5751" width="15" bestFit="1" customWidth="1"/>
    <col min="5752" max="5752" width="12.5" bestFit="1" customWidth="1"/>
    <col min="5753" max="5753" width="15" bestFit="1" customWidth="1"/>
    <col min="5754" max="5754" width="12.5" bestFit="1" customWidth="1"/>
    <col min="5755" max="5755" width="15" bestFit="1" customWidth="1"/>
    <col min="5756" max="5756" width="12.5" bestFit="1" customWidth="1"/>
    <col min="5757" max="5757" width="15" bestFit="1" customWidth="1"/>
    <col min="5758" max="5758" width="12.5" bestFit="1" customWidth="1"/>
    <col min="5759" max="5759" width="15" bestFit="1" customWidth="1"/>
    <col min="5760" max="5760" width="12.5" bestFit="1" customWidth="1"/>
    <col min="5761" max="5761" width="15" bestFit="1" customWidth="1"/>
    <col min="5762" max="5762" width="12.5" bestFit="1" customWidth="1"/>
    <col min="5763" max="5763" width="15" bestFit="1" customWidth="1"/>
    <col min="5764" max="5764" width="12.5" bestFit="1" customWidth="1"/>
    <col min="5765" max="5765" width="15" bestFit="1" customWidth="1"/>
    <col min="5766" max="5766" width="12.5" bestFit="1" customWidth="1"/>
    <col min="5767" max="5767" width="15" bestFit="1" customWidth="1"/>
    <col min="5768" max="5768" width="12.5" bestFit="1" customWidth="1"/>
    <col min="5769" max="5769" width="15" bestFit="1" customWidth="1"/>
    <col min="5770" max="5770" width="12.5" bestFit="1" customWidth="1"/>
    <col min="5771" max="5771" width="15" bestFit="1" customWidth="1"/>
    <col min="5772" max="5772" width="12.5" bestFit="1" customWidth="1"/>
    <col min="5773" max="5773" width="15" bestFit="1" customWidth="1"/>
    <col min="5774" max="5774" width="12.5" bestFit="1" customWidth="1"/>
    <col min="5775" max="5775" width="15" bestFit="1" customWidth="1"/>
    <col min="5776" max="5776" width="12.5" bestFit="1" customWidth="1"/>
    <col min="5777" max="5777" width="15" bestFit="1" customWidth="1"/>
    <col min="5778" max="5778" width="12.5" bestFit="1" customWidth="1"/>
    <col min="5779" max="5779" width="15" bestFit="1" customWidth="1"/>
    <col min="5780" max="5780" width="12.5" bestFit="1" customWidth="1"/>
    <col min="5781" max="5781" width="15" bestFit="1" customWidth="1"/>
    <col min="5782" max="5782" width="12.5" bestFit="1" customWidth="1"/>
    <col min="5783" max="5783" width="15" bestFit="1" customWidth="1"/>
    <col min="5784" max="5784" width="12.5" bestFit="1" customWidth="1"/>
    <col min="5785" max="5785" width="15" bestFit="1" customWidth="1"/>
    <col min="5786" max="5786" width="12.5" bestFit="1" customWidth="1"/>
    <col min="5787" max="5787" width="15" bestFit="1" customWidth="1"/>
    <col min="5788" max="5788" width="12.5" bestFit="1" customWidth="1"/>
    <col min="5789" max="5789" width="15" bestFit="1" customWidth="1"/>
    <col min="5790" max="5790" width="12.5" bestFit="1" customWidth="1"/>
    <col min="5791" max="5791" width="15" bestFit="1" customWidth="1"/>
    <col min="5792" max="5792" width="12.5" bestFit="1" customWidth="1"/>
    <col min="5793" max="5793" width="15" bestFit="1" customWidth="1"/>
    <col min="5794" max="5794" width="12.5" bestFit="1" customWidth="1"/>
    <col min="5795" max="5795" width="15" bestFit="1" customWidth="1"/>
    <col min="5796" max="5796" width="12.5" bestFit="1" customWidth="1"/>
    <col min="5797" max="5797" width="15" bestFit="1" customWidth="1"/>
    <col min="5798" max="5798" width="12.5" bestFit="1" customWidth="1"/>
    <col min="5799" max="5799" width="15" bestFit="1" customWidth="1"/>
    <col min="5800" max="5800" width="12.5" bestFit="1" customWidth="1"/>
    <col min="5801" max="5801" width="15" bestFit="1" customWidth="1"/>
    <col min="5802" max="5802" width="12.5" bestFit="1" customWidth="1"/>
    <col min="5803" max="5803" width="15" bestFit="1" customWidth="1"/>
    <col min="5804" max="5804" width="12.5" bestFit="1" customWidth="1"/>
    <col min="5805" max="5805" width="15" bestFit="1" customWidth="1"/>
    <col min="5806" max="5806" width="12.5" bestFit="1" customWidth="1"/>
    <col min="5807" max="5807" width="15" bestFit="1" customWidth="1"/>
    <col min="5808" max="5808" width="12.5" bestFit="1" customWidth="1"/>
    <col min="5809" max="5809" width="15" bestFit="1" customWidth="1"/>
    <col min="5810" max="5810" width="12.5" bestFit="1" customWidth="1"/>
    <col min="5811" max="5811" width="15" bestFit="1" customWidth="1"/>
    <col min="5812" max="5812" width="12.5" bestFit="1" customWidth="1"/>
    <col min="5813" max="5813" width="15" bestFit="1" customWidth="1"/>
    <col min="5814" max="5814" width="12.5" bestFit="1" customWidth="1"/>
    <col min="5815" max="5815" width="15" bestFit="1" customWidth="1"/>
    <col min="5816" max="5816" width="12.5" bestFit="1" customWidth="1"/>
    <col min="5817" max="5817" width="15" bestFit="1" customWidth="1"/>
    <col min="5818" max="5818" width="12.5" bestFit="1" customWidth="1"/>
    <col min="5819" max="5819" width="15" bestFit="1" customWidth="1"/>
    <col min="5820" max="5820" width="12.5" bestFit="1" customWidth="1"/>
    <col min="5821" max="5821" width="15" bestFit="1" customWidth="1"/>
    <col min="5822" max="5822" width="12.5" bestFit="1" customWidth="1"/>
    <col min="5823" max="5823" width="15" bestFit="1" customWidth="1"/>
    <col min="5824" max="5824" width="12.5" bestFit="1" customWidth="1"/>
    <col min="5825" max="5825" width="15" bestFit="1" customWidth="1"/>
    <col min="5826" max="5826" width="12.5" bestFit="1" customWidth="1"/>
    <col min="5827" max="5827" width="15" bestFit="1" customWidth="1"/>
    <col min="5828" max="5828" width="12.5" bestFit="1" customWidth="1"/>
    <col min="5829" max="5829" width="15" bestFit="1" customWidth="1"/>
    <col min="5830" max="5830" width="12.5" bestFit="1" customWidth="1"/>
    <col min="5831" max="5831" width="15" bestFit="1" customWidth="1"/>
    <col min="5832" max="5832" width="12.5" bestFit="1" customWidth="1"/>
    <col min="5833" max="5833" width="15" bestFit="1" customWidth="1"/>
    <col min="5834" max="5834" width="12.5" bestFit="1" customWidth="1"/>
    <col min="5835" max="5835" width="15" bestFit="1" customWidth="1"/>
    <col min="5836" max="5836" width="12.5" bestFit="1" customWidth="1"/>
    <col min="5837" max="5837" width="15" bestFit="1" customWidth="1"/>
    <col min="5838" max="5838" width="12.5" bestFit="1" customWidth="1"/>
    <col min="5839" max="5839" width="15" bestFit="1" customWidth="1"/>
    <col min="5840" max="5840" width="12.5" bestFit="1" customWidth="1"/>
    <col min="5841" max="5841" width="15" bestFit="1" customWidth="1"/>
    <col min="5842" max="5842" width="12.5" bestFit="1" customWidth="1"/>
    <col min="5843" max="5843" width="15" bestFit="1" customWidth="1"/>
    <col min="5844" max="5844" width="12.5" bestFit="1" customWidth="1"/>
    <col min="5845" max="5845" width="15" bestFit="1" customWidth="1"/>
    <col min="5846" max="5846" width="12.5" bestFit="1" customWidth="1"/>
    <col min="5847" max="5847" width="15" bestFit="1" customWidth="1"/>
    <col min="5848" max="5848" width="12.5" bestFit="1" customWidth="1"/>
    <col min="5849" max="5849" width="15" bestFit="1" customWidth="1"/>
    <col min="5850" max="5850" width="12.5" bestFit="1" customWidth="1"/>
    <col min="5851" max="5851" width="15" bestFit="1" customWidth="1"/>
    <col min="5852" max="5852" width="12.5" bestFit="1" customWidth="1"/>
    <col min="5853" max="5853" width="15" bestFit="1" customWidth="1"/>
    <col min="5854" max="5854" width="12.5" bestFit="1" customWidth="1"/>
    <col min="5855" max="5855" width="15" bestFit="1" customWidth="1"/>
    <col min="5856" max="5856" width="12.5" bestFit="1" customWidth="1"/>
    <col min="5857" max="5857" width="15" bestFit="1" customWidth="1"/>
    <col min="5858" max="5858" width="12.5" bestFit="1" customWidth="1"/>
    <col min="5859" max="5859" width="15" bestFit="1" customWidth="1"/>
    <col min="5860" max="5860" width="12.5" bestFit="1" customWidth="1"/>
    <col min="5861" max="5861" width="15" bestFit="1" customWidth="1"/>
    <col min="5862" max="5862" width="10.5" bestFit="1" customWidth="1"/>
    <col min="5863" max="5863" width="13" bestFit="1" customWidth="1"/>
    <col min="5864" max="5864" width="10.5" bestFit="1" customWidth="1"/>
    <col min="5865" max="5865" width="13" bestFit="1" customWidth="1"/>
    <col min="5866" max="5866" width="10.5" bestFit="1" customWidth="1"/>
    <col min="5867" max="5867" width="13" bestFit="1" customWidth="1"/>
    <col min="5868" max="5868" width="10.5" bestFit="1" customWidth="1"/>
    <col min="5869" max="5869" width="13" bestFit="1" customWidth="1"/>
    <col min="5870" max="5870" width="10.5" bestFit="1" customWidth="1"/>
    <col min="5871" max="5871" width="13" bestFit="1" customWidth="1"/>
    <col min="5872" max="5872" width="10.5" bestFit="1" customWidth="1"/>
    <col min="5873" max="5873" width="13" bestFit="1" customWidth="1"/>
    <col min="5874" max="5874" width="10.5" bestFit="1" customWidth="1"/>
    <col min="5875" max="5875" width="13" bestFit="1" customWidth="1"/>
    <col min="5876" max="5876" width="10.5" bestFit="1" customWidth="1"/>
    <col min="5877" max="5877" width="13" bestFit="1" customWidth="1"/>
    <col min="5878" max="5878" width="10.5" bestFit="1" customWidth="1"/>
    <col min="5879" max="5879" width="13" bestFit="1" customWidth="1"/>
    <col min="5880" max="5880" width="10.5" bestFit="1" customWidth="1"/>
    <col min="5881" max="5881" width="13" bestFit="1" customWidth="1"/>
    <col min="5882" max="5882" width="10.5" bestFit="1" customWidth="1"/>
    <col min="5883" max="5883" width="13" bestFit="1" customWidth="1"/>
    <col min="5884" max="5884" width="10.5" bestFit="1" customWidth="1"/>
    <col min="5885" max="5885" width="13" bestFit="1" customWidth="1"/>
    <col min="5886" max="5886" width="10.5" bestFit="1" customWidth="1"/>
    <col min="5887" max="5887" width="13" bestFit="1" customWidth="1"/>
    <col min="5888" max="5888" width="10.5" bestFit="1" customWidth="1"/>
    <col min="5889" max="5889" width="13" bestFit="1" customWidth="1"/>
    <col min="5890" max="5890" width="10.5" bestFit="1" customWidth="1"/>
    <col min="5891" max="5891" width="13" bestFit="1" customWidth="1"/>
    <col min="5892" max="5892" width="10.5" bestFit="1" customWidth="1"/>
    <col min="5893" max="5893" width="13" bestFit="1" customWidth="1"/>
    <col min="5894" max="5894" width="10.5" bestFit="1" customWidth="1"/>
    <col min="5895" max="5895" width="13" bestFit="1" customWidth="1"/>
    <col min="5896" max="5896" width="10.5" bestFit="1" customWidth="1"/>
    <col min="5897" max="5897" width="13" bestFit="1" customWidth="1"/>
    <col min="5898" max="5898" width="10.5" bestFit="1" customWidth="1"/>
    <col min="5899" max="5899" width="13" bestFit="1" customWidth="1"/>
    <col min="5900" max="5900" width="10.5" bestFit="1" customWidth="1"/>
    <col min="5901" max="5901" width="13" bestFit="1" customWidth="1"/>
    <col min="5902" max="5902" width="10.5" bestFit="1" customWidth="1"/>
    <col min="5903" max="5903" width="13" bestFit="1" customWidth="1"/>
    <col min="5904" max="5904" width="10.5" bestFit="1" customWidth="1"/>
    <col min="5905" max="5905" width="13" bestFit="1" customWidth="1"/>
    <col min="5906" max="5906" width="10.5" bestFit="1" customWidth="1"/>
    <col min="5907" max="5907" width="13" bestFit="1" customWidth="1"/>
    <col min="5908" max="5908" width="10.5" bestFit="1" customWidth="1"/>
    <col min="5909" max="5909" width="13" bestFit="1" customWidth="1"/>
    <col min="5910" max="5910" width="11.5" bestFit="1" customWidth="1"/>
    <col min="5911" max="5911" width="14" bestFit="1" customWidth="1"/>
    <col min="5912" max="5912" width="11.5" bestFit="1" customWidth="1"/>
    <col min="5913" max="5913" width="14" bestFit="1" customWidth="1"/>
    <col min="5914" max="5914" width="11.5" bestFit="1" customWidth="1"/>
    <col min="5915" max="5915" width="14" bestFit="1" customWidth="1"/>
    <col min="5916" max="5916" width="11.5" bestFit="1" customWidth="1"/>
    <col min="5917" max="5917" width="14" bestFit="1" customWidth="1"/>
    <col min="5918" max="5918" width="11.5" bestFit="1" customWidth="1"/>
    <col min="5919" max="5919" width="14" bestFit="1" customWidth="1"/>
    <col min="5920" max="5920" width="11.5" bestFit="1" customWidth="1"/>
    <col min="5921" max="5921" width="14" bestFit="1" customWidth="1"/>
    <col min="5922" max="5922" width="11.5" bestFit="1" customWidth="1"/>
    <col min="5923" max="5923" width="14" bestFit="1" customWidth="1"/>
    <col min="5924" max="5924" width="11.5" bestFit="1" customWidth="1"/>
    <col min="5925" max="5925" width="14" bestFit="1" customWidth="1"/>
    <col min="5926" max="5926" width="11.5" bestFit="1" customWidth="1"/>
    <col min="5927" max="5927" width="14" bestFit="1" customWidth="1"/>
    <col min="5928" max="5928" width="11.5" bestFit="1" customWidth="1"/>
    <col min="5929" max="5929" width="14" bestFit="1" customWidth="1"/>
    <col min="5930" max="5930" width="11.5" bestFit="1" customWidth="1"/>
    <col min="5931" max="5931" width="14" bestFit="1" customWidth="1"/>
    <col min="5932" max="5932" width="11.5" bestFit="1" customWidth="1"/>
    <col min="5933" max="5933" width="14" bestFit="1" customWidth="1"/>
    <col min="5934" max="5934" width="11.5" bestFit="1" customWidth="1"/>
    <col min="5935" max="5935" width="14" bestFit="1" customWidth="1"/>
    <col min="5936" max="5936" width="11.5" bestFit="1" customWidth="1"/>
    <col min="5937" max="5937" width="14" bestFit="1" customWidth="1"/>
    <col min="5938" max="5938" width="11.5" bestFit="1" customWidth="1"/>
    <col min="5939" max="5939" width="14" bestFit="1" customWidth="1"/>
    <col min="5940" max="5940" width="11.5" bestFit="1" customWidth="1"/>
    <col min="5941" max="5941" width="14" bestFit="1" customWidth="1"/>
    <col min="5942" max="5942" width="11.5" bestFit="1" customWidth="1"/>
    <col min="5943" max="5943" width="14" bestFit="1" customWidth="1"/>
    <col min="5944" max="5944" width="11.5" bestFit="1" customWidth="1"/>
    <col min="5945" max="5945" width="14" bestFit="1" customWidth="1"/>
    <col min="5946" max="5946" width="11.5" bestFit="1" customWidth="1"/>
    <col min="5947" max="5947" width="14" bestFit="1" customWidth="1"/>
    <col min="5948" max="5948" width="11.5" bestFit="1" customWidth="1"/>
    <col min="5949" max="5949" width="14" bestFit="1" customWidth="1"/>
    <col min="5950" max="5950" width="11.5" bestFit="1" customWidth="1"/>
    <col min="5951" max="5951" width="14" bestFit="1" customWidth="1"/>
    <col min="5952" max="5952" width="11.5" bestFit="1" customWidth="1"/>
    <col min="5953" max="5953" width="14" bestFit="1" customWidth="1"/>
    <col min="5954" max="5954" width="11.5" bestFit="1" customWidth="1"/>
    <col min="5955" max="5955" width="14" bestFit="1" customWidth="1"/>
    <col min="5956" max="5956" width="11.5" bestFit="1" customWidth="1"/>
    <col min="5957" max="5957" width="14" bestFit="1" customWidth="1"/>
    <col min="5958" max="5958" width="11.5" bestFit="1" customWidth="1"/>
    <col min="5959" max="5959" width="14" bestFit="1" customWidth="1"/>
    <col min="5960" max="5960" width="11.5" bestFit="1" customWidth="1"/>
    <col min="5961" max="5961" width="14" bestFit="1" customWidth="1"/>
    <col min="5962" max="5962" width="11.5" bestFit="1" customWidth="1"/>
    <col min="5963" max="5963" width="14" bestFit="1" customWidth="1"/>
    <col min="5964" max="5964" width="11.5" bestFit="1" customWidth="1"/>
    <col min="5965" max="5965" width="14" bestFit="1" customWidth="1"/>
    <col min="5966" max="5966" width="11.5" bestFit="1" customWidth="1"/>
    <col min="5967" max="5967" width="14" bestFit="1" customWidth="1"/>
    <col min="5968" max="5968" width="11.5" bestFit="1" customWidth="1"/>
    <col min="5969" max="5969" width="14" bestFit="1" customWidth="1"/>
    <col min="5970" max="5970" width="11.5" bestFit="1" customWidth="1"/>
    <col min="5971" max="5971" width="14" bestFit="1" customWidth="1"/>
    <col min="5972" max="5972" width="11.5" bestFit="1" customWidth="1"/>
    <col min="5973" max="5973" width="14" bestFit="1" customWidth="1"/>
    <col min="5974" max="5974" width="11.5" bestFit="1" customWidth="1"/>
    <col min="5975" max="5975" width="14" bestFit="1" customWidth="1"/>
    <col min="5976" max="5976" width="11.5" bestFit="1" customWidth="1"/>
    <col min="5977" max="5977" width="14" bestFit="1" customWidth="1"/>
    <col min="5978" max="5978" width="11.5" bestFit="1" customWidth="1"/>
    <col min="5979" max="5979" width="14" bestFit="1" customWidth="1"/>
    <col min="5980" max="5980" width="11.5" bestFit="1" customWidth="1"/>
    <col min="5981" max="5981" width="14" bestFit="1" customWidth="1"/>
    <col min="5982" max="5982" width="11.5" bestFit="1" customWidth="1"/>
    <col min="5983" max="5983" width="14" bestFit="1" customWidth="1"/>
    <col min="5984" max="5984" width="11.5" bestFit="1" customWidth="1"/>
    <col min="5985" max="5985" width="14" bestFit="1" customWidth="1"/>
    <col min="5986" max="5986" width="11.5" bestFit="1" customWidth="1"/>
    <col min="5987" max="5987" width="14" bestFit="1" customWidth="1"/>
    <col min="5988" max="5988" width="11.5" bestFit="1" customWidth="1"/>
    <col min="5989" max="5989" width="14" bestFit="1" customWidth="1"/>
    <col min="5990" max="5990" width="11.5" bestFit="1" customWidth="1"/>
    <col min="5991" max="5991" width="14" bestFit="1" customWidth="1"/>
    <col min="5992" max="5992" width="11.5" bestFit="1" customWidth="1"/>
    <col min="5993" max="5993" width="14" bestFit="1" customWidth="1"/>
    <col min="5994" max="5994" width="11.5" bestFit="1" customWidth="1"/>
    <col min="5995" max="5995" width="14" bestFit="1" customWidth="1"/>
    <col min="5996" max="5996" width="11.5" bestFit="1" customWidth="1"/>
    <col min="5997" max="5997" width="14" bestFit="1" customWidth="1"/>
    <col min="5998" max="5998" width="10.5" bestFit="1" customWidth="1"/>
    <col min="5999" max="5999" width="13" bestFit="1" customWidth="1"/>
    <col min="6000" max="6000" width="10.5" bestFit="1" customWidth="1"/>
    <col min="6001" max="6001" width="13" bestFit="1" customWidth="1"/>
    <col min="6002" max="6002" width="10.5" bestFit="1" customWidth="1"/>
    <col min="6003" max="6003" width="13" bestFit="1" customWidth="1"/>
    <col min="6004" max="6004" width="10.5" bestFit="1" customWidth="1"/>
    <col min="6005" max="6005" width="13" bestFit="1" customWidth="1"/>
    <col min="6006" max="6006" width="10.5" bestFit="1" customWidth="1"/>
    <col min="6007" max="6007" width="13" bestFit="1" customWidth="1"/>
    <col min="6008" max="6008" width="10.5" bestFit="1" customWidth="1"/>
    <col min="6009" max="6009" width="13" bestFit="1" customWidth="1"/>
    <col min="6010" max="6010" width="10.5" bestFit="1" customWidth="1"/>
    <col min="6011" max="6011" width="13" bestFit="1" customWidth="1"/>
    <col min="6012" max="6012" width="10.5" bestFit="1" customWidth="1"/>
    <col min="6013" max="6013" width="13" bestFit="1" customWidth="1"/>
    <col min="6014" max="6014" width="10.5" bestFit="1" customWidth="1"/>
    <col min="6015" max="6015" width="13" bestFit="1" customWidth="1"/>
    <col min="6016" max="6016" width="10.5" bestFit="1" customWidth="1"/>
    <col min="6017" max="6017" width="13" bestFit="1" customWidth="1"/>
    <col min="6018" max="6018" width="10.5" bestFit="1" customWidth="1"/>
    <col min="6019" max="6019" width="13" bestFit="1" customWidth="1"/>
    <col min="6020" max="6020" width="10.5" bestFit="1" customWidth="1"/>
    <col min="6021" max="6021" width="13" bestFit="1" customWidth="1"/>
    <col min="6022" max="6022" width="10.5" bestFit="1" customWidth="1"/>
    <col min="6023" max="6023" width="13" bestFit="1" customWidth="1"/>
    <col min="6024" max="6024" width="10.5" bestFit="1" customWidth="1"/>
    <col min="6025" max="6025" width="13" bestFit="1" customWidth="1"/>
    <col min="6026" max="6026" width="10.5" bestFit="1" customWidth="1"/>
    <col min="6027" max="6027" width="13" bestFit="1" customWidth="1"/>
    <col min="6028" max="6028" width="10.5" bestFit="1" customWidth="1"/>
    <col min="6029" max="6029" width="13" bestFit="1" customWidth="1"/>
    <col min="6030" max="6030" width="10.5" bestFit="1" customWidth="1"/>
    <col min="6031" max="6031" width="13" bestFit="1" customWidth="1"/>
    <col min="6032" max="6032" width="11.5" bestFit="1" customWidth="1"/>
    <col min="6033" max="6033" width="14" bestFit="1" customWidth="1"/>
    <col min="6034" max="6034" width="11.5" bestFit="1" customWidth="1"/>
    <col min="6035" max="6035" width="14" bestFit="1" customWidth="1"/>
    <col min="6036" max="6036" width="11.5" bestFit="1" customWidth="1"/>
    <col min="6037" max="6037" width="14" bestFit="1" customWidth="1"/>
    <col min="6038" max="6038" width="11.5" bestFit="1" customWidth="1"/>
    <col min="6039" max="6039" width="14" bestFit="1" customWidth="1"/>
    <col min="6040" max="6040" width="11.5" bestFit="1" customWidth="1"/>
    <col min="6041" max="6041" width="14" bestFit="1" customWidth="1"/>
    <col min="6042" max="6042" width="11.5" bestFit="1" customWidth="1"/>
    <col min="6043" max="6043" width="14" bestFit="1" customWidth="1"/>
    <col min="6044" max="6044" width="11.5" bestFit="1" customWidth="1"/>
    <col min="6045" max="6045" width="14" bestFit="1" customWidth="1"/>
    <col min="6046" max="6046" width="11.5" bestFit="1" customWidth="1"/>
    <col min="6047" max="6047" width="14" bestFit="1" customWidth="1"/>
    <col min="6048" max="6048" width="11.5" bestFit="1" customWidth="1"/>
    <col min="6049" max="6049" width="14" bestFit="1" customWidth="1"/>
    <col min="6050" max="6050" width="11.5" bestFit="1" customWidth="1"/>
    <col min="6051" max="6051" width="14" bestFit="1" customWidth="1"/>
    <col min="6052" max="6052" width="11.5" bestFit="1" customWidth="1"/>
    <col min="6053" max="6053" width="14" bestFit="1" customWidth="1"/>
    <col min="6054" max="6054" width="11.5" bestFit="1" customWidth="1"/>
    <col min="6055" max="6055" width="14" bestFit="1" customWidth="1"/>
    <col min="6056" max="6056" width="11.5" bestFit="1" customWidth="1"/>
    <col min="6057" max="6057" width="14" bestFit="1" customWidth="1"/>
    <col min="6058" max="6058" width="11.5" bestFit="1" customWidth="1"/>
    <col min="6059" max="6059" width="14" bestFit="1" customWidth="1"/>
    <col min="6060" max="6060" width="11.5" bestFit="1" customWidth="1"/>
    <col min="6061" max="6061" width="14" bestFit="1" customWidth="1"/>
    <col min="6062" max="6062" width="11.5" bestFit="1" customWidth="1"/>
    <col min="6063" max="6063" width="14" bestFit="1" customWidth="1"/>
    <col min="6064" max="6064" width="11.5" bestFit="1" customWidth="1"/>
    <col min="6065" max="6065" width="14" bestFit="1" customWidth="1"/>
    <col min="6066" max="6066" width="11.5" bestFit="1" customWidth="1"/>
    <col min="6067" max="6067" width="14" bestFit="1" customWidth="1"/>
    <col min="6068" max="6068" width="11.5" bestFit="1" customWidth="1"/>
    <col min="6069" max="6069" width="14" bestFit="1" customWidth="1"/>
    <col min="6070" max="6070" width="11.5" bestFit="1" customWidth="1"/>
    <col min="6071" max="6071" width="14" bestFit="1" customWidth="1"/>
    <col min="6072" max="6072" width="11.5" bestFit="1" customWidth="1"/>
    <col min="6073" max="6073" width="14" bestFit="1" customWidth="1"/>
    <col min="6074" max="6074" width="11.5" bestFit="1" customWidth="1"/>
    <col min="6075" max="6075" width="14" bestFit="1" customWidth="1"/>
    <col min="6076" max="6076" width="11.5" bestFit="1" customWidth="1"/>
    <col min="6077" max="6077" width="14" bestFit="1" customWidth="1"/>
    <col min="6078" max="6078" width="11.5" bestFit="1" customWidth="1"/>
    <col min="6079" max="6079" width="14" bestFit="1" customWidth="1"/>
    <col min="6080" max="6080" width="11.5" bestFit="1" customWidth="1"/>
    <col min="6081" max="6081" width="14" bestFit="1" customWidth="1"/>
    <col min="6082" max="6082" width="11.5" bestFit="1" customWidth="1"/>
    <col min="6083" max="6083" width="14" bestFit="1" customWidth="1"/>
    <col min="6084" max="6084" width="11.5" bestFit="1" customWidth="1"/>
    <col min="6085" max="6085" width="14" bestFit="1" customWidth="1"/>
    <col min="6086" max="6086" width="11.5" bestFit="1" customWidth="1"/>
    <col min="6087" max="6087" width="14" bestFit="1" customWidth="1"/>
    <col min="6088" max="6088" width="11.5" bestFit="1" customWidth="1"/>
    <col min="6089" max="6089" width="14" bestFit="1" customWidth="1"/>
    <col min="6090" max="6090" width="11.5" bestFit="1" customWidth="1"/>
    <col min="6091" max="6091" width="14" bestFit="1" customWidth="1"/>
    <col min="6092" max="6092" width="11.5" bestFit="1" customWidth="1"/>
    <col min="6093" max="6093" width="14" bestFit="1" customWidth="1"/>
    <col min="6094" max="6094" width="11.5" bestFit="1" customWidth="1"/>
    <col min="6095" max="6095" width="14" bestFit="1" customWidth="1"/>
    <col min="6096" max="6096" width="11.5" bestFit="1" customWidth="1"/>
    <col min="6097" max="6097" width="14" bestFit="1" customWidth="1"/>
    <col min="6098" max="6098" width="11.5" bestFit="1" customWidth="1"/>
    <col min="6099" max="6099" width="14" bestFit="1" customWidth="1"/>
    <col min="6100" max="6100" width="11.5" bestFit="1" customWidth="1"/>
    <col min="6101" max="6101" width="14" bestFit="1" customWidth="1"/>
    <col min="6102" max="6102" width="11.5" bestFit="1" customWidth="1"/>
    <col min="6103" max="6103" width="14" bestFit="1" customWidth="1"/>
    <col min="6104" max="6104" width="11.5" bestFit="1" customWidth="1"/>
    <col min="6105" max="6105" width="14" bestFit="1" customWidth="1"/>
    <col min="6106" max="6106" width="11.5" bestFit="1" customWidth="1"/>
    <col min="6107" max="6107" width="14" bestFit="1" customWidth="1"/>
    <col min="6108" max="6108" width="11.5" bestFit="1" customWidth="1"/>
    <col min="6109" max="6109" width="14" bestFit="1" customWidth="1"/>
    <col min="6110" max="6110" width="11.5" bestFit="1" customWidth="1"/>
    <col min="6111" max="6111" width="14" bestFit="1" customWidth="1"/>
    <col min="6112" max="6112" width="11.5" bestFit="1" customWidth="1"/>
    <col min="6113" max="6113" width="14" bestFit="1" customWidth="1"/>
    <col min="6114" max="6114" width="11.5" bestFit="1" customWidth="1"/>
    <col min="6115" max="6115" width="14" bestFit="1" customWidth="1"/>
    <col min="6116" max="6116" width="11.5" bestFit="1" customWidth="1"/>
    <col min="6117" max="6117" width="14" bestFit="1" customWidth="1"/>
    <col min="6118" max="6118" width="11.5" bestFit="1" customWidth="1"/>
    <col min="6119" max="6119" width="14" bestFit="1" customWidth="1"/>
    <col min="6120" max="6120" width="11.5" bestFit="1" customWidth="1"/>
    <col min="6121" max="6121" width="14" bestFit="1" customWidth="1"/>
    <col min="6122" max="6122" width="11.5" bestFit="1" customWidth="1"/>
    <col min="6123" max="6123" width="14" bestFit="1" customWidth="1"/>
    <col min="6124" max="6124" width="11.5" bestFit="1" customWidth="1"/>
    <col min="6125" max="6125" width="14" bestFit="1" customWidth="1"/>
    <col min="6126" max="6126" width="11.5" bestFit="1" customWidth="1"/>
    <col min="6127" max="6127" width="14" bestFit="1" customWidth="1"/>
    <col min="6128" max="6128" width="11.5" bestFit="1" customWidth="1"/>
    <col min="6129" max="6129" width="14" bestFit="1" customWidth="1"/>
    <col min="6130" max="6130" width="11.5" bestFit="1" customWidth="1"/>
    <col min="6131" max="6131" width="14" bestFit="1" customWidth="1"/>
    <col min="6132" max="6132" width="11.5" bestFit="1" customWidth="1"/>
    <col min="6133" max="6133" width="14" bestFit="1" customWidth="1"/>
    <col min="6134" max="6134" width="11.5" bestFit="1" customWidth="1"/>
    <col min="6135" max="6135" width="14" bestFit="1" customWidth="1"/>
    <col min="6136" max="6136" width="11.5" bestFit="1" customWidth="1"/>
    <col min="6137" max="6137" width="14" bestFit="1" customWidth="1"/>
    <col min="6138" max="6138" width="11.5" bestFit="1" customWidth="1"/>
    <col min="6139" max="6139" width="14" bestFit="1" customWidth="1"/>
    <col min="6140" max="6140" width="11.5" bestFit="1" customWidth="1"/>
    <col min="6141" max="6141" width="14" bestFit="1" customWidth="1"/>
    <col min="6142" max="6142" width="11.5" bestFit="1" customWidth="1"/>
    <col min="6143" max="6143" width="14" bestFit="1" customWidth="1"/>
    <col min="6144" max="6144" width="11.5" bestFit="1" customWidth="1"/>
    <col min="6145" max="6145" width="14" bestFit="1" customWidth="1"/>
    <col min="6146" max="6146" width="11.5" bestFit="1" customWidth="1"/>
    <col min="6147" max="6147" width="14" bestFit="1" customWidth="1"/>
    <col min="6148" max="6148" width="10.5" bestFit="1" customWidth="1"/>
    <col min="6149" max="6149" width="13" bestFit="1" customWidth="1"/>
    <col min="6150" max="6150" width="10.5" bestFit="1" customWidth="1"/>
    <col min="6151" max="6151" width="13" bestFit="1" customWidth="1"/>
    <col min="6152" max="6152" width="10.5" bestFit="1" customWidth="1"/>
    <col min="6153" max="6153" width="13" bestFit="1" customWidth="1"/>
    <col min="6154" max="6154" width="10.5" bestFit="1" customWidth="1"/>
    <col min="6155" max="6155" width="13" bestFit="1" customWidth="1"/>
    <col min="6156" max="6156" width="10.5" bestFit="1" customWidth="1"/>
    <col min="6157" max="6157" width="13" bestFit="1" customWidth="1"/>
    <col min="6158" max="6158" width="10.5" bestFit="1" customWidth="1"/>
    <col min="6159" max="6159" width="13" bestFit="1" customWidth="1"/>
    <col min="6160" max="6160" width="10.5" bestFit="1" customWidth="1"/>
    <col min="6161" max="6161" width="13" bestFit="1" customWidth="1"/>
    <col min="6162" max="6162" width="10.5" bestFit="1" customWidth="1"/>
    <col min="6163" max="6163" width="13" bestFit="1" customWidth="1"/>
    <col min="6164" max="6164" width="10.5" bestFit="1" customWidth="1"/>
    <col min="6165" max="6165" width="13" bestFit="1" customWidth="1"/>
    <col min="6166" max="6166" width="10.5" bestFit="1" customWidth="1"/>
    <col min="6167" max="6167" width="13" bestFit="1" customWidth="1"/>
    <col min="6168" max="6168" width="10.5" bestFit="1" customWidth="1"/>
    <col min="6169" max="6169" width="13" bestFit="1" customWidth="1"/>
    <col min="6170" max="6170" width="10.5" bestFit="1" customWidth="1"/>
    <col min="6171" max="6171" width="13" bestFit="1" customWidth="1"/>
    <col min="6172" max="6172" width="10.5" bestFit="1" customWidth="1"/>
    <col min="6173" max="6173" width="13" bestFit="1" customWidth="1"/>
    <col min="6174" max="6174" width="10.5" bestFit="1" customWidth="1"/>
    <col min="6175" max="6175" width="13" bestFit="1" customWidth="1"/>
    <col min="6176" max="6176" width="10.5" bestFit="1" customWidth="1"/>
    <col min="6177" max="6177" width="13" bestFit="1" customWidth="1"/>
    <col min="6178" max="6178" width="10.5" bestFit="1" customWidth="1"/>
    <col min="6179" max="6179" width="13" bestFit="1" customWidth="1"/>
    <col min="6180" max="6180" width="10.5" bestFit="1" customWidth="1"/>
    <col min="6181" max="6181" width="13" bestFit="1" customWidth="1"/>
    <col min="6182" max="6182" width="10.5" bestFit="1" customWidth="1"/>
    <col min="6183" max="6183" width="13" bestFit="1" customWidth="1"/>
    <col min="6184" max="6184" width="10.5" bestFit="1" customWidth="1"/>
    <col min="6185" max="6185" width="13" bestFit="1" customWidth="1"/>
    <col min="6186" max="6186" width="10.5" bestFit="1" customWidth="1"/>
    <col min="6187" max="6187" width="13" bestFit="1" customWidth="1"/>
    <col min="6188" max="6188" width="10.5" bestFit="1" customWidth="1"/>
    <col min="6189" max="6189" width="13" bestFit="1" customWidth="1"/>
    <col min="6190" max="6190" width="10.5" bestFit="1" customWidth="1"/>
    <col min="6191" max="6191" width="13" bestFit="1" customWidth="1"/>
    <col min="6192" max="6192" width="10.5" bestFit="1" customWidth="1"/>
    <col min="6193" max="6193" width="13" bestFit="1" customWidth="1"/>
    <col min="6194" max="6194" width="10.5" bestFit="1" customWidth="1"/>
    <col min="6195" max="6195" width="13" bestFit="1" customWidth="1"/>
    <col min="6196" max="6196" width="11.5" bestFit="1" customWidth="1"/>
    <col min="6197" max="6197" width="14" bestFit="1" customWidth="1"/>
    <col min="6198" max="6198" width="11.5" bestFit="1" customWidth="1"/>
    <col min="6199" max="6199" width="14" bestFit="1" customWidth="1"/>
    <col min="6200" max="6200" width="11.5" bestFit="1" customWidth="1"/>
    <col min="6201" max="6201" width="14" bestFit="1" customWidth="1"/>
    <col min="6202" max="6202" width="11.5" bestFit="1" customWidth="1"/>
    <col min="6203" max="6203" width="14" bestFit="1" customWidth="1"/>
    <col min="6204" max="6204" width="11.5" bestFit="1" customWidth="1"/>
    <col min="6205" max="6205" width="14" bestFit="1" customWidth="1"/>
    <col min="6206" max="6206" width="11.5" bestFit="1" customWidth="1"/>
    <col min="6207" max="6207" width="14" bestFit="1" customWidth="1"/>
    <col min="6208" max="6208" width="11.5" bestFit="1" customWidth="1"/>
    <col min="6209" max="6209" width="14" bestFit="1" customWidth="1"/>
    <col min="6210" max="6210" width="11.5" bestFit="1" customWidth="1"/>
    <col min="6211" max="6211" width="14" bestFit="1" customWidth="1"/>
    <col min="6212" max="6212" width="11.5" bestFit="1" customWidth="1"/>
    <col min="6213" max="6213" width="14" bestFit="1" customWidth="1"/>
    <col min="6214" max="6214" width="11.5" bestFit="1" customWidth="1"/>
    <col min="6215" max="6215" width="14" bestFit="1" customWidth="1"/>
    <col min="6216" max="6216" width="11.5" bestFit="1" customWidth="1"/>
    <col min="6217" max="6217" width="14" bestFit="1" customWidth="1"/>
    <col min="6218" max="6218" width="11.5" bestFit="1" customWidth="1"/>
    <col min="6219" max="6219" width="14" bestFit="1" customWidth="1"/>
    <col min="6220" max="6220" width="11.5" bestFit="1" customWidth="1"/>
    <col min="6221" max="6221" width="14" bestFit="1" customWidth="1"/>
    <col min="6222" max="6222" width="11.5" bestFit="1" customWidth="1"/>
    <col min="6223" max="6223" width="14" bestFit="1" customWidth="1"/>
    <col min="6224" max="6224" width="11.5" bestFit="1" customWidth="1"/>
    <col min="6225" max="6225" width="14" bestFit="1" customWidth="1"/>
    <col min="6226" max="6226" width="11.5" bestFit="1" customWidth="1"/>
    <col min="6227" max="6227" width="14" bestFit="1" customWidth="1"/>
    <col min="6228" max="6228" width="11.5" bestFit="1" customWidth="1"/>
    <col min="6229" max="6229" width="14" bestFit="1" customWidth="1"/>
    <col min="6230" max="6230" width="11.5" bestFit="1" customWidth="1"/>
    <col min="6231" max="6231" width="14" bestFit="1" customWidth="1"/>
    <col min="6232" max="6232" width="11.5" bestFit="1" customWidth="1"/>
    <col min="6233" max="6233" width="14" bestFit="1" customWidth="1"/>
    <col min="6234" max="6234" width="11.5" bestFit="1" customWidth="1"/>
    <col min="6235" max="6235" width="14" bestFit="1" customWidth="1"/>
    <col min="6236" max="6236" width="11.5" bestFit="1" customWidth="1"/>
    <col min="6237" max="6237" width="14" bestFit="1" customWidth="1"/>
    <col min="6238" max="6238" width="11.5" bestFit="1" customWidth="1"/>
    <col min="6239" max="6239" width="14" bestFit="1" customWidth="1"/>
    <col min="6240" max="6240" width="11.5" bestFit="1" customWidth="1"/>
    <col min="6241" max="6241" width="14" bestFit="1" customWidth="1"/>
    <col min="6242" max="6242" width="11.5" bestFit="1" customWidth="1"/>
    <col min="6243" max="6243" width="14" bestFit="1" customWidth="1"/>
    <col min="6244" max="6244" width="11.5" bestFit="1" customWidth="1"/>
    <col min="6245" max="6245" width="14" bestFit="1" customWidth="1"/>
    <col min="6246" max="6246" width="11.5" bestFit="1" customWidth="1"/>
    <col min="6247" max="6247" width="14" bestFit="1" customWidth="1"/>
    <col min="6248" max="6248" width="11.5" bestFit="1" customWidth="1"/>
    <col min="6249" max="6249" width="14" bestFit="1" customWidth="1"/>
    <col min="6250" max="6250" width="11.5" bestFit="1" customWidth="1"/>
    <col min="6251" max="6251" width="14" bestFit="1" customWidth="1"/>
    <col min="6252" max="6252" width="11.5" bestFit="1" customWidth="1"/>
    <col min="6253" max="6253" width="14" bestFit="1" customWidth="1"/>
    <col min="6254" max="6254" width="11.5" bestFit="1" customWidth="1"/>
    <col min="6255" max="6255" width="14" bestFit="1" customWidth="1"/>
    <col min="6256" max="6256" width="11.5" bestFit="1" customWidth="1"/>
    <col min="6257" max="6257" width="14" bestFit="1" customWidth="1"/>
    <col min="6258" max="6258" width="11.5" bestFit="1" customWidth="1"/>
    <col min="6259" max="6259" width="14" bestFit="1" customWidth="1"/>
    <col min="6260" max="6260" width="11.5" bestFit="1" customWidth="1"/>
    <col min="6261" max="6261" width="14" bestFit="1" customWidth="1"/>
    <col min="6262" max="6262" width="11.5" bestFit="1" customWidth="1"/>
    <col min="6263" max="6263" width="14" bestFit="1" customWidth="1"/>
    <col min="6264" max="6264" width="11.5" bestFit="1" customWidth="1"/>
    <col min="6265" max="6265" width="14" bestFit="1" customWidth="1"/>
    <col min="6266" max="6266" width="11.5" bestFit="1" customWidth="1"/>
    <col min="6267" max="6267" width="14" bestFit="1" customWidth="1"/>
    <col min="6268" max="6268" width="11.5" bestFit="1" customWidth="1"/>
    <col min="6269" max="6269" width="14" bestFit="1" customWidth="1"/>
    <col min="6270" max="6270" width="11.5" bestFit="1" customWidth="1"/>
    <col min="6271" max="6271" width="14" bestFit="1" customWidth="1"/>
    <col min="6272" max="6272" width="11.5" bestFit="1" customWidth="1"/>
    <col min="6273" max="6273" width="14" bestFit="1" customWidth="1"/>
    <col min="6274" max="6274" width="11.5" bestFit="1" customWidth="1"/>
    <col min="6275" max="6275" width="14" bestFit="1" customWidth="1"/>
    <col min="6276" max="6276" width="11.5" bestFit="1" customWidth="1"/>
    <col min="6277" max="6277" width="14" bestFit="1" customWidth="1"/>
    <col min="6278" max="6278" width="11.5" bestFit="1" customWidth="1"/>
    <col min="6279" max="6279" width="14" bestFit="1" customWidth="1"/>
    <col min="6280" max="6280" width="11.5" bestFit="1" customWidth="1"/>
    <col min="6281" max="6281" width="14" bestFit="1" customWidth="1"/>
    <col min="6282" max="6282" width="11.5" bestFit="1" customWidth="1"/>
    <col min="6283" max="6283" width="14" bestFit="1" customWidth="1"/>
    <col min="6284" max="6284" width="11.5" bestFit="1" customWidth="1"/>
    <col min="6285" max="6285" width="14" bestFit="1" customWidth="1"/>
    <col min="6286" max="6286" width="11.5" bestFit="1" customWidth="1"/>
    <col min="6287" max="6287" width="14" bestFit="1" customWidth="1"/>
    <col min="6288" max="6288" width="11.5" bestFit="1" customWidth="1"/>
    <col min="6289" max="6289" width="14" bestFit="1" customWidth="1"/>
    <col min="6290" max="6290" width="11.5" bestFit="1" customWidth="1"/>
    <col min="6291" max="6291" width="14" bestFit="1" customWidth="1"/>
    <col min="6292" max="6292" width="11.5" bestFit="1" customWidth="1"/>
    <col min="6293" max="6293" width="14" bestFit="1" customWidth="1"/>
    <col min="6294" max="6294" width="11.5" bestFit="1" customWidth="1"/>
    <col min="6295" max="6295" width="14" bestFit="1" customWidth="1"/>
    <col min="6296" max="6296" width="11.5" bestFit="1" customWidth="1"/>
    <col min="6297" max="6297" width="14" bestFit="1" customWidth="1"/>
    <col min="6298" max="6298" width="11.5" bestFit="1" customWidth="1"/>
    <col min="6299" max="6299" width="14" bestFit="1" customWidth="1"/>
    <col min="6300" max="6300" width="11.5" bestFit="1" customWidth="1"/>
    <col min="6301" max="6301" width="14" bestFit="1" customWidth="1"/>
    <col min="6302" max="6302" width="11.5" bestFit="1" customWidth="1"/>
    <col min="6303" max="6303" width="14" bestFit="1" customWidth="1"/>
    <col min="6304" max="6304" width="11.5" bestFit="1" customWidth="1"/>
    <col min="6305" max="6305" width="14" bestFit="1" customWidth="1"/>
    <col min="6306" max="6306" width="11.5" bestFit="1" customWidth="1"/>
    <col min="6307" max="6307" width="14" bestFit="1" customWidth="1"/>
    <col min="6308" max="6308" width="11.5" bestFit="1" customWidth="1"/>
    <col min="6309" max="6309" width="14" bestFit="1" customWidth="1"/>
    <col min="6310" max="6310" width="11.5" bestFit="1" customWidth="1"/>
    <col min="6311" max="6311" width="14" bestFit="1" customWidth="1"/>
    <col min="6312" max="6312" width="11.5" bestFit="1" customWidth="1"/>
    <col min="6313" max="6313" width="14" bestFit="1" customWidth="1"/>
    <col min="6314" max="6314" width="11.5" bestFit="1" customWidth="1"/>
    <col min="6315" max="6315" width="14" bestFit="1" customWidth="1"/>
    <col min="6316" max="6316" width="11.5" bestFit="1" customWidth="1"/>
    <col min="6317" max="6317" width="14" bestFit="1" customWidth="1"/>
    <col min="6318" max="6318" width="11.5" bestFit="1" customWidth="1"/>
    <col min="6319" max="6319" width="8.83203125" bestFit="1" customWidth="1"/>
    <col min="6320" max="6320" width="14" bestFit="1" customWidth="1"/>
    <col min="6321" max="6321" width="11.5" bestFit="1" customWidth="1"/>
    <col min="6322" max="6322" width="14" bestFit="1" customWidth="1"/>
    <col min="6323" max="6323" width="10.5" bestFit="1" customWidth="1"/>
    <col min="6324" max="6324" width="13" bestFit="1" customWidth="1"/>
    <col min="6325" max="6325" width="10.5" bestFit="1" customWidth="1"/>
    <col min="6326" max="6326" width="13" bestFit="1" customWidth="1"/>
    <col min="6327" max="6327" width="10.5" bestFit="1" customWidth="1"/>
    <col min="6328" max="6328" width="13" bestFit="1" customWidth="1"/>
    <col min="6329" max="6329" width="10.5" bestFit="1" customWidth="1"/>
    <col min="6330" max="6330" width="13" bestFit="1" customWidth="1"/>
    <col min="6331" max="6331" width="10.5" bestFit="1" customWidth="1"/>
    <col min="6332" max="6332" width="13" bestFit="1" customWidth="1"/>
    <col min="6333" max="6333" width="10.5" bestFit="1" customWidth="1"/>
    <col min="6334" max="6334" width="13" bestFit="1" customWidth="1"/>
    <col min="6335" max="6335" width="10.5" bestFit="1" customWidth="1"/>
    <col min="6336" max="6336" width="13" bestFit="1" customWidth="1"/>
    <col min="6337" max="6337" width="10.5" bestFit="1" customWidth="1"/>
    <col min="6338" max="6338" width="13" bestFit="1" customWidth="1"/>
    <col min="6339" max="6339" width="10.5" bestFit="1" customWidth="1"/>
    <col min="6340" max="6340" width="13" bestFit="1" customWidth="1"/>
    <col min="6341" max="6341" width="10.5" bestFit="1" customWidth="1"/>
    <col min="6342" max="6342" width="13" bestFit="1" customWidth="1"/>
    <col min="6343" max="6343" width="10.5" bestFit="1" customWidth="1"/>
    <col min="6344" max="6344" width="13" bestFit="1" customWidth="1"/>
    <col min="6345" max="6345" width="10.5" bestFit="1" customWidth="1"/>
    <col min="6346" max="6346" width="13" bestFit="1" customWidth="1"/>
    <col min="6347" max="6347" width="10.5" bestFit="1" customWidth="1"/>
    <col min="6348" max="6348" width="13" bestFit="1" customWidth="1"/>
    <col min="6349" max="6349" width="10.5" bestFit="1" customWidth="1"/>
    <col min="6350" max="6350" width="13" bestFit="1" customWidth="1"/>
    <col min="6351" max="6351" width="10.5" bestFit="1" customWidth="1"/>
    <col min="6352" max="6352" width="13" bestFit="1" customWidth="1"/>
    <col min="6353" max="6353" width="10.5" bestFit="1" customWidth="1"/>
    <col min="6354" max="6354" width="13" bestFit="1" customWidth="1"/>
    <col min="6355" max="6355" width="10.5" bestFit="1" customWidth="1"/>
    <col min="6356" max="6356" width="13" bestFit="1" customWidth="1"/>
    <col min="6357" max="6357" width="10.5" bestFit="1" customWidth="1"/>
    <col min="6358" max="6358" width="13" bestFit="1" customWidth="1"/>
    <col min="6359" max="6359" width="10.5" bestFit="1" customWidth="1"/>
    <col min="6360" max="6360" width="13" bestFit="1" customWidth="1"/>
    <col min="6361" max="6361" width="10.5" bestFit="1" customWidth="1"/>
    <col min="6362" max="6362" width="13" bestFit="1" customWidth="1"/>
    <col min="6363" max="6363" width="10.5" bestFit="1" customWidth="1"/>
    <col min="6364" max="6364" width="13" bestFit="1" customWidth="1"/>
    <col min="6365" max="6365" width="10.5" bestFit="1" customWidth="1"/>
    <col min="6366" max="6366" width="13" bestFit="1" customWidth="1"/>
    <col min="6367" max="6367" width="10.5" bestFit="1" customWidth="1"/>
    <col min="6368" max="6368" width="13" bestFit="1" customWidth="1"/>
    <col min="6369" max="6369" width="10.5" bestFit="1" customWidth="1"/>
    <col min="6370" max="6370" width="13" bestFit="1" customWidth="1"/>
    <col min="6371" max="6371" width="10.5" bestFit="1" customWidth="1"/>
    <col min="6372" max="6372" width="13" bestFit="1" customWidth="1"/>
    <col min="6373" max="6373" width="11.5" bestFit="1" customWidth="1"/>
    <col min="6374" max="6374" width="14" bestFit="1" customWidth="1"/>
    <col min="6375" max="6375" width="11.5" bestFit="1" customWidth="1"/>
    <col min="6376" max="6376" width="14" bestFit="1" customWidth="1"/>
    <col min="6377" max="6377" width="11.5" bestFit="1" customWidth="1"/>
    <col min="6378" max="6378" width="14" bestFit="1" customWidth="1"/>
    <col min="6379" max="6379" width="11.5" bestFit="1" customWidth="1"/>
    <col min="6380" max="6380" width="14" bestFit="1" customWidth="1"/>
    <col min="6381" max="6381" width="11.5" bestFit="1" customWidth="1"/>
    <col min="6382" max="6382" width="14" bestFit="1" customWidth="1"/>
    <col min="6383" max="6383" width="11.5" bestFit="1" customWidth="1"/>
    <col min="6384" max="6384" width="14" bestFit="1" customWidth="1"/>
    <col min="6385" max="6385" width="11.5" bestFit="1" customWidth="1"/>
    <col min="6386" max="6386" width="14" bestFit="1" customWidth="1"/>
    <col min="6387" max="6387" width="11.5" bestFit="1" customWidth="1"/>
    <col min="6388" max="6388" width="14" bestFit="1" customWidth="1"/>
    <col min="6389" max="6389" width="11.5" bestFit="1" customWidth="1"/>
    <col min="6390" max="6390" width="14" bestFit="1" customWidth="1"/>
    <col min="6391" max="6391" width="11.5" bestFit="1" customWidth="1"/>
    <col min="6392" max="6392" width="14" bestFit="1" customWidth="1"/>
    <col min="6393" max="6393" width="11.5" bestFit="1" customWidth="1"/>
    <col min="6394" max="6394" width="14" bestFit="1" customWidth="1"/>
    <col min="6395" max="6395" width="11.5" bestFit="1" customWidth="1"/>
    <col min="6396" max="6396" width="14" bestFit="1" customWidth="1"/>
    <col min="6397" max="6397" width="11.5" bestFit="1" customWidth="1"/>
    <col min="6398" max="6398" width="14" bestFit="1" customWidth="1"/>
    <col min="6399" max="6399" width="11.5" bestFit="1" customWidth="1"/>
    <col min="6400" max="6400" width="14" bestFit="1" customWidth="1"/>
    <col min="6401" max="6401" width="11.5" bestFit="1" customWidth="1"/>
    <col min="6402" max="6402" width="14" bestFit="1" customWidth="1"/>
    <col min="6403" max="6403" width="11.5" bestFit="1" customWidth="1"/>
    <col min="6404" max="6404" width="14" bestFit="1" customWidth="1"/>
    <col min="6405" max="6405" width="11.5" bestFit="1" customWidth="1"/>
    <col min="6406" max="6406" width="14" bestFit="1" customWidth="1"/>
    <col min="6407" max="6407" width="11.5" bestFit="1" customWidth="1"/>
    <col min="6408" max="6408" width="14" bestFit="1" customWidth="1"/>
    <col min="6409" max="6409" width="11.5" bestFit="1" customWidth="1"/>
    <col min="6410" max="6410" width="14" bestFit="1" customWidth="1"/>
    <col min="6411" max="6411" width="11.5" bestFit="1" customWidth="1"/>
    <col min="6412" max="6412" width="14" bestFit="1" customWidth="1"/>
    <col min="6413" max="6413" width="11.5" bestFit="1" customWidth="1"/>
    <col min="6414" max="6414" width="14" bestFit="1" customWidth="1"/>
    <col min="6415" max="6415" width="11.5" bestFit="1" customWidth="1"/>
    <col min="6416" max="6416" width="14" bestFit="1" customWidth="1"/>
    <col min="6417" max="6417" width="11.5" bestFit="1" customWidth="1"/>
    <col min="6418" max="6418" width="14" bestFit="1" customWidth="1"/>
    <col min="6419" max="6419" width="11.5" bestFit="1" customWidth="1"/>
    <col min="6420" max="6420" width="14" bestFit="1" customWidth="1"/>
    <col min="6421" max="6421" width="11.5" bestFit="1" customWidth="1"/>
    <col min="6422" max="6422" width="14" bestFit="1" customWidth="1"/>
    <col min="6423" max="6423" width="11.5" bestFit="1" customWidth="1"/>
    <col min="6424" max="6424" width="14" bestFit="1" customWidth="1"/>
    <col min="6425" max="6425" width="11.5" bestFit="1" customWidth="1"/>
    <col min="6426" max="6426" width="14" bestFit="1" customWidth="1"/>
    <col min="6427" max="6427" width="11.5" bestFit="1" customWidth="1"/>
    <col min="6428" max="6428" width="14" bestFit="1" customWidth="1"/>
    <col min="6429" max="6429" width="11.5" bestFit="1" customWidth="1"/>
    <col min="6430" max="6430" width="14" bestFit="1" customWidth="1"/>
    <col min="6431" max="6431" width="11.5" bestFit="1" customWidth="1"/>
    <col min="6432" max="6432" width="14" bestFit="1" customWidth="1"/>
    <col min="6433" max="6433" width="11.5" bestFit="1" customWidth="1"/>
    <col min="6434" max="6434" width="14" bestFit="1" customWidth="1"/>
    <col min="6435" max="6435" width="11.5" bestFit="1" customWidth="1"/>
    <col min="6436" max="6436" width="14" bestFit="1" customWidth="1"/>
    <col min="6437" max="6437" width="11.5" bestFit="1" customWidth="1"/>
    <col min="6438" max="6438" width="14" bestFit="1" customWidth="1"/>
    <col min="6439" max="6439" width="11.5" bestFit="1" customWidth="1"/>
    <col min="6440" max="6440" width="14" bestFit="1" customWidth="1"/>
    <col min="6441" max="6441" width="11.5" bestFit="1" customWidth="1"/>
    <col min="6442" max="6442" width="14" bestFit="1" customWidth="1"/>
    <col min="6443" max="6443" width="11.5" bestFit="1" customWidth="1"/>
    <col min="6444" max="6444" width="14" bestFit="1" customWidth="1"/>
    <col min="6445" max="6445" width="11.5" bestFit="1" customWidth="1"/>
    <col min="6446" max="6446" width="14" bestFit="1" customWidth="1"/>
    <col min="6447" max="6447" width="11.5" bestFit="1" customWidth="1"/>
    <col min="6448" max="6448" width="14" bestFit="1" customWidth="1"/>
    <col min="6449" max="6449" width="11.5" bestFit="1" customWidth="1"/>
    <col min="6450" max="6450" width="14" bestFit="1" customWidth="1"/>
    <col min="6451" max="6451" width="11.5" bestFit="1" customWidth="1"/>
    <col min="6452" max="6452" width="14" bestFit="1" customWidth="1"/>
    <col min="6453" max="6453" width="11.5" bestFit="1" customWidth="1"/>
    <col min="6454" max="6454" width="14" bestFit="1" customWidth="1"/>
    <col min="6455" max="6455" width="11.5" bestFit="1" customWidth="1"/>
    <col min="6456" max="6456" width="14" bestFit="1" customWidth="1"/>
    <col min="6457" max="6457" width="11.5" bestFit="1" customWidth="1"/>
    <col min="6458" max="6458" width="14" bestFit="1" customWidth="1"/>
    <col min="6459" max="6459" width="11.5" bestFit="1" customWidth="1"/>
    <col min="6460" max="6460" width="14" bestFit="1" customWidth="1"/>
    <col min="6461" max="6461" width="11.5" bestFit="1" customWidth="1"/>
    <col min="6462" max="6462" width="14" bestFit="1" customWidth="1"/>
    <col min="6463" max="6463" width="11.5" bestFit="1" customWidth="1"/>
    <col min="6464" max="6464" width="14" bestFit="1" customWidth="1"/>
    <col min="6465" max="6465" width="11.5" bestFit="1" customWidth="1"/>
    <col min="6466" max="6466" width="14" bestFit="1" customWidth="1"/>
    <col min="6467" max="6467" width="11.5" bestFit="1" customWidth="1"/>
    <col min="6468" max="6468" width="14" bestFit="1" customWidth="1"/>
    <col min="6469" max="6469" width="11.5" bestFit="1" customWidth="1"/>
    <col min="6470" max="6470" width="14" bestFit="1" customWidth="1"/>
    <col min="6471" max="6471" width="11.5" bestFit="1" customWidth="1"/>
    <col min="6472" max="6472" width="14" bestFit="1" customWidth="1"/>
    <col min="6473" max="6473" width="11.5" bestFit="1" customWidth="1"/>
    <col min="6474" max="6474" width="14" bestFit="1" customWidth="1"/>
    <col min="6475" max="6475" width="11.5" bestFit="1" customWidth="1"/>
    <col min="6476" max="6476" width="14" bestFit="1" customWidth="1"/>
    <col min="6477" max="6477" width="11.5" bestFit="1" customWidth="1"/>
    <col min="6478" max="6478" width="14" bestFit="1" customWidth="1"/>
    <col min="6479" max="6479" width="11.5" bestFit="1" customWidth="1"/>
    <col min="6480" max="6480" width="14" bestFit="1" customWidth="1"/>
    <col min="6481" max="6481" width="11.5" bestFit="1" customWidth="1"/>
    <col min="6482" max="6482" width="14" bestFit="1" customWidth="1"/>
    <col min="6483" max="6483" width="11.5" bestFit="1" customWidth="1"/>
    <col min="6484" max="6484" width="14" bestFit="1" customWidth="1"/>
    <col min="6485" max="6485" width="11.5" bestFit="1" customWidth="1"/>
    <col min="6486" max="6486" width="14" bestFit="1" customWidth="1"/>
    <col min="6487" max="6487" width="11.5" bestFit="1" customWidth="1"/>
    <col min="6488" max="6488" width="14" bestFit="1" customWidth="1"/>
    <col min="6489" max="6489" width="11.5" bestFit="1" customWidth="1"/>
    <col min="6490" max="6490" width="14" bestFit="1" customWidth="1"/>
    <col min="6491" max="6491" width="11.5" bestFit="1" customWidth="1"/>
    <col min="6492" max="6492" width="14" bestFit="1" customWidth="1"/>
    <col min="6493" max="6493" width="11.5" bestFit="1" customWidth="1"/>
    <col min="6494" max="6494" width="14" bestFit="1" customWidth="1"/>
    <col min="6495" max="6495" width="11.5" bestFit="1" customWidth="1"/>
    <col min="6496" max="6496" width="14" bestFit="1" customWidth="1"/>
    <col min="6497" max="6497" width="11.5" bestFit="1" customWidth="1"/>
    <col min="6498" max="6498" width="14" bestFit="1" customWidth="1"/>
    <col min="6499" max="6499" width="11.5" bestFit="1" customWidth="1"/>
    <col min="6500" max="6500" width="14" bestFit="1" customWidth="1"/>
    <col min="6501" max="6501" width="11.5" bestFit="1" customWidth="1"/>
    <col min="6502" max="6502" width="14" bestFit="1" customWidth="1"/>
    <col min="6503" max="6503" width="11.5" bestFit="1" customWidth="1"/>
    <col min="6504" max="6504" width="14" bestFit="1" customWidth="1"/>
    <col min="6505" max="6505" width="11.5" bestFit="1" customWidth="1"/>
    <col min="6506" max="6506" width="14" bestFit="1" customWidth="1"/>
    <col min="6507" max="6507" width="11.5" bestFit="1" customWidth="1"/>
    <col min="6508" max="6508" width="14" bestFit="1" customWidth="1"/>
    <col min="6509" max="6509" width="11.5" bestFit="1" customWidth="1"/>
    <col min="6510" max="6510" width="14" bestFit="1" customWidth="1"/>
    <col min="6511" max="6511" width="11.5" bestFit="1" customWidth="1"/>
    <col min="6512" max="6512" width="14" bestFit="1" customWidth="1"/>
    <col min="6513" max="6513" width="11.5" bestFit="1" customWidth="1"/>
    <col min="6514" max="6514" width="14" bestFit="1" customWidth="1"/>
    <col min="6515" max="6515" width="10.5" bestFit="1" customWidth="1"/>
    <col min="6516" max="6516" width="13" bestFit="1" customWidth="1"/>
    <col min="6517" max="6517" width="10.5" bestFit="1" customWidth="1"/>
    <col min="6518" max="6518" width="13" bestFit="1" customWidth="1"/>
    <col min="6519" max="6519" width="10.5" bestFit="1" customWidth="1"/>
    <col min="6520" max="6520" width="13" bestFit="1" customWidth="1"/>
    <col min="6521" max="6521" width="10.5" bestFit="1" customWidth="1"/>
    <col min="6522" max="6522" width="13" bestFit="1" customWidth="1"/>
    <col min="6523" max="6523" width="10.5" bestFit="1" customWidth="1"/>
    <col min="6524" max="6524" width="13" bestFit="1" customWidth="1"/>
    <col min="6525" max="6525" width="10.5" bestFit="1" customWidth="1"/>
    <col min="6526" max="6526" width="13" bestFit="1" customWidth="1"/>
    <col min="6527" max="6527" width="10.5" bestFit="1" customWidth="1"/>
    <col min="6528" max="6528" width="13" bestFit="1" customWidth="1"/>
    <col min="6529" max="6529" width="10.5" bestFit="1" customWidth="1"/>
    <col min="6530" max="6530" width="13" bestFit="1" customWidth="1"/>
    <col min="6531" max="6531" width="10.5" bestFit="1" customWidth="1"/>
    <col min="6532" max="6532" width="13" bestFit="1" customWidth="1"/>
    <col min="6533" max="6533" width="10.5" bestFit="1" customWidth="1"/>
    <col min="6534" max="6534" width="13" bestFit="1" customWidth="1"/>
    <col min="6535" max="6535" width="10.5" bestFit="1" customWidth="1"/>
    <col min="6536" max="6536" width="13" bestFit="1" customWidth="1"/>
    <col min="6537" max="6537" width="10.5" bestFit="1" customWidth="1"/>
    <col min="6538" max="6538" width="13" bestFit="1" customWidth="1"/>
    <col min="6539" max="6539" width="10.5" bestFit="1" customWidth="1"/>
    <col min="6540" max="6540" width="13" bestFit="1" customWidth="1"/>
    <col min="6541" max="6541" width="10.5" bestFit="1" customWidth="1"/>
    <col min="6542" max="6542" width="13" bestFit="1" customWidth="1"/>
    <col min="6543" max="6543" width="10.5" bestFit="1" customWidth="1"/>
    <col min="6544" max="6544" width="13" bestFit="1" customWidth="1"/>
    <col min="6545" max="6545" width="10.5" bestFit="1" customWidth="1"/>
    <col min="6546" max="6546" width="13" bestFit="1" customWidth="1"/>
    <col min="6547" max="6547" width="10.5" bestFit="1" customWidth="1"/>
    <col min="6548" max="6548" width="13" bestFit="1" customWidth="1"/>
    <col min="6549" max="6549" width="10.5" bestFit="1" customWidth="1"/>
    <col min="6550" max="6550" width="13" bestFit="1" customWidth="1"/>
    <col min="6551" max="6551" width="10.5" bestFit="1" customWidth="1"/>
    <col min="6552" max="6552" width="13" bestFit="1" customWidth="1"/>
    <col min="6553" max="6553" width="10.5" bestFit="1" customWidth="1"/>
    <col min="6554" max="6554" width="13" bestFit="1" customWidth="1"/>
    <col min="6555" max="6555" width="10.5" bestFit="1" customWidth="1"/>
    <col min="6556" max="6556" width="13" bestFit="1" customWidth="1"/>
    <col min="6557" max="6557" width="10.5" bestFit="1" customWidth="1"/>
    <col min="6558" max="6558" width="13" bestFit="1" customWidth="1"/>
    <col min="6559" max="6559" width="10.5" bestFit="1" customWidth="1"/>
    <col min="6560" max="6560" width="13" bestFit="1" customWidth="1"/>
    <col min="6561" max="6561" width="10.5" bestFit="1" customWidth="1"/>
    <col min="6562" max="6562" width="13" bestFit="1" customWidth="1"/>
    <col min="6563" max="6563" width="10.5" bestFit="1" customWidth="1"/>
    <col min="6564" max="6564" width="13" bestFit="1" customWidth="1"/>
    <col min="6565" max="6565" width="10.5" bestFit="1" customWidth="1"/>
    <col min="6566" max="6566" width="13" bestFit="1" customWidth="1"/>
    <col min="6567" max="6567" width="10.5" bestFit="1" customWidth="1"/>
    <col min="6568" max="6568" width="13" bestFit="1" customWidth="1"/>
    <col min="6569" max="6569" width="10.5" bestFit="1" customWidth="1"/>
    <col min="6570" max="6570" width="13" bestFit="1" customWidth="1"/>
    <col min="6571" max="6571" width="10.5" bestFit="1" customWidth="1"/>
    <col min="6572" max="6572" width="13" bestFit="1" customWidth="1"/>
    <col min="6573" max="6573" width="10.5" bestFit="1" customWidth="1"/>
    <col min="6574" max="6574" width="13" bestFit="1" customWidth="1"/>
    <col min="6575" max="6575" width="10.5" bestFit="1" customWidth="1"/>
    <col min="6576" max="6576" width="13" bestFit="1" customWidth="1"/>
    <col min="6577" max="6577" width="10.5" bestFit="1" customWidth="1"/>
    <col min="6578" max="6578" width="13" bestFit="1" customWidth="1"/>
    <col min="6579" max="6579" width="10.5" bestFit="1" customWidth="1"/>
    <col min="6580" max="6580" width="13" bestFit="1" customWidth="1"/>
    <col min="6581" max="6581" width="10.5" bestFit="1" customWidth="1"/>
    <col min="6582" max="6582" width="13" bestFit="1" customWidth="1"/>
    <col min="6583" max="6583" width="10.5" bestFit="1" customWidth="1"/>
    <col min="6584" max="6584" width="13" bestFit="1" customWidth="1"/>
    <col min="6585" max="6585" width="10.5" bestFit="1" customWidth="1"/>
    <col min="6586" max="6586" width="13" bestFit="1" customWidth="1"/>
    <col min="6587" max="6587" width="11.5" bestFit="1" customWidth="1"/>
    <col min="6588" max="6588" width="14" bestFit="1" customWidth="1"/>
    <col min="6589" max="6589" width="11.5" bestFit="1" customWidth="1"/>
    <col min="6590" max="6590" width="14" bestFit="1" customWidth="1"/>
    <col min="6591" max="6591" width="11.5" bestFit="1" customWidth="1"/>
    <col min="6592" max="6592" width="14" bestFit="1" customWidth="1"/>
    <col min="6593" max="6593" width="11.5" bestFit="1" customWidth="1"/>
    <col min="6594" max="6594" width="14" bestFit="1" customWidth="1"/>
    <col min="6595" max="6595" width="11.5" bestFit="1" customWidth="1"/>
    <col min="6596" max="6596" width="14" bestFit="1" customWidth="1"/>
    <col min="6597" max="6597" width="11.5" bestFit="1" customWidth="1"/>
    <col min="6598" max="6598" width="14" bestFit="1" customWidth="1"/>
    <col min="6599" max="6599" width="11.5" bestFit="1" customWidth="1"/>
    <col min="6600" max="6600" width="14" bestFit="1" customWidth="1"/>
    <col min="6601" max="6601" width="11.5" bestFit="1" customWidth="1"/>
    <col min="6602" max="6602" width="14" bestFit="1" customWidth="1"/>
    <col min="6603" max="6603" width="11.5" bestFit="1" customWidth="1"/>
    <col min="6604" max="6604" width="14" bestFit="1" customWidth="1"/>
    <col min="6605" max="6605" width="11.5" bestFit="1" customWidth="1"/>
    <col min="6606" max="6606" width="14" bestFit="1" customWidth="1"/>
    <col min="6607" max="6607" width="11.5" bestFit="1" customWidth="1"/>
    <col min="6608" max="6608" width="14" bestFit="1" customWidth="1"/>
    <col min="6609" max="6609" width="11.5" bestFit="1" customWidth="1"/>
    <col min="6610" max="6610" width="14" bestFit="1" customWidth="1"/>
    <col min="6611" max="6611" width="11.5" bestFit="1" customWidth="1"/>
    <col min="6612" max="6612" width="14" bestFit="1" customWidth="1"/>
    <col min="6613" max="6613" width="11.5" bestFit="1" customWidth="1"/>
    <col min="6614" max="6614" width="14" bestFit="1" customWidth="1"/>
    <col min="6615" max="6615" width="11.5" bestFit="1" customWidth="1"/>
    <col min="6616" max="6616" width="14" bestFit="1" customWidth="1"/>
    <col min="6617" max="6617" width="11.5" bestFit="1" customWidth="1"/>
    <col min="6618" max="6618" width="14" bestFit="1" customWidth="1"/>
    <col min="6619" max="6619" width="11.5" bestFit="1" customWidth="1"/>
    <col min="6620" max="6620" width="14" bestFit="1" customWidth="1"/>
    <col min="6621" max="6621" width="11.5" bestFit="1" customWidth="1"/>
    <col min="6622" max="6622" width="14" bestFit="1" customWidth="1"/>
    <col min="6623" max="6623" width="11.5" bestFit="1" customWidth="1"/>
    <col min="6624" max="6624" width="14" bestFit="1" customWidth="1"/>
    <col min="6625" max="6625" width="11.5" bestFit="1" customWidth="1"/>
    <col min="6626" max="6626" width="14" bestFit="1" customWidth="1"/>
    <col min="6627" max="6627" width="11.5" bestFit="1" customWidth="1"/>
    <col min="6628" max="6628" width="14" bestFit="1" customWidth="1"/>
    <col min="6629" max="6629" width="11.5" bestFit="1" customWidth="1"/>
    <col min="6630" max="6630" width="14" bestFit="1" customWidth="1"/>
    <col min="6631" max="6631" width="11.5" bestFit="1" customWidth="1"/>
    <col min="6632" max="6632" width="14" bestFit="1" customWidth="1"/>
    <col min="6633" max="6633" width="11.5" bestFit="1" customWidth="1"/>
    <col min="6634" max="6634" width="14" bestFit="1" customWidth="1"/>
    <col min="6635" max="6635" width="11.5" bestFit="1" customWidth="1"/>
    <col min="6636" max="6636" width="14" bestFit="1" customWidth="1"/>
    <col min="6637" max="6637" width="11.5" bestFit="1" customWidth="1"/>
    <col min="6638" max="6638" width="14" bestFit="1" customWidth="1"/>
    <col min="6639" max="6639" width="11.5" bestFit="1" customWidth="1"/>
    <col min="6640" max="6640" width="14" bestFit="1" customWidth="1"/>
    <col min="6641" max="6641" width="11.5" bestFit="1" customWidth="1"/>
    <col min="6642" max="6642" width="14" bestFit="1" customWidth="1"/>
    <col min="6643" max="6643" width="11.5" bestFit="1" customWidth="1"/>
    <col min="6644" max="6644" width="14" bestFit="1" customWidth="1"/>
    <col min="6645" max="6645" width="11.5" bestFit="1" customWidth="1"/>
    <col min="6646" max="6646" width="14" bestFit="1" customWidth="1"/>
    <col min="6647" max="6647" width="11.5" bestFit="1" customWidth="1"/>
    <col min="6648" max="6648" width="14" bestFit="1" customWidth="1"/>
    <col min="6649" max="6649" width="11.5" bestFit="1" customWidth="1"/>
    <col min="6650" max="6650" width="14" bestFit="1" customWidth="1"/>
    <col min="6651" max="6651" width="11.5" bestFit="1" customWidth="1"/>
    <col min="6652" max="6652" width="14" bestFit="1" customWidth="1"/>
    <col min="6653" max="6653" width="11.5" bestFit="1" customWidth="1"/>
    <col min="6654" max="6654" width="14" bestFit="1" customWidth="1"/>
    <col min="6655" max="6655" width="11.5" bestFit="1" customWidth="1"/>
    <col min="6656" max="6656" width="14" bestFit="1" customWidth="1"/>
    <col min="6657" max="6657" width="11.5" bestFit="1" customWidth="1"/>
    <col min="6658" max="6658" width="14" bestFit="1" customWidth="1"/>
    <col min="6659" max="6659" width="11.5" bestFit="1" customWidth="1"/>
    <col min="6660" max="6660" width="14" bestFit="1" customWidth="1"/>
    <col min="6661" max="6661" width="11.5" bestFit="1" customWidth="1"/>
    <col min="6662" max="6662" width="14" bestFit="1" customWidth="1"/>
    <col min="6663" max="6663" width="11.5" bestFit="1" customWidth="1"/>
    <col min="6664" max="6664" width="14" bestFit="1" customWidth="1"/>
    <col min="6665" max="6665" width="11.5" bestFit="1" customWidth="1"/>
    <col min="6666" max="6666" width="14" bestFit="1" customWidth="1"/>
    <col min="6667" max="6667" width="11.5" bestFit="1" customWidth="1"/>
    <col min="6668" max="6668" width="14" bestFit="1" customWidth="1"/>
    <col min="6669" max="6669" width="11.5" bestFit="1" customWidth="1"/>
    <col min="6670" max="6670" width="14" bestFit="1" customWidth="1"/>
    <col min="6671" max="6671" width="11.5" bestFit="1" customWidth="1"/>
    <col min="6672" max="6672" width="14" bestFit="1" customWidth="1"/>
    <col min="6673" max="6673" width="11.5" bestFit="1" customWidth="1"/>
    <col min="6674" max="6674" width="14" bestFit="1" customWidth="1"/>
    <col min="6675" max="6675" width="11.5" bestFit="1" customWidth="1"/>
    <col min="6676" max="6676" width="14" bestFit="1" customWidth="1"/>
    <col min="6677" max="6677" width="11.5" bestFit="1" customWidth="1"/>
    <col min="6678" max="6678" width="14" bestFit="1" customWidth="1"/>
    <col min="6679" max="6679" width="11.5" bestFit="1" customWidth="1"/>
    <col min="6680" max="6680" width="14" bestFit="1" customWidth="1"/>
    <col min="6681" max="6681" width="11.5" bestFit="1" customWidth="1"/>
    <col min="6682" max="6682" width="14" bestFit="1" customWidth="1"/>
    <col min="6683" max="6683" width="11.5" bestFit="1" customWidth="1"/>
    <col min="6684" max="6684" width="14" bestFit="1" customWidth="1"/>
    <col min="6685" max="6685" width="11.5" bestFit="1" customWidth="1"/>
    <col min="6686" max="6686" width="14" bestFit="1" customWidth="1"/>
    <col min="6687" max="6687" width="11.5" bestFit="1" customWidth="1"/>
    <col min="6688" max="6688" width="14" bestFit="1" customWidth="1"/>
    <col min="6689" max="6689" width="11.5" bestFit="1" customWidth="1"/>
    <col min="6690" max="6690" width="14" bestFit="1" customWidth="1"/>
    <col min="6691" max="6691" width="11.5" bestFit="1" customWidth="1"/>
    <col min="6692" max="6692" width="14" bestFit="1" customWidth="1"/>
    <col min="6693" max="6693" width="11.5" bestFit="1" customWidth="1"/>
    <col min="6694" max="6694" width="14" bestFit="1" customWidth="1"/>
    <col min="6695" max="6695" width="11.5" bestFit="1" customWidth="1"/>
    <col min="6696" max="6696" width="14" bestFit="1" customWidth="1"/>
    <col min="6697" max="6697" width="11.5" bestFit="1" customWidth="1"/>
    <col min="6698" max="6698" width="14" bestFit="1" customWidth="1"/>
    <col min="6699" max="6699" width="10.5" bestFit="1" customWidth="1"/>
    <col min="6700" max="6700" width="13" bestFit="1" customWidth="1"/>
    <col min="6701" max="6701" width="10.5" bestFit="1" customWidth="1"/>
    <col min="6702" max="6702" width="13" bestFit="1" customWidth="1"/>
    <col min="6703" max="6703" width="10.5" bestFit="1" customWidth="1"/>
    <col min="6704" max="6704" width="13" bestFit="1" customWidth="1"/>
    <col min="6705" max="6705" width="10.5" bestFit="1" customWidth="1"/>
    <col min="6706" max="6706" width="13" bestFit="1" customWidth="1"/>
    <col min="6707" max="6707" width="10.5" bestFit="1" customWidth="1"/>
    <col min="6708" max="6708" width="13" bestFit="1" customWidth="1"/>
    <col min="6709" max="6709" width="10.5" bestFit="1" customWidth="1"/>
    <col min="6710" max="6710" width="13" bestFit="1" customWidth="1"/>
    <col min="6711" max="6711" width="10.5" bestFit="1" customWidth="1"/>
    <col min="6712" max="6712" width="13" bestFit="1" customWidth="1"/>
    <col min="6713" max="6713" width="10.5" bestFit="1" customWidth="1"/>
    <col min="6714" max="6714" width="13" bestFit="1" customWidth="1"/>
    <col min="6715" max="6715" width="10.5" bestFit="1" customWidth="1"/>
    <col min="6716" max="6716" width="13" bestFit="1" customWidth="1"/>
    <col min="6717" max="6717" width="10.5" bestFit="1" customWidth="1"/>
    <col min="6718" max="6718" width="13" bestFit="1" customWidth="1"/>
    <col min="6719" max="6719" width="10.5" bestFit="1" customWidth="1"/>
    <col min="6720" max="6720" width="13" bestFit="1" customWidth="1"/>
    <col min="6721" max="6721" width="10.5" bestFit="1" customWidth="1"/>
    <col min="6722" max="6722" width="13" bestFit="1" customWidth="1"/>
    <col min="6723" max="6723" width="10.5" bestFit="1" customWidth="1"/>
    <col min="6724" max="6724" width="13" bestFit="1" customWidth="1"/>
    <col min="6725" max="6725" width="10.5" bestFit="1" customWidth="1"/>
    <col min="6726" max="6726" width="13" bestFit="1" customWidth="1"/>
    <col min="6727" max="6727" width="10.5" bestFit="1" customWidth="1"/>
    <col min="6728" max="6728" width="13" bestFit="1" customWidth="1"/>
    <col min="6729" max="6729" width="10.5" bestFit="1" customWidth="1"/>
    <col min="6730" max="6730" width="13" bestFit="1" customWidth="1"/>
    <col min="6731" max="6731" width="10.5" bestFit="1" customWidth="1"/>
    <col min="6732" max="6732" width="13" bestFit="1" customWidth="1"/>
    <col min="6733" max="6733" width="10.5" bestFit="1" customWidth="1"/>
    <col min="6734" max="6734" width="13" bestFit="1" customWidth="1"/>
    <col min="6735" max="6735" width="10.5" bestFit="1" customWidth="1"/>
    <col min="6736" max="6736" width="13" bestFit="1" customWidth="1"/>
    <col min="6737" max="6737" width="10.5" bestFit="1" customWidth="1"/>
    <col min="6738" max="6738" width="13" bestFit="1" customWidth="1"/>
    <col min="6739" max="6739" width="10.5" bestFit="1" customWidth="1"/>
    <col min="6740" max="6740" width="13" bestFit="1" customWidth="1"/>
    <col min="6741" max="6741" width="10.5" bestFit="1" customWidth="1"/>
    <col min="6742" max="6742" width="13" bestFit="1" customWidth="1"/>
    <col min="6743" max="6743" width="10.5" bestFit="1" customWidth="1"/>
    <col min="6744" max="6744" width="13" bestFit="1" customWidth="1"/>
    <col min="6745" max="6745" width="10.5" bestFit="1" customWidth="1"/>
    <col min="6746" max="6746" width="13" bestFit="1" customWidth="1"/>
    <col min="6747" max="6747" width="10.5" bestFit="1" customWidth="1"/>
    <col min="6748" max="6748" width="13" bestFit="1" customWidth="1"/>
    <col min="6749" max="6749" width="10.5" bestFit="1" customWidth="1"/>
    <col min="6750" max="6750" width="13" bestFit="1" customWidth="1"/>
    <col min="6751" max="6751" width="10.5" bestFit="1" customWidth="1"/>
    <col min="6752" max="6752" width="13" bestFit="1" customWidth="1"/>
    <col min="6753" max="6753" width="10.5" bestFit="1" customWidth="1"/>
    <col min="6754" max="6754" width="13" bestFit="1" customWidth="1"/>
    <col min="6755" max="6755" width="10.5" bestFit="1" customWidth="1"/>
    <col min="6756" max="6756" width="13" bestFit="1" customWidth="1"/>
    <col min="6757" max="6757" width="10.5" bestFit="1" customWidth="1"/>
    <col min="6758" max="6758" width="13" bestFit="1" customWidth="1"/>
    <col min="6759" max="6759" width="10.5" bestFit="1" customWidth="1"/>
    <col min="6760" max="6760" width="13" bestFit="1" customWidth="1"/>
    <col min="6761" max="6761" width="10.5" bestFit="1" customWidth="1"/>
    <col min="6762" max="6762" width="13" bestFit="1" customWidth="1"/>
    <col min="6763" max="6763" width="10.5" bestFit="1" customWidth="1"/>
    <col min="6764" max="6764" width="13" bestFit="1" customWidth="1"/>
    <col min="6765" max="6765" width="10.5" bestFit="1" customWidth="1"/>
    <col min="6766" max="6766" width="13" bestFit="1" customWidth="1"/>
    <col min="6767" max="6767" width="10.5" bestFit="1" customWidth="1"/>
    <col min="6768" max="6768" width="13" bestFit="1" customWidth="1"/>
    <col min="6769" max="6769" width="10.5" bestFit="1" customWidth="1"/>
    <col min="6770" max="6770" width="13" bestFit="1" customWidth="1"/>
    <col min="6771" max="6771" width="11.5" bestFit="1" customWidth="1"/>
    <col min="6772" max="6772" width="14" bestFit="1" customWidth="1"/>
    <col min="6773" max="6773" width="11.5" bestFit="1" customWidth="1"/>
    <col min="6774" max="6774" width="14" bestFit="1" customWidth="1"/>
    <col min="6775" max="6775" width="11.5" bestFit="1" customWidth="1"/>
    <col min="6776" max="6776" width="14" bestFit="1" customWidth="1"/>
    <col min="6777" max="6777" width="11.5" bestFit="1" customWidth="1"/>
    <col min="6778" max="6778" width="14" bestFit="1" customWidth="1"/>
    <col min="6779" max="6779" width="11.5" bestFit="1" customWidth="1"/>
    <col min="6780" max="6780" width="14" bestFit="1" customWidth="1"/>
    <col min="6781" max="6781" width="11.5" bestFit="1" customWidth="1"/>
    <col min="6782" max="6782" width="14" bestFit="1" customWidth="1"/>
    <col min="6783" max="6783" width="11.5" bestFit="1" customWidth="1"/>
    <col min="6784" max="6784" width="14" bestFit="1" customWidth="1"/>
    <col min="6785" max="6785" width="11.5" bestFit="1" customWidth="1"/>
    <col min="6786" max="6786" width="14" bestFit="1" customWidth="1"/>
    <col min="6787" max="6787" width="11.5" bestFit="1" customWidth="1"/>
    <col min="6788" max="6788" width="14" bestFit="1" customWidth="1"/>
    <col min="6789" max="6789" width="11.5" bestFit="1" customWidth="1"/>
    <col min="6790" max="6790" width="14" bestFit="1" customWidth="1"/>
    <col min="6791" max="6791" width="11.5" bestFit="1" customWidth="1"/>
    <col min="6792" max="6792" width="14" bestFit="1" customWidth="1"/>
    <col min="6793" max="6793" width="11.5" bestFit="1" customWidth="1"/>
    <col min="6794" max="6794" width="14" bestFit="1" customWidth="1"/>
    <col min="6795" max="6795" width="11.5" bestFit="1" customWidth="1"/>
    <col min="6796" max="6796" width="14" bestFit="1" customWidth="1"/>
    <col min="6797" max="6797" width="11.5" bestFit="1" customWidth="1"/>
    <col min="6798" max="6798" width="14" bestFit="1" customWidth="1"/>
    <col min="6799" max="6799" width="11.5" bestFit="1" customWidth="1"/>
    <col min="6800" max="6800" width="14" bestFit="1" customWidth="1"/>
    <col min="6801" max="6801" width="11.5" bestFit="1" customWidth="1"/>
    <col min="6802" max="6802" width="14" bestFit="1" customWidth="1"/>
    <col min="6803" max="6803" width="11.5" bestFit="1" customWidth="1"/>
    <col min="6804" max="6804" width="14" bestFit="1" customWidth="1"/>
    <col min="6805" max="6805" width="11.5" bestFit="1" customWidth="1"/>
    <col min="6806" max="6806" width="14" bestFit="1" customWidth="1"/>
    <col min="6807" max="6807" width="11.5" bestFit="1" customWidth="1"/>
    <col min="6808" max="6808" width="14" bestFit="1" customWidth="1"/>
    <col min="6809" max="6809" width="11.5" bestFit="1" customWidth="1"/>
    <col min="6810" max="6810" width="14" bestFit="1" customWidth="1"/>
    <col min="6811" max="6811" width="11.5" bestFit="1" customWidth="1"/>
    <col min="6812" max="6812" width="14" bestFit="1" customWidth="1"/>
    <col min="6813" max="6813" width="11.5" bestFit="1" customWidth="1"/>
    <col min="6814" max="6814" width="14" bestFit="1" customWidth="1"/>
    <col min="6815" max="6815" width="11.5" bestFit="1" customWidth="1"/>
    <col min="6816" max="6816" width="14" bestFit="1" customWidth="1"/>
    <col min="6817" max="6817" width="11.5" bestFit="1" customWidth="1"/>
    <col min="6818" max="6818" width="14" bestFit="1" customWidth="1"/>
    <col min="6819" max="6819" width="11.5" bestFit="1" customWidth="1"/>
    <col min="6820" max="6820" width="14" bestFit="1" customWidth="1"/>
    <col min="6821" max="6821" width="11.5" bestFit="1" customWidth="1"/>
    <col min="6822" max="6822" width="14" bestFit="1" customWidth="1"/>
    <col min="6823" max="6823" width="11.5" bestFit="1" customWidth="1"/>
    <col min="6824" max="6824" width="14" bestFit="1" customWidth="1"/>
    <col min="6825" max="6825" width="11.5" bestFit="1" customWidth="1"/>
    <col min="6826" max="6826" width="14" bestFit="1" customWidth="1"/>
    <col min="6827" max="6827" width="11.5" bestFit="1" customWidth="1"/>
    <col min="6828" max="6828" width="14" bestFit="1" customWidth="1"/>
    <col min="6829" max="6829" width="11.5" bestFit="1" customWidth="1"/>
    <col min="6830" max="6830" width="14" bestFit="1" customWidth="1"/>
    <col min="6831" max="6831" width="11.5" bestFit="1" customWidth="1"/>
    <col min="6832" max="6832" width="14" bestFit="1" customWidth="1"/>
    <col min="6833" max="6833" width="11.5" bestFit="1" customWidth="1"/>
    <col min="6834" max="6834" width="14" bestFit="1" customWidth="1"/>
    <col min="6835" max="6835" width="11.5" bestFit="1" customWidth="1"/>
    <col min="6836" max="6836" width="14" bestFit="1" customWidth="1"/>
    <col min="6837" max="6837" width="11.5" bestFit="1" customWidth="1"/>
    <col min="6838" max="6838" width="14" bestFit="1" customWidth="1"/>
    <col min="6839" max="6839" width="11.5" bestFit="1" customWidth="1"/>
    <col min="6840" max="6840" width="14" bestFit="1" customWidth="1"/>
    <col min="6841" max="6841" width="11.5" bestFit="1" customWidth="1"/>
    <col min="6842" max="6842" width="14" bestFit="1" customWidth="1"/>
    <col min="6843" max="6843" width="11.5" bestFit="1" customWidth="1"/>
    <col min="6844" max="6844" width="14" bestFit="1" customWidth="1"/>
    <col min="6845" max="6845" width="11.5" bestFit="1" customWidth="1"/>
    <col min="6846" max="6846" width="14" bestFit="1" customWidth="1"/>
    <col min="6847" max="6847" width="11.5" bestFit="1" customWidth="1"/>
    <col min="6848" max="6848" width="14" bestFit="1" customWidth="1"/>
    <col min="6849" max="6849" width="11.5" bestFit="1" customWidth="1"/>
    <col min="6850" max="6850" width="14" bestFit="1" customWidth="1"/>
    <col min="6851" max="6851" width="11.5" bestFit="1" customWidth="1"/>
    <col min="6852" max="6852" width="14" bestFit="1" customWidth="1"/>
    <col min="6853" max="6853" width="11.5" bestFit="1" customWidth="1"/>
    <col min="6854" max="6854" width="14" bestFit="1" customWidth="1"/>
    <col min="6855" max="6855" width="11.5" bestFit="1" customWidth="1"/>
    <col min="6856" max="6856" width="14" bestFit="1" customWidth="1"/>
    <col min="6857" max="6857" width="11.5" bestFit="1" customWidth="1"/>
    <col min="6858" max="6858" width="14" bestFit="1" customWidth="1"/>
    <col min="6859" max="6859" width="11.5" bestFit="1" customWidth="1"/>
    <col min="6860" max="6860" width="14" bestFit="1" customWidth="1"/>
    <col min="6861" max="6861" width="11.5" bestFit="1" customWidth="1"/>
    <col min="6862" max="6862" width="14" bestFit="1" customWidth="1"/>
    <col min="6863" max="6863" width="11.5" bestFit="1" customWidth="1"/>
    <col min="6864" max="6864" width="14" bestFit="1" customWidth="1"/>
    <col min="6865" max="6865" width="11.5" bestFit="1" customWidth="1"/>
    <col min="6866" max="6866" width="14" bestFit="1" customWidth="1"/>
    <col min="6867" max="6867" width="11.5" bestFit="1" customWidth="1"/>
    <col min="6868" max="6868" width="14" bestFit="1" customWidth="1"/>
    <col min="6869" max="6869" width="11.5" bestFit="1" customWidth="1"/>
    <col min="6870" max="6870" width="14" bestFit="1" customWidth="1"/>
    <col min="6871" max="6871" width="11.5" bestFit="1" customWidth="1"/>
    <col min="6872" max="6872" width="14" bestFit="1" customWidth="1"/>
    <col min="6873" max="6873" width="11.5" bestFit="1" customWidth="1"/>
    <col min="6874" max="6874" width="14" bestFit="1" customWidth="1"/>
    <col min="6875" max="6875" width="11.5" bestFit="1" customWidth="1"/>
    <col min="6876" max="6876" width="14" bestFit="1" customWidth="1"/>
    <col min="6877" max="6877" width="11.5" bestFit="1" customWidth="1"/>
    <col min="6878" max="6878" width="14" bestFit="1" customWidth="1"/>
    <col min="6879" max="6879" width="11.5" bestFit="1" customWidth="1"/>
    <col min="6880" max="6880" width="14" bestFit="1" customWidth="1"/>
    <col min="6881" max="6881" width="11.5" bestFit="1" customWidth="1"/>
    <col min="6882" max="6882" width="14" bestFit="1" customWidth="1"/>
    <col min="6883" max="6883" width="10.5" bestFit="1" customWidth="1"/>
    <col min="6884" max="6884" width="13" bestFit="1" customWidth="1"/>
    <col min="6885" max="6885" width="10.5" bestFit="1" customWidth="1"/>
    <col min="6886" max="6886" width="13" bestFit="1" customWidth="1"/>
    <col min="6887" max="6887" width="10.5" bestFit="1" customWidth="1"/>
    <col min="6888" max="6888" width="13" bestFit="1" customWidth="1"/>
    <col min="6889" max="6889" width="10.5" bestFit="1" customWidth="1"/>
    <col min="6890" max="6890" width="13" bestFit="1" customWidth="1"/>
    <col min="6891" max="6891" width="10.5" bestFit="1" customWidth="1"/>
    <col min="6892" max="6892" width="13" bestFit="1" customWidth="1"/>
    <col min="6893" max="6893" width="10.5" bestFit="1" customWidth="1"/>
    <col min="6894" max="6894" width="13" bestFit="1" customWidth="1"/>
    <col min="6895" max="6895" width="10.5" bestFit="1" customWidth="1"/>
    <col min="6896" max="6896" width="13" bestFit="1" customWidth="1"/>
    <col min="6897" max="6897" width="10.5" bestFit="1" customWidth="1"/>
    <col min="6898" max="6898" width="13" bestFit="1" customWidth="1"/>
    <col min="6899" max="6899" width="10.5" bestFit="1" customWidth="1"/>
    <col min="6900" max="6900" width="13" bestFit="1" customWidth="1"/>
    <col min="6901" max="6901" width="10.5" bestFit="1" customWidth="1"/>
    <col min="6902" max="6902" width="13" bestFit="1" customWidth="1"/>
    <col min="6903" max="6903" width="10.5" bestFit="1" customWidth="1"/>
    <col min="6904" max="6904" width="13" bestFit="1" customWidth="1"/>
    <col min="6905" max="6905" width="10.5" bestFit="1" customWidth="1"/>
    <col min="6906" max="6906" width="13" bestFit="1" customWidth="1"/>
    <col min="6907" max="6907" width="10.5" bestFit="1" customWidth="1"/>
    <col min="6908" max="6908" width="13" bestFit="1" customWidth="1"/>
    <col min="6909" max="6909" width="10.5" bestFit="1" customWidth="1"/>
    <col min="6910" max="6910" width="13" bestFit="1" customWidth="1"/>
    <col min="6911" max="6911" width="10.5" bestFit="1" customWidth="1"/>
    <col min="6912" max="6912" width="13" bestFit="1" customWidth="1"/>
    <col min="6913" max="6913" width="10.5" bestFit="1" customWidth="1"/>
    <col min="6914" max="6914" width="13" bestFit="1" customWidth="1"/>
    <col min="6915" max="6915" width="10.5" bestFit="1" customWidth="1"/>
    <col min="6916" max="6916" width="13" bestFit="1" customWidth="1"/>
    <col min="6917" max="6917" width="10.5" bestFit="1" customWidth="1"/>
    <col min="6918" max="6918" width="13" bestFit="1" customWidth="1"/>
    <col min="6919" max="6919" width="10.5" bestFit="1" customWidth="1"/>
    <col min="6920" max="6920" width="13" bestFit="1" customWidth="1"/>
    <col min="6921" max="6921" width="10.5" bestFit="1" customWidth="1"/>
    <col min="6922" max="6922" width="13" bestFit="1" customWidth="1"/>
    <col min="6923" max="6923" width="10.5" bestFit="1" customWidth="1"/>
    <col min="6924" max="6924" width="13" bestFit="1" customWidth="1"/>
    <col min="6925" max="6925" width="10.5" bestFit="1" customWidth="1"/>
    <col min="6926" max="6926" width="13" bestFit="1" customWidth="1"/>
    <col min="6927" max="6927" width="10.5" bestFit="1" customWidth="1"/>
    <col min="6928" max="6928" width="13" bestFit="1" customWidth="1"/>
    <col min="6929" max="6929" width="10.5" bestFit="1" customWidth="1"/>
    <col min="6930" max="6930" width="13" bestFit="1" customWidth="1"/>
    <col min="6931" max="6931" width="10.5" bestFit="1" customWidth="1"/>
    <col min="6932" max="6932" width="13" bestFit="1" customWidth="1"/>
    <col min="6933" max="6933" width="10.5" bestFit="1" customWidth="1"/>
    <col min="6934" max="6934" width="13" bestFit="1" customWidth="1"/>
    <col min="6935" max="6935" width="10.5" bestFit="1" customWidth="1"/>
    <col min="6936" max="6936" width="13" bestFit="1" customWidth="1"/>
    <col min="6937" max="6937" width="11.5" bestFit="1" customWidth="1"/>
    <col min="6938" max="6938" width="14" bestFit="1" customWidth="1"/>
    <col min="6939" max="6939" width="11.5" bestFit="1" customWidth="1"/>
    <col min="6940" max="6940" width="14" bestFit="1" customWidth="1"/>
    <col min="6941" max="6941" width="11.5" bestFit="1" customWidth="1"/>
    <col min="6942" max="6942" width="14" bestFit="1" customWidth="1"/>
    <col min="6943" max="6943" width="11.5" bestFit="1" customWidth="1"/>
    <col min="6944" max="6944" width="14" bestFit="1" customWidth="1"/>
    <col min="6945" max="6945" width="11.5" bestFit="1" customWidth="1"/>
    <col min="6946" max="6946" width="14" bestFit="1" customWidth="1"/>
    <col min="6947" max="6947" width="11.5" bestFit="1" customWidth="1"/>
    <col min="6948" max="6948" width="14" bestFit="1" customWidth="1"/>
    <col min="6949" max="6949" width="11.5" bestFit="1" customWidth="1"/>
    <col min="6950" max="6950" width="14" bestFit="1" customWidth="1"/>
    <col min="6951" max="6951" width="11.5" bestFit="1" customWidth="1"/>
    <col min="6952" max="6952" width="14" bestFit="1" customWidth="1"/>
    <col min="6953" max="6953" width="11.5" bestFit="1" customWidth="1"/>
    <col min="6954" max="6954" width="14" bestFit="1" customWidth="1"/>
    <col min="6955" max="6955" width="11.5" bestFit="1" customWidth="1"/>
    <col min="6956" max="6956" width="14" bestFit="1" customWidth="1"/>
    <col min="6957" max="6957" width="11.5" bestFit="1" customWidth="1"/>
    <col min="6958" max="6958" width="14" bestFit="1" customWidth="1"/>
    <col min="6959" max="6959" width="11.5" bestFit="1" customWidth="1"/>
    <col min="6960" max="6960" width="14" bestFit="1" customWidth="1"/>
    <col min="6961" max="6961" width="11.5" bestFit="1" customWidth="1"/>
    <col min="6962" max="6962" width="14" bestFit="1" customWidth="1"/>
    <col min="6963" max="6963" width="11.5" bestFit="1" customWidth="1"/>
    <col min="6964" max="6964" width="14" bestFit="1" customWidth="1"/>
    <col min="6965" max="6965" width="11.5" bestFit="1" customWidth="1"/>
    <col min="6966" max="6966" width="14" bestFit="1" customWidth="1"/>
    <col min="6967" max="6967" width="11.5" bestFit="1" customWidth="1"/>
    <col min="6968" max="6968" width="14" bestFit="1" customWidth="1"/>
    <col min="6969" max="6969" width="11.5" bestFit="1" customWidth="1"/>
    <col min="6970" max="6970" width="14" bestFit="1" customWidth="1"/>
    <col min="6971" max="6971" width="11.5" bestFit="1" customWidth="1"/>
    <col min="6972" max="6972" width="14" bestFit="1" customWidth="1"/>
    <col min="6973" max="6973" width="11.5" bestFit="1" customWidth="1"/>
    <col min="6974" max="6974" width="14" bestFit="1" customWidth="1"/>
    <col min="6975" max="6975" width="11.5" bestFit="1" customWidth="1"/>
    <col min="6976" max="6976" width="14" bestFit="1" customWidth="1"/>
    <col min="6977" max="6977" width="11.5" bestFit="1" customWidth="1"/>
    <col min="6978" max="6978" width="14" bestFit="1" customWidth="1"/>
    <col min="6979" max="6979" width="11.5" bestFit="1" customWidth="1"/>
    <col min="6980" max="6980" width="14" bestFit="1" customWidth="1"/>
    <col min="6981" max="6981" width="11.5" bestFit="1" customWidth="1"/>
    <col min="6982" max="6982" width="14" bestFit="1" customWidth="1"/>
    <col min="6983" max="6983" width="11.5" bestFit="1" customWidth="1"/>
    <col min="6984" max="6984" width="14" bestFit="1" customWidth="1"/>
    <col min="6985" max="6985" width="11.5" bestFit="1" customWidth="1"/>
    <col min="6986" max="6986" width="14" bestFit="1" customWidth="1"/>
    <col min="6987" max="6987" width="11.5" bestFit="1" customWidth="1"/>
    <col min="6988" max="6988" width="14" bestFit="1" customWidth="1"/>
    <col min="6989" max="6989" width="11.5" bestFit="1" customWidth="1"/>
    <col min="6990" max="6990" width="14" bestFit="1" customWidth="1"/>
    <col min="6991" max="6991" width="11.5" bestFit="1" customWidth="1"/>
    <col min="6992" max="6992" width="14" bestFit="1" customWidth="1"/>
    <col min="6993" max="6993" width="11.5" bestFit="1" customWidth="1"/>
    <col min="6994" max="6994" width="14" bestFit="1" customWidth="1"/>
    <col min="6995" max="6995" width="11.5" bestFit="1" customWidth="1"/>
    <col min="6996" max="6996" width="14" bestFit="1" customWidth="1"/>
    <col min="6997" max="6997" width="11.5" bestFit="1" customWidth="1"/>
    <col min="6998" max="6998" width="14" bestFit="1" customWidth="1"/>
    <col min="6999" max="6999" width="11.5" bestFit="1" customWidth="1"/>
    <col min="7000" max="7000" width="14" bestFit="1" customWidth="1"/>
    <col min="7001" max="7001" width="11.5" bestFit="1" customWidth="1"/>
    <col min="7002" max="7002" width="14" bestFit="1" customWidth="1"/>
    <col min="7003" max="7003" width="11.5" bestFit="1" customWidth="1"/>
    <col min="7004" max="7004" width="14" bestFit="1" customWidth="1"/>
    <col min="7005" max="7005" width="11.5" bestFit="1" customWidth="1"/>
    <col min="7006" max="7006" width="14" bestFit="1" customWidth="1"/>
    <col min="7007" max="7007" width="11.5" bestFit="1" customWidth="1"/>
    <col min="7008" max="7008" width="14" bestFit="1" customWidth="1"/>
    <col min="7009" max="7009" width="11.5" bestFit="1" customWidth="1"/>
    <col min="7010" max="7010" width="14" bestFit="1" customWidth="1"/>
    <col min="7011" max="7011" width="11.5" bestFit="1" customWidth="1"/>
    <col min="7012" max="7012" width="14" bestFit="1" customWidth="1"/>
    <col min="7013" max="7013" width="11.5" bestFit="1" customWidth="1"/>
    <col min="7014" max="7014" width="14" bestFit="1" customWidth="1"/>
    <col min="7015" max="7015" width="11.5" bestFit="1" customWidth="1"/>
    <col min="7016" max="7016" width="14" bestFit="1" customWidth="1"/>
    <col min="7017" max="7017" width="11.5" bestFit="1" customWidth="1"/>
    <col min="7018" max="7018" width="14" bestFit="1" customWidth="1"/>
    <col min="7019" max="7019" width="11.5" bestFit="1" customWidth="1"/>
    <col min="7020" max="7020" width="14" bestFit="1" customWidth="1"/>
    <col min="7021" max="7021" width="11.5" bestFit="1" customWidth="1"/>
    <col min="7022" max="7022" width="14" bestFit="1" customWidth="1"/>
    <col min="7023" max="7023" width="11.5" bestFit="1" customWidth="1"/>
    <col min="7024" max="7024" width="14" bestFit="1" customWidth="1"/>
    <col min="7025" max="7025" width="11.5" bestFit="1" customWidth="1"/>
    <col min="7026" max="7026" width="14" bestFit="1" customWidth="1"/>
    <col min="7027" max="7027" width="11.5" bestFit="1" customWidth="1"/>
    <col min="7028" max="7028" width="14" bestFit="1" customWidth="1"/>
    <col min="7029" max="7029" width="11.5" bestFit="1" customWidth="1"/>
    <col min="7030" max="7030" width="14" bestFit="1" customWidth="1"/>
    <col min="7031" max="7031" width="11.5" bestFit="1" customWidth="1"/>
    <col min="7032" max="7032" width="14" bestFit="1" customWidth="1"/>
    <col min="7033" max="7033" width="11.5" bestFit="1" customWidth="1"/>
    <col min="7034" max="7034" width="14" bestFit="1" customWidth="1"/>
    <col min="7035" max="7035" width="11.5" bestFit="1" customWidth="1"/>
    <col min="7036" max="7036" width="14" bestFit="1" customWidth="1"/>
    <col min="7037" max="7037" width="11.5" bestFit="1" customWidth="1"/>
    <col min="7038" max="7038" width="14" bestFit="1" customWidth="1"/>
    <col min="7039" max="7039" width="11.5" bestFit="1" customWidth="1"/>
    <col min="7040" max="7040" width="14" bestFit="1" customWidth="1"/>
    <col min="7041" max="7041" width="11.5" bestFit="1" customWidth="1"/>
    <col min="7042" max="7042" width="14" bestFit="1" customWidth="1"/>
    <col min="7043" max="7043" width="11.5" bestFit="1" customWidth="1"/>
    <col min="7044" max="7044" width="14" bestFit="1" customWidth="1"/>
    <col min="7045" max="7045" width="11.5" bestFit="1" customWidth="1"/>
    <col min="7046" max="7046" width="14" bestFit="1" customWidth="1"/>
    <col min="7047" max="7047" width="11.5" bestFit="1" customWidth="1"/>
    <col min="7048" max="7048" width="14" bestFit="1" customWidth="1"/>
    <col min="7049" max="7049" width="11.5" bestFit="1" customWidth="1"/>
    <col min="7050" max="7050" width="14" bestFit="1" customWidth="1"/>
    <col min="7051" max="7051" width="11.5" bestFit="1" customWidth="1"/>
    <col min="7052" max="7052" width="14" bestFit="1" customWidth="1"/>
    <col min="7053" max="7053" width="11.5" bestFit="1" customWidth="1"/>
    <col min="7054" max="7054" width="14" bestFit="1" customWidth="1"/>
    <col min="7055" max="7055" width="11.5" bestFit="1" customWidth="1"/>
    <col min="7056" max="7056" width="14" bestFit="1" customWidth="1"/>
    <col min="7057" max="7057" width="10.5" bestFit="1" customWidth="1"/>
    <col min="7058" max="7058" width="13" bestFit="1" customWidth="1"/>
    <col min="7059" max="7059" width="10.5" bestFit="1" customWidth="1"/>
    <col min="7060" max="7060" width="13" bestFit="1" customWidth="1"/>
    <col min="7061" max="7061" width="10.5" bestFit="1" customWidth="1"/>
    <col min="7062" max="7062" width="13" bestFit="1" customWidth="1"/>
    <col min="7063" max="7063" width="10.5" bestFit="1" customWidth="1"/>
    <col min="7064" max="7064" width="13" bestFit="1" customWidth="1"/>
    <col min="7065" max="7065" width="10.5" bestFit="1" customWidth="1"/>
    <col min="7066" max="7066" width="13" bestFit="1" customWidth="1"/>
    <col min="7067" max="7067" width="10.5" bestFit="1" customWidth="1"/>
    <col min="7068" max="7068" width="13" bestFit="1" customWidth="1"/>
    <col min="7069" max="7069" width="10.5" bestFit="1" customWidth="1"/>
    <col min="7070" max="7070" width="13" bestFit="1" customWidth="1"/>
    <col min="7071" max="7071" width="10.5" bestFit="1" customWidth="1"/>
    <col min="7072" max="7072" width="13" bestFit="1" customWidth="1"/>
    <col min="7073" max="7073" width="10.5" bestFit="1" customWidth="1"/>
    <col min="7074" max="7074" width="13" bestFit="1" customWidth="1"/>
    <col min="7075" max="7075" width="10.5" bestFit="1" customWidth="1"/>
    <col min="7076" max="7076" width="13" bestFit="1" customWidth="1"/>
    <col min="7077" max="7077" width="10.5" bestFit="1" customWidth="1"/>
    <col min="7078" max="7078" width="13" bestFit="1" customWidth="1"/>
    <col min="7079" max="7079" width="10.5" bestFit="1" customWidth="1"/>
    <col min="7080" max="7080" width="13" bestFit="1" customWidth="1"/>
    <col min="7081" max="7081" width="10.5" bestFit="1" customWidth="1"/>
    <col min="7082" max="7082" width="13" bestFit="1" customWidth="1"/>
    <col min="7083" max="7083" width="10.5" bestFit="1" customWidth="1"/>
    <col min="7084" max="7084" width="13" bestFit="1" customWidth="1"/>
    <col min="7085" max="7085" width="10.5" bestFit="1" customWidth="1"/>
    <col min="7086" max="7086" width="13" bestFit="1" customWidth="1"/>
    <col min="7087" max="7087" width="10.5" bestFit="1" customWidth="1"/>
    <col min="7088" max="7088" width="13" bestFit="1" customWidth="1"/>
    <col min="7089" max="7089" width="10.5" bestFit="1" customWidth="1"/>
    <col min="7090" max="7090" width="13" bestFit="1" customWidth="1"/>
    <col min="7091" max="7091" width="10.5" bestFit="1" customWidth="1"/>
    <col min="7092" max="7092" width="13" bestFit="1" customWidth="1"/>
    <col min="7093" max="7093" width="10.5" bestFit="1" customWidth="1"/>
    <col min="7094" max="7094" width="13" bestFit="1" customWidth="1"/>
    <col min="7095" max="7095" width="10.5" bestFit="1" customWidth="1"/>
    <col min="7096" max="7096" width="13" bestFit="1" customWidth="1"/>
    <col min="7097" max="7097" width="10.5" bestFit="1" customWidth="1"/>
    <col min="7098" max="7098" width="13" bestFit="1" customWidth="1"/>
    <col min="7099" max="7099" width="10.5" bestFit="1" customWidth="1"/>
    <col min="7100" max="7100" width="13" bestFit="1" customWidth="1"/>
    <col min="7101" max="7101" width="10.5" bestFit="1" customWidth="1"/>
    <col min="7102" max="7102" width="13" bestFit="1" customWidth="1"/>
    <col min="7103" max="7103" width="10.5" bestFit="1" customWidth="1"/>
    <col min="7104" max="7104" width="13" bestFit="1" customWidth="1"/>
    <col min="7105" max="7105" width="10.5" bestFit="1" customWidth="1"/>
    <col min="7106" max="7106" width="13" bestFit="1" customWidth="1"/>
    <col min="7107" max="7107" width="10.5" bestFit="1" customWidth="1"/>
    <col min="7108" max="7108" width="13" bestFit="1" customWidth="1"/>
    <col min="7109" max="7109" width="10.5" bestFit="1" customWidth="1"/>
    <col min="7110" max="7110" width="13" bestFit="1" customWidth="1"/>
    <col min="7111" max="7111" width="10.5" bestFit="1" customWidth="1"/>
    <col min="7112" max="7112" width="13" bestFit="1" customWidth="1"/>
    <col min="7113" max="7113" width="11.5" bestFit="1" customWidth="1"/>
    <col min="7114" max="7114" width="14" bestFit="1" customWidth="1"/>
    <col min="7115" max="7115" width="11.5" bestFit="1" customWidth="1"/>
    <col min="7116" max="7116" width="14" bestFit="1" customWidth="1"/>
    <col min="7117" max="7117" width="11.5" bestFit="1" customWidth="1"/>
    <col min="7118" max="7118" width="14" bestFit="1" customWidth="1"/>
    <col min="7119" max="7119" width="11.5" bestFit="1" customWidth="1"/>
    <col min="7120" max="7120" width="14" bestFit="1" customWidth="1"/>
    <col min="7121" max="7121" width="11.5" bestFit="1" customWidth="1"/>
    <col min="7122" max="7122" width="14" bestFit="1" customWidth="1"/>
    <col min="7123" max="7123" width="11.5" bestFit="1" customWidth="1"/>
    <col min="7124" max="7124" width="14" bestFit="1" customWidth="1"/>
    <col min="7125" max="7125" width="11.5" bestFit="1" customWidth="1"/>
    <col min="7126" max="7126" width="14" bestFit="1" customWidth="1"/>
    <col min="7127" max="7127" width="11.5" bestFit="1" customWidth="1"/>
    <col min="7128" max="7128" width="14" bestFit="1" customWidth="1"/>
    <col min="7129" max="7129" width="11.5" bestFit="1" customWidth="1"/>
    <col min="7130" max="7130" width="14" bestFit="1" customWidth="1"/>
    <col min="7131" max="7131" width="11.5" bestFit="1" customWidth="1"/>
    <col min="7132" max="7132" width="14" bestFit="1" customWidth="1"/>
    <col min="7133" max="7133" width="11.5" bestFit="1" customWidth="1"/>
    <col min="7134" max="7134" width="14" bestFit="1" customWidth="1"/>
    <col min="7135" max="7135" width="11.5" bestFit="1" customWidth="1"/>
    <col min="7136" max="7136" width="14" bestFit="1" customWidth="1"/>
    <col min="7137" max="7137" width="11.5" bestFit="1" customWidth="1"/>
    <col min="7138" max="7138" width="14" bestFit="1" customWidth="1"/>
    <col min="7139" max="7139" width="11.5" bestFit="1" customWidth="1"/>
    <col min="7140" max="7140" width="14" bestFit="1" customWidth="1"/>
    <col min="7141" max="7141" width="11.5" bestFit="1" customWidth="1"/>
    <col min="7142" max="7142" width="14" bestFit="1" customWidth="1"/>
    <col min="7143" max="7143" width="11.5" bestFit="1" customWidth="1"/>
    <col min="7144" max="7144" width="14" bestFit="1" customWidth="1"/>
    <col min="7145" max="7145" width="11.5" bestFit="1" customWidth="1"/>
    <col min="7146" max="7146" width="14" bestFit="1" customWidth="1"/>
    <col min="7147" max="7147" width="11.5" bestFit="1" customWidth="1"/>
    <col min="7148" max="7148" width="14" bestFit="1" customWidth="1"/>
    <col min="7149" max="7149" width="11.5" bestFit="1" customWidth="1"/>
    <col min="7150" max="7150" width="14" bestFit="1" customWidth="1"/>
    <col min="7151" max="7151" width="11.5" bestFit="1" customWidth="1"/>
    <col min="7152" max="7152" width="14" bestFit="1" customWidth="1"/>
    <col min="7153" max="7153" width="11.5" bestFit="1" customWidth="1"/>
    <col min="7154" max="7154" width="14" bestFit="1" customWidth="1"/>
    <col min="7155" max="7155" width="11.5" bestFit="1" customWidth="1"/>
    <col min="7156" max="7156" width="14" bestFit="1" customWidth="1"/>
    <col min="7157" max="7157" width="11.5" bestFit="1" customWidth="1"/>
    <col min="7158" max="7158" width="14" bestFit="1" customWidth="1"/>
    <col min="7159" max="7159" width="11.5" bestFit="1" customWidth="1"/>
    <col min="7160" max="7160" width="14" bestFit="1" customWidth="1"/>
    <col min="7161" max="7161" width="11.5" bestFit="1" customWidth="1"/>
    <col min="7162" max="7162" width="14" bestFit="1" customWidth="1"/>
    <col min="7163" max="7163" width="11.5" bestFit="1" customWidth="1"/>
    <col min="7164" max="7164" width="14" bestFit="1" customWidth="1"/>
    <col min="7165" max="7165" width="11.5" bestFit="1" customWidth="1"/>
    <col min="7166" max="7166" width="14" bestFit="1" customWidth="1"/>
    <col min="7167" max="7167" width="11.5" bestFit="1" customWidth="1"/>
    <col min="7168" max="7168" width="14" bestFit="1" customWidth="1"/>
    <col min="7169" max="7169" width="11.5" bestFit="1" customWidth="1"/>
    <col min="7170" max="7170" width="14" bestFit="1" customWidth="1"/>
    <col min="7171" max="7171" width="11.5" bestFit="1" customWidth="1"/>
    <col min="7172" max="7172" width="14" bestFit="1" customWidth="1"/>
    <col min="7173" max="7173" width="11.5" bestFit="1" customWidth="1"/>
    <col min="7174" max="7174" width="14" bestFit="1" customWidth="1"/>
    <col min="7175" max="7175" width="11.5" bestFit="1" customWidth="1"/>
    <col min="7176" max="7176" width="14" bestFit="1" customWidth="1"/>
    <col min="7177" max="7177" width="11.5" bestFit="1" customWidth="1"/>
    <col min="7178" max="7178" width="14" bestFit="1" customWidth="1"/>
    <col min="7179" max="7179" width="11.5" bestFit="1" customWidth="1"/>
    <col min="7180" max="7180" width="14" bestFit="1" customWidth="1"/>
    <col min="7181" max="7181" width="11.5" bestFit="1" customWidth="1"/>
    <col min="7182" max="7182" width="14" bestFit="1" customWidth="1"/>
    <col min="7183" max="7183" width="11.5" bestFit="1" customWidth="1"/>
    <col min="7184" max="7184" width="14" bestFit="1" customWidth="1"/>
    <col min="7185" max="7185" width="11.5" bestFit="1" customWidth="1"/>
    <col min="7186" max="7186" width="14" bestFit="1" customWidth="1"/>
    <col min="7187" max="7187" width="11.5" bestFit="1" customWidth="1"/>
    <col min="7188" max="7188" width="14" bestFit="1" customWidth="1"/>
    <col min="7189" max="7189" width="11.5" bestFit="1" customWidth="1"/>
    <col min="7190" max="7190" width="14" bestFit="1" customWidth="1"/>
    <col min="7191" max="7191" width="11.5" bestFit="1" customWidth="1"/>
    <col min="7192" max="7192" width="14" bestFit="1" customWidth="1"/>
    <col min="7193" max="7193" width="11.5" bestFit="1" customWidth="1"/>
    <col min="7194" max="7194" width="14" bestFit="1" customWidth="1"/>
    <col min="7195" max="7195" width="11.5" bestFit="1" customWidth="1"/>
    <col min="7196" max="7196" width="14" bestFit="1" customWidth="1"/>
    <col min="7197" max="7197" width="11.5" bestFit="1" customWidth="1"/>
    <col min="7198" max="7198" width="14" bestFit="1" customWidth="1"/>
    <col min="7199" max="7199" width="11.5" bestFit="1" customWidth="1"/>
    <col min="7200" max="7200" width="14" bestFit="1" customWidth="1"/>
    <col min="7201" max="7201" width="11.5" bestFit="1" customWidth="1"/>
    <col min="7202" max="7202" width="14" bestFit="1" customWidth="1"/>
    <col min="7203" max="7203" width="11.5" bestFit="1" customWidth="1"/>
    <col min="7204" max="7204" width="14" bestFit="1" customWidth="1"/>
    <col min="7205" max="7205" width="10.5" bestFit="1" customWidth="1"/>
    <col min="7206" max="7206" width="13" bestFit="1" customWidth="1"/>
    <col min="7207" max="7207" width="10.5" bestFit="1" customWidth="1"/>
    <col min="7208" max="7208" width="13" bestFit="1" customWidth="1"/>
    <col min="7209" max="7209" width="10.5" bestFit="1" customWidth="1"/>
    <col min="7210" max="7210" width="13" bestFit="1" customWidth="1"/>
    <col min="7211" max="7211" width="10.5" bestFit="1" customWidth="1"/>
    <col min="7212" max="7212" width="13" bestFit="1" customWidth="1"/>
    <col min="7213" max="7213" width="10.5" bestFit="1" customWidth="1"/>
    <col min="7214" max="7214" width="13" bestFit="1" customWidth="1"/>
    <col min="7215" max="7215" width="10.5" bestFit="1" customWidth="1"/>
    <col min="7216" max="7216" width="13" bestFit="1" customWidth="1"/>
    <col min="7217" max="7217" width="10.5" bestFit="1" customWidth="1"/>
    <col min="7218" max="7218" width="13" bestFit="1" customWidth="1"/>
    <col min="7219" max="7219" width="10.5" bestFit="1" customWidth="1"/>
    <col min="7220" max="7220" width="13" bestFit="1" customWidth="1"/>
    <col min="7221" max="7221" width="10.5" bestFit="1" customWidth="1"/>
    <col min="7222" max="7222" width="13" bestFit="1" customWidth="1"/>
    <col min="7223" max="7223" width="10.5" bestFit="1" customWidth="1"/>
    <col min="7224" max="7224" width="13" bestFit="1" customWidth="1"/>
    <col min="7225" max="7225" width="10.5" bestFit="1" customWidth="1"/>
    <col min="7226" max="7226" width="13" bestFit="1" customWidth="1"/>
    <col min="7227" max="7227" width="10.5" bestFit="1" customWidth="1"/>
    <col min="7228" max="7228" width="13" bestFit="1" customWidth="1"/>
    <col min="7229" max="7229" width="10.5" bestFit="1" customWidth="1"/>
    <col min="7230" max="7230" width="13" bestFit="1" customWidth="1"/>
    <col min="7231" max="7231" width="10.5" bestFit="1" customWidth="1"/>
    <col min="7232" max="7232" width="13" bestFit="1" customWidth="1"/>
    <col min="7233" max="7233" width="10.5" bestFit="1" customWidth="1"/>
    <col min="7234" max="7234" width="13" bestFit="1" customWidth="1"/>
    <col min="7235" max="7235" width="10.5" bestFit="1" customWidth="1"/>
    <col min="7236" max="7236" width="13" bestFit="1" customWidth="1"/>
    <col min="7237" max="7237" width="10.5" bestFit="1" customWidth="1"/>
    <col min="7238" max="7238" width="13" bestFit="1" customWidth="1"/>
    <col min="7239" max="7239" width="10.5" bestFit="1" customWidth="1"/>
    <col min="7240" max="7240" width="13" bestFit="1" customWidth="1"/>
    <col min="7241" max="7241" width="10.5" bestFit="1" customWidth="1"/>
    <col min="7242" max="7242" width="13" bestFit="1" customWidth="1"/>
    <col min="7243" max="7243" width="10.5" bestFit="1" customWidth="1"/>
    <col min="7244" max="7244" width="13" bestFit="1" customWidth="1"/>
    <col min="7245" max="7245" width="10.5" bestFit="1" customWidth="1"/>
    <col min="7246" max="7246" width="13" bestFit="1" customWidth="1"/>
    <col min="7247" max="7247" width="10.5" bestFit="1" customWidth="1"/>
    <col min="7248" max="7248" width="13" bestFit="1" customWidth="1"/>
    <col min="7249" max="7249" width="10.5" bestFit="1" customWidth="1"/>
    <col min="7250" max="7250" width="13" bestFit="1" customWidth="1"/>
    <col min="7251" max="7251" width="10.5" bestFit="1" customWidth="1"/>
    <col min="7252" max="7252" width="13" bestFit="1" customWidth="1"/>
    <col min="7253" max="7253" width="10.5" bestFit="1" customWidth="1"/>
    <col min="7254" max="7254" width="13" bestFit="1" customWidth="1"/>
    <col min="7255" max="7255" width="10.5" bestFit="1" customWidth="1"/>
    <col min="7256" max="7256" width="13" bestFit="1" customWidth="1"/>
    <col min="7257" max="7257" width="10.5" bestFit="1" customWidth="1"/>
    <col min="7258" max="7258" width="13" bestFit="1" customWidth="1"/>
    <col min="7259" max="7259" width="11.5" bestFit="1" customWidth="1"/>
    <col min="7260" max="7260" width="14" bestFit="1" customWidth="1"/>
    <col min="7261" max="7261" width="11.5" bestFit="1" customWidth="1"/>
    <col min="7262" max="7262" width="14" bestFit="1" customWidth="1"/>
    <col min="7263" max="7263" width="11.5" bestFit="1" customWidth="1"/>
    <col min="7264" max="7264" width="14" bestFit="1" customWidth="1"/>
    <col min="7265" max="7265" width="11.5" bestFit="1" customWidth="1"/>
    <col min="7266" max="7266" width="14" bestFit="1" customWidth="1"/>
    <col min="7267" max="7267" width="11.5" bestFit="1" customWidth="1"/>
    <col min="7268" max="7268" width="14" bestFit="1" customWidth="1"/>
    <col min="7269" max="7269" width="11.5" bestFit="1" customWidth="1"/>
    <col min="7270" max="7270" width="14" bestFit="1" customWidth="1"/>
    <col min="7271" max="7271" width="11.5" bestFit="1" customWidth="1"/>
    <col min="7272" max="7272" width="14" bestFit="1" customWidth="1"/>
    <col min="7273" max="7273" width="11.5" bestFit="1" customWidth="1"/>
    <col min="7274" max="7274" width="14" bestFit="1" customWidth="1"/>
    <col min="7275" max="7275" width="11.5" bestFit="1" customWidth="1"/>
    <col min="7276" max="7276" width="14" bestFit="1" customWidth="1"/>
    <col min="7277" max="7277" width="11.5" bestFit="1" customWidth="1"/>
    <col min="7278" max="7278" width="14" bestFit="1" customWidth="1"/>
    <col min="7279" max="7279" width="11.5" bestFit="1" customWidth="1"/>
    <col min="7280" max="7280" width="14" bestFit="1" customWidth="1"/>
    <col min="7281" max="7281" width="11.5" bestFit="1" customWidth="1"/>
    <col min="7282" max="7282" width="14" bestFit="1" customWidth="1"/>
    <col min="7283" max="7283" width="11.5" bestFit="1" customWidth="1"/>
    <col min="7284" max="7284" width="14" bestFit="1" customWidth="1"/>
    <col min="7285" max="7285" width="11.5" bestFit="1" customWidth="1"/>
    <col min="7286" max="7286" width="14" bestFit="1" customWidth="1"/>
    <col min="7287" max="7287" width="11.5" bestFit="1" customWidth="1"/>
    <col min="7288" max="7288" width="14" bestFit="1" customWidth="1"/>
    <col min="7289" max="7289" width="11.5" bestFit="1" customWidth="1"/>
    <col min="7290" max="7290" width="14" bestFit="1" customWidth="1"/>
    <col min="7291" max="7291" width="11.5" bestFit="1" customWidth="1"/>
    <col min="7292" max="7292" width="14" bestFit="1" customWidth="1"/>
    <col min="7293" max="7293" width="11.5" bestFit="1" customWidth="1"/>
    <col min="7294" max="7294" width="14" bestFit="1" customWidth="1"/>
    <col min="7295" max="7295" width="11.5" bestFit="1" customWidth="1"/>
    <col min="7296" max="7296" width="14" bestFit="1" customWidth="1"/>
    <col min="7297" max="7297" width="11.5" bestFit="1" customWidth="1"/>
    <col min="7298" max="7298" width="14" bestFit="1" customWidth="1"/>
    <col min="7299" max="7299" width="11.5" bestFit="1" customWidth="1"/>
    <col min="7300" max="7300" width="14" bestFit="1" customWidth="1"/>
    <col min="7301" max="7301" width="11.5" bestFit="1" customWidth="1"/>
    <col min="7302" max="7302" width="14" bestFit="1" customWidth="1"/>
    <col min="7303" max="7303" width="11.5" bestFit="1" customWidth="1"/>
    <col min="7304" max="7304" width="14" bestFit="1" customWidth="1"/>
    <col min="7305" max="7305" width="11.5" bestFit="1" customWidth="1"/>
    <col min="7306" max="7306" width="14" bestFit="1" customWidth="1"/>
    <col min="7307" max="7307" width="11.5" bestFit="1" customWidth="1"/>
    <col min="7308" max="7308" width="14" bestFit="1" customWidth="1"/>
    <col min="7309" max="7309" width="11.5" bestFit="1" customWidth="1"/>
    <col min="7310" max="7310" width="14" bestFit="1" customWidth="1"/>
    <col min="7311" max="7311" width="11.5" bestFit="1" customWidth="1"/>
    <col min="7312" max="7312" width="14" bestFit="1" customWidth="1"/>
    <col min="7313" max="7313" width="11.5" bestFit="1" customWidth="1"/>
    <col min="7314" max="7314" width="14" bestFit="1" customWidth="1"/>
    <col min="7315" max="7315" width="11.5" bestFit="1" customWidth="1"/>
    <col min="7316" max="7316" width="14" bestFit="1" customWidth="1"/>
    <col min="7317" max="7317" width="11.5" bestFit="1" customWidth="1"/>
    <col min="7318" max="7318" width="14" bestFit="1" customWidth="1"/>
    <col min="7319" max="7319" width="11.5" bestFit="1" customWidth="1"/>
    <col min="7320" max="7320" width="14" bestFit="1" customWidth="1"/>
    <col min="7321" max="7321" width="11.5" bestFit="1" customWidth="1"/>
    <col min="7322" max="7322" width="14" bestFit="1" customWidth="1"/>
    <col min="7323" max="7323" width="11.5" bestFit="1" customWidth="1"/>
    <col min="7324" max="7324" width="14" bestFit="1" customWidth="1"/>
    <col min="7325" max="7325" width="11.5" bestFit="1" customWidth="1"/>
    <col min="7326" max="7326" width="14" bestFit="1" customWidth="1"/>
    <col min="7327" max="7327" width="11.5" bestFit="1" customWidth="1"/>
    <col min="7328" max="7328" width="14" bestFit="1" customWidth="1"/>
    <col min="7329" max="7329" width="11.5" bestFit="1" customWidth="1"/>
    <col min="7330" max="7330" width="14" bestFit="1" customWidth="1"/>
    <col min="7331" max="7331" width="11.5" bestFit="1" customWidth="1"/>
    <col min="7332" max="7332" width="14" bestFit="1" customWidth="1"/>
    <col min="7333" max="7333" width="11.5" bestFit="1" customWidth="1"/>
    <col min="7334" max="7334" width="14" bestFit="1" customWidth="1"/>
    <col min="7335" max="7335" width="11.5" bestFit="1" customWidth="1"/>
    <col min="7336" max="7336" width="14" bestFit="1" customWidth="1"/>
    <col min="7337" max="7337" width="11.5" bestFit="1" customWidth="1"/>
    <col min="7338" max="7338" width="14" bestFit="1" customWidth="1"/>
    <col min="7339" max="7339" width="11.5" bestFit="1" customWidth="1"/>
    <col min="7340" max="7340" width="14" bestFit="1" customWidth="1"/>
    <col min="7341" max="7341" width="11.5" bestFit="1" customWidth="1"/>
    <col min="7342" max="7342" width="14" bestFit="1" customWidth="1"/>
    <col min="7343" max="7343" width="11.5" bestFit="1" customWidth="1"/>
    <col min="7344" max="7344" width="14" bestFit="1" customWidth="1"/>
    <col min="7345" max="7345" width="11.5" bestFit="1" customWidth="1"/>
    <col min="7346" max="7346" width="14" bestFit="1" customWidth="1"/>
    <col min="7347" max="7347" width="11.5" bestFit="1" customWidth="1"/>
    <col min="7348" max="7348" width="14" bestFit="1" customWidth="1"/>
    <col min="7349" max="7349" width="11.5" bestFit="1" customWidth="1"/>
    <col min="7350" max="7350" width="14" bestFit="1" customWidth="1"/>
    <col min="7351" max="7351" width="11.5" bestFit="1" customWidth="1"/>
    <col min="7352" max="7352" width="14" bestFit="1" customWidth="1"/>
    <col min="7353" max="7353" width="11.5" bestFit="1" customWidth="1"/>
    <col min="7354" max="7354" width="14" bestFit="1" customWidth="1"/>
    <col min="7355" max="7355" width="11.5" bestFit="1" customWidth="1"/>
    <col min="7356" max="7356" width="14" bestFit="1" customWidth="1"/>
    <col min="7357" max="7357" width="11.5" bestFit="1" customWidth="1"/>
    <col min="7358" max="7358" width="14" bestFit="1" customWidth="1"/>
    <col min="7359" max="7359" width="11.5" bestFit="1" customWidth="1"/>
    <col min="7360" max="7360" width="14" bestFit="1" customWidth="1"/>
    <col min="7361" max="7361" width="11.5" bestFit="1" customWidth="1"/>
    <col min="7362" max="7362" width="14" bestFit="1" customWidth="1"/>
    <col min="7363" max="7363" width="11.5" bestFit="1" customWidth="1"/>
    <col min="7364" max="7364" width="14" bestFit="1" customWidth="1"/>
    <col min="7365" max="7365" width="11.5" bestFit="1" customWidth="1"/>
    <col min="7366" max="7366" width="14" bestFit="1" customWidth="1"/>
    <col min="7367" max="7367" width="12.5" bestFit="1" customWidth="1"/>
    <col min="7368" max="7368" width="15" bestFit="1" customWidth="1"/>
    <col min="7369" max="7369" width="12.5" bestFit="1" customWidth="1"/>
    <col min="7370" max="7370" width="15" bestFit="1" customWidth="1"/>
    <col min="7371" max="7371" width="12.5" bestFit="1" customWidth="1"/>
    <col min="7372" max="7372" width="15" bestFit="1" customWidth="1"/>
    <col min="7373" max="7373" width="12.5" bestFit="1" customWidth="1"/>
    <col min="7374" max="7374" width="15" bestFit="1" customWidth="1"/>
    <col min="7375" max="7375" width="12.5" bestFit="1" customWidth="1"/>
    <col min="7376" max="7376" width="15" bestFit="1" customWidth="1"/>
    <col min="7377" max="7377" width="12.5" bestFit="1" customWidth="1"/>
    <col min="7378" max="7378" width="15" bestFit="1" customWidth="1"/>
    <col min="7379" max="7379" width="12.5" bestFit="1" customWidth="1"/>
    <col min="7380" max="7380" width="15" bestFit="1" customWidth="1"/>
    <col min="7381" max="7381" width="12.5" bestFit="1" customWidth="1"/>
    <col min="7382" max="7382" width="15" bestFit="1" customWidth="1"/>
    <col min="7383" max="7383" width="12.5" bestFit="1" customWidth="1"/>
    <col min="7384" max="7384" width="15" bestFit="1" customWidth="1"/>
    <col min="7385" max="7385" width="12.5" bestFit="1" customWidth="1"/>
    <col min="7386" max="7386" width="15" bestFit="1" customWidth="1"/>
    <col min="7387" max="7387" width="12.5" bestFit="1" customWidth="1"/>
    <col min="7388" max="7388" width="15" bestFit="1" customWidth="1"/>
    <col min="7389" max="7389" width="12.5" bestFit="1" customWidth="1"/>
    <col min="7390" max="7390" width="15" bestFit="1" customWidth="1"/>
    <col min="7391" max="7391" width="12.5" bestFit="1" customWidth="1"/>
    <col min="7392" max="7392" width="15" bestFit="1" customWidth="1"/>
    <col min="7393" max="7393" width="12.5" bestFit="1" customWidth="1"/>
    <col min="7394" max="7394" width="15" bestFit="1" customWidth="1"/>
    <col min="7395" max="7395" width="12.5" bestFit="1" customWidth="1"/>
    <col min="7396" max="7396" width="15" bestFit="1" customWidth="1"/>
    <col min="7397" max="7397" width="12.5" bestFit="1" customWidth="1"/>
    <col min="7398" max="7398" width="15" bestFit="1" customWidth="1"/>
    <col min="7399" max="7399" width="12.5" bestFit="1" customWidth="1"/>
    <col min="7400" max="7400" width="15" bestFit="1" customWidth="1"/>
    <col min="7401" max="7401" width="12.5" bestFit="1" customWidth="1"/>
    <col min="7402" max="7402" width="15" bestFit="1" customWidth="1"/>
    <col min="7403" max="7403" width="12.5" bestFit="1" customWidth="1"/>
    <col min="7404" max="7404" width="15" bestFit="1" customWidth="1"/>
    <col min="7405" max="7405" width="12.5" bestFit="1" customWidth="1"/>
    <col min="7406" max="7406" width="15" bestFit="1" customWidth="1"/>
    <col min="7407" max="7407" width="12.5" bestFit="1" customWidth="1"/>
    <col min="7408" max="7408" width="15" bestFit="1" customWidth="1"/>
    <col min="7409" max="7409" width="12.5" bestFit="1" customWidth="1"/>
    <col min="7410" max="7410" width="15" bestFit="1" customWidth="1"/>
    <col min="7411" max="7411" width="12.5" bestFit="1" customWidth="1"/>
    <col min="7412" max="7412" width="15" bestFit="1" customWidth="1"/>
    <col min="7413" max="7413" width="12.5" bestFit="1" customWidth="1"/>
    <col min="7414" max="7414" width="15" bestFit="1" customWidth="1"/>
    <col min="7415" max="7415" width="12.5" bestFit="1" customWidth="1"/>
    <col min="7416" max="7416" width="15" bestFit="1" customWidth="1"/>
    <col min="7417" max="7417" width="12.5" bestFit="1" customWidth="1"/>
    <col min="7418" max="7418" width="15" bestFit="1" customWidth="1"/>
    <col min="7419" max="7419" width="12.5" bestFit="1" customWidth="1"/>
    <col min="7420" max="7420" width="15" bestFit="1" customWidth="1"/>
    <col min="7421" max="7421" width="12.5" bestFit="1" customWidth="1"/>
    <col min="7422" max="7422" width="15" bestFit="1" customWidth="1"/>
    <col min="7423" max="7423" width="12.5" bestFit="1" customWidth="1"/>
    <col min="7424" max="7424" width="15" bestFit="1" customWidth="1"/>
    <col min="7425" max="7425" width="12.5" bestFit="1" customWidth="1"/>
    <col min="7426" max="7426" width="15" bestFit="1" customWidth="1"/>
    <col min="7427" max="7427" width="12.5" bestFit="1" customWidth="1"/>
    <col min="7428" max="7428" width="15" bestFit="1" customWidth="1"/>
    <col min="7429" max="7429" width="12.5" bestFit="1" customWidth="1"/>
    <col min="7430" max="7430" width="15" bestFit="1" customWidth="1"/>
    <col min="7431" max="7431" width="12.5" bestFit="1" customWidth="1"/>
    <col min="7432" max="7432" width="15" bestFit="1" customWidth="1"/>
    <col min="7433" max="7433" width="12.5" bestFit="1" customWidth="1"/>
    <col min="7434" max="7434" width="15" bestFit="1" customWidth="1"/>
    <col min="7435" max="7435" width="12.5" bestFit="1" customWidth="1"/>
    <col min="7436" max="7436" width="15" bestFit="1" customWidth="1"/>
    <col min="7437" max="7437" width="12.5" bestFit="1" customWidth="1"/>
    <col min="7438" max="7438" width="15" bestFit="1" customWidth="1"/>
    <col min="7439" max="7439" width="12.5" bestFit="1" customWidth="1"/>
    <col min="7440" max="7440" width="15" bestFit="1" customWidth="1"/>
    <col min="7441" max="7441" width="12.5" bestFit="1" customWidth="1"/>
    <col min="7442" max="7442" width="15" bestFit="1" customWidth="1"/>
    <col min="7443" max="7443" width="12.5" bestFit="1" customWidth="1"/>
    <col min="7444" max="7444" width="15" bestFit="1" customWidth="1"/>
    <col min="7445" max="7445" width="12.5" bestFit="1" customWidth="1"/>
    <col min="7446" max="7446" width="15" bestFit="1" customWidth="1"/>
    <col min="7447" max="7447" width="12.5" bestFit="1" customWidth="1"/>
    <col min="7448" max="7448" width="15" bestFit="1" customWidth="1"/>
    <col min="7449" max="7449" width="12.5" bestFit="1" customWidth="1"/>
    <col min="7450" max="7450" width="15" bestFit="1" customWidth="1"/>
    <col min="7451" max="7451" width="12.5" bestFit="1" customWidth="1"/>
    <col min="7452" max="7452" width="15" bestFit="1" customWidth="1"/>
    <col min="7453" max="7453" width="12.5" bestFit="1" customWidth="1"/>
    <col min="7454" max="7454" width="15" bestFit="1" customWidth="1"/>
    <col min="7455" max="7455" width="12.5" bestFit="1" customWidth="1"/>
    <col min="7456" max="7456" width="15" bestFit="1" customWidth="1"/>
    <col min="7457" max="7457" width="12.5" bestFit="1" customWidth="1"/>
    <col min="7458" max="7458" width="15" bestFit="1" customWidth="1"/>
    <col min="7459" max="7459" width="12.5" bestFit="1" customWidth="1"/>
    <col min="7460" max="7460" width="15" bestFit="1" customWidth="1"/>
    <col min="7461" max="7461" width="12.5" bestFit="1" customWidth="1"/>
    <col min="7462" max="7462" width="15" bestFit="1" customWidth="1"/>
    <col min="7463" max="7463" width="12.5" bestFit="1" customWidth="1"/>
    <col min="7464" max="7464" width="15" bestFit="1" customWidth="1"/>
    <col min="7465" max="7465" width="12.5" bestFit="1" customWidth="1"/>
    <col min="7466" max="7466" width="15" bestFit="1" customWidth="1"/>
    <col min="7467" max="7467" width="12.5" bestFit="1" customWidth="1"/>
    <col min="7468" max="7468" width="15" bestFit="1" customWidth="1"/>
    <col min="7469" max="7469" width="12.5" bestFit="1" customWidth="1"/>
    <col min="7470" max="7470" width="15" bestFit="1" customWidth="1"/>
    <col min="7471" max="7471" width="12.5" bestFit="1" customWidth="1"/>
    <col min="7472" max="7472" width="15" bestFit="1" customWidth="1"/>
    <col min="7473" max="7473" width="12.5" bestFit="1" customWidth="1"/>
    <col min="7474" max="7474" width="15" bestFit="1" customWidth="1"/>
    <col min="7475" max="7475" width="12.5" bestFit="1" customWidth="1"/>
    <col min="7476" max="7476" width="15" bestFit="1" customWidth="1"/>
    <col min="7477" max="7477" width="12.5" bestFit="1" customWidth="1"/>
    <col min="7478" max="7478" width="15" bestFit="1" customWidth="1"/>
    <col min="7479" max="7479" width="12.5" bestFit="1" customWidth="1"/>
    <col min="7480" max="7480" width="15" bestFit="1" customWidth="1"/>
    <col min="7481" max="7481" width="12.5" bestFit="1" customWidth="1"/>
    <col min="7482" max="7482" width="15" bestFit="1" customWidth="1"/>
    <col min="7483" max="7483" width="11.5" bestFit="1" customWidth="1"/>
    <col min="7484" max="7484" width="14" bestFit="1" customWidth="1"/>
    <col min="7485" max="7485" width="11.5" bestFit="1" customWidth="1"/>
    <col min="7486" max="7486" width="14" bestFit="1" customWidth="1"/>
    <col min="7487" max="7487" width="11.5" bestFit="1" customWidth="1"/>
    <col min="7488" max="7488" width="14" bestFit="1" customWidth="1"/>
    <col min="7489" max="7489" width="11.5" bestFit="1" customWidth="1"/>
    <col min="7490" max="7490" width="14" bestFit="1" customWidth="1"/>
    <col min="7491" max="7491" width="11.5" bestFit="1" customWidth="1"/>
    <col min="7492" max="7492" width="14" bestFit="1" customWidth="1"/>
    <col min="7493" max="7493" width="11.5" bestFit="1" customWidth="1"/>
    <col min="7494" max="7494" width="14" bestFit="1" customWidth="1"/>
    <col min="7495" max="7495" width="11.5" bestFit="1" customWidth="1"/>
    <col min="7496" max="7496" width="14" bestFit="1" customWidth="1"/>
    <col min="7497" max="7497" width="11.5" bestFit="1" customWidth="1"/>
    <col min="7498" max="7498" width="14" bestFit="1" customWidth="1"/>
    <col min="7499" max="7499" width="11.5" bestFit="1" customWidth="1"/>
    <col min="7500" max="7500" width="14" bestFit="1" customWidth="1"/>
    <col min="7501" max="7501" width="11.5" bestFit="1" customWidth="1"/>
    <col min="7502" max="7502" width="14" bestFit="1" customWidth="1"/>
    <col min="7503" max="7503" width="11.5" bestFit="1" customWidth="1"/>
    <col min="7504" max="7504" width="14" bestFit="1" customWidth="1"/>
    <col min="7505" max="7505" width="11.5" bestFit="1" customWidth="1"/>
    <col min="7506" max="7506" width="14" bestFit="1" customWidth="1"/>
    <col min="7507" max="7507" width="11.5" bestFit="1" customWidth="1"/>
    <col min="7508" max="7508" width="14" bestFit="1" customWidth="1"/>
    <col min="7509" max="7509" width="12.5" bestFit="1" customWidth="1"/>
    <col min="7510" max="7510" width="15" bestFit="1" customWidth="1"/>
    <col min="7511" max="7511" width="12.5" bestFit="1" customWidth="1"/>
    <col min="7512" max="7512" width="15" bestFit="1" customWidth="1"/>
    <col min="7513" max="7513" width="12.5" bestFit="1" customWidth="1"/>
    <col min="7514" max="7514" width="15" bestFit="1" customWidth="1"/>
    <col min="7515" max="7515" width="12.5" bestFit="1" customWidth="1"/>
    <col min="7516" max="7516" width="15" bestFit="1" customWidth="1"/>
    <col min="7517" max="7517" width="12.5" bestFit="1" customWidth="1"/>
    <col min="7518" max="7518" width="15" bestFit="1" customWidth="1"/>
    <col min="7519" max="7519" width="12.5" bestFit="1" customWidth="1"/>
    <col min="7520" max="7520" width="15" bestFit="1" customWidth="1"/>
    <col min="7521" max="7521" width="12.5" bestFit="1" customWidth="1"/>
    <col min="7522" max="7522" width="15" bestFit="1" customWidth="1"/>
    <col min="7523" max="7523" width="12.5" bestFit="1" customWidth="1"/>
    <col min="7524" max="7524" width="15" bestFit="1" customWidth="1"/>
    <col min="7525" max="7525" width="12.5" bestFit="1" customWidth="1"/>
    <col min="7526" max="7526" width="15" bestFit="1" customWidth="1"/>
    <col min="7527" max="7527" width="12.5" bestFit="1" customWidth="1"/>
    <col min="7528" max="7528" width="15" bestFit="1" customWidth="1"/>
    <col min="7529" max="7529" width="12.5" bestFit="1" customWidth="1"/>
    <col min="7530" max="7530" width="15" bestFit="1" customWidth="1"/>
    <col min="7531" max="7531" width="12.5" bestFit="1" customWidth="1"/>
    <col min="7532" max="7532" width="15" bestFit="1" customWidth="1"/>
    <col min="7533" max="7533" width="12.5" bestFit="1" customWidth="1"/>
    <col min="7534" max="7534" width="15" bestFit="1" customWidth="1"/>
    <col min="7535" max="7535" width="12.5" bestFit="1" customWidth="1"/>
    <col min="7536" max="7536" width="15" bestFit="1" customWidth="1"/>
    <col min="7537" max="7537" width="12.5" bestFit="1" customWidth="1"/>
    <col min="7538" max="7538" width="15" bestFit="1" customWidth="1"/>
    <col min="7539" max="7539" width="12.5" bestFit="1" customWidth="1"/>
    <col min="7540" max="7540" width="15" bestFit="1" customWidth="1"/>
    <col min="7541" max="7541" width="12.5" bestFit="1" customWidth="1"/>
    <col min="7542" max="7542" width="15" bestFit="1" customWidth="1"/>
    <col min="7543" max="7543" width="12.5" bestFit="1" customWidth="1"/>
    <col min="7544" max="7544" width="15" bestFit="1" customWidth="1"/>
    <col min="7545" max="7545" width="12.5" bestFit="1" customWidth="1"/>
    <col min="7546" max="7546" width="15" bestFit="1" customWidth="1"/>
    <col min="7547" max="7547" width="12.5" bestFit="1" customWidth="1"/>
    <col min="7548" max="7548" width="15" bestFit="1" customWidth="1"/>
    <col min="7549" max="7549" width="12.5" bestFit="1" customWidth="1"/>
    <col min="7550" max="7550" width="15" bestFit="1" customWidth="1"/>
    <col min="7551" max="7551" width="12.5" bestFit="1" customWidth="1"/>
    <col min="7552" max="7552" width="15" bestFit="1" customWidth="1"/>
    <col min="7553" max="7553" width="12.5" bestFit="1" customWidth="1"/>
    <col min="7554" max="7554" width="15" bestFit="1" customWidth="1"/>
    <col min="7555" max="7555" width="12.5" bestFit="1" customWidth="1"/>
    <col min="7556" max="7556" width="15" bestFit="1" customWidth="1"/>
    <col min="7557" max="7557" width="12.5" bestFit="1" customWidth="1"/>
    <col min="7558" max="7558" width="15" bestFit="1" customWidth="1"/>
    <col min="7559" max="7559" width="12.5" bestFit="1" customWidth="1"/>
    <col min="7560" max="7560" width="15" bestFit="1" customWidth="1"/>
    <col min="7561" max="7561" width="12.5" bestFit="1" customWidth="1"/>
    <col min="7562" max="7562" width="15" bestFit="1" customWidth="1"/>
    <col min="7563" max="7563" width="12.5" bestFit="1" customWidth="1"/>
    <col min="7564" max="7564" width="15" bestFit="1" customWidth="1"/>
    <col min="7565" max="7565" width="12.5" bestFit="1" customWidth="1"/>
    <col min="7566" max="7566" width="15" bestFit="1" customWidth="1"/>
    <col min="7567" max="7567" width="12.5" bestFit="1" customWidth="1"/>
    <col min="7568" max="7568" width="15" bestFit="1" customWidth="1"/>
    <col min="7569" max="7569" width="12.5" bestFit="1" customWidth="1"/>
    <col min="7570" max="7570" width="15" bestFit="1" customWidth="1"/>
    <col min="7571" max="7571" width="12.5" bestFit="1" customWidth="1"/>
    <col min="7572" max="7572" width="15" bestFit="1" customWidth="1"/>
    <col min="7573" max="7573" width="12.5" bestFit="1" customWidth="1"/>
    <col min="7574" max="7574" width="15" bestFit="1" customWidth="1"/>
    <col min="7575" max="7575" width="12.5" bestFit="1" customWidth="1"/>
    <col min="7576" max="7576" width="15" bestFit="1" customWidth="1"/>
    <col min="7577" max="7577" width="12.5" bestFit="1" customWidth="1"/>
    <col min="7578" max="7578" width="15" bestFit="1" customWidth="1"/>
    <col min="7579" max="7579" width="12.5" bestFit="1" customWidth="1"/>
    <col min="7580" max="7580" width="15" bestFit="1" customWidth="1"/>
    <col min="7581" max="7581" width="12.5" bestFit="1" customWidth="1"/>
    <col min="7582" max="7582" width="15" bestFit="1" customWidth="1"/>
    <col min="7583" max="7583" width="12.5" bestFit="1" customWidth="1"/>
    <col min="7584" max="7584" width="15" bestFit="1" customWidth="1"/>
    <col min="7585" max="7585" width="12.5" bestFit="1" customWidth="1"/>
    <col min="7586" max="7586" width="15" bestFit="1" customWidth="1"/>
    <col min="7587" max="7587" width="12.5" bestFit="1" customWidth="1"/>
    <col min="7588" max="7588" width="15" bestFit="1" customWidth="1"/>
    <col min="7589" max="7589" width="11.5" bestFit="1" customWidth="1"/>
    <col min="7590" max="7590" width="14" bestFit="1" customWidth="1"/>
    <col min="7591" max="7591" width="11.5" bestFit="1" customWidth="1"/>
    <col min="7592" max="7592" width="14" bestFit="1" customWidth="1"/>
    <col min="7593" max="7593" width="11.5" bestFit="1" customWidth="1"/>
    <col min="7594" max="7594" width="14" bestFit="1" customWidth="1"/>
    <col min="7595" max="7595" width="11.5" bestFit="1" customWidth="1"/>
    <col min="7596" max="7596" width="14" bestFit="1" customWidth="1"/>
    <col min="7597" max="7597" width="11.5" bestFit="1" customWidth="1"/>
    <col min="7598" max="7598" width="14" bestFit="1" customWidth="1"/>
    <col min="7599" max="7599" width="11.5" bestFit="1" customWidth="1"/>
    <col min="7600" max="7600" width="14" bestFit="1" customWidth="1"/>
    <col min="7601" max="7601" width="11.5" bestFit="1" customWidth="1"/>
    <col min="7602" max="7602" width="14" bestFit="1" customWidth="1"/>
    <col min="7603" max="7603" width="11.5" bestFit="1" customWidth="1"/>
    <col min="7604" max="7604" width="14" bestFit="1" customWidth="1"/>
    <col min="7605" max="7605" width="11.5" bestFit="1" customWidth="1"/>
    <col min="7606" max="7606" width="14" bestFit="1" customWidth="1"/>
    <col min="7607" max="7607" width="11.5" bestFit="1" customWidth="1"/>
    <col min="7608" max="7608" width="14" bestFit="1" customWidth="1"/>
    <col min="7609" max="7609" width="11.5" bestFit="1" customWidth="1"/>
    <col min="7610" max="7610" width="14" bestFit="1" customWidth="1"/>
    <col min="7611" max="7611" width="11.5" bestFit="1" customWidth="1"/>
    <col min="7612" max="7612" width="14" bestFit="1" customWidth="1"/>
    <col min="7613" max="7613" width="11.5" bestFit="1" customWidth="1"/>
    <col min="7614" max="7614" width="14" bestFit="1" customWidth="1"/>
    <col min="7615" max="7615" width="11.5" bestFit="1" customWidth="1"/>
    <col min="7616" max="7616" width="14" bestFit="1" customWidth="1"/>
    <col min="7617" max="7617" width="11.5" bestFit="1" customWidth="1"/>
    <col min="7618" max="7618" width="14" bestFit="1" customWidth="1"/>
    <col min="7619" max="7619" width="11.5" bestFit="1" customWidth="1"/>
    <col min="7620" max="7620" width="14" bestFit="1" customWidth="1"/>
    <col min="7621" max="7621" width="11.5" bestFit="1" customWidth="1"/>
    <col min="7622" max="7622" width="14" bestFit="1" customWidth="1"/>
    <col min="7623" max="7623" width="11.5" bestFit="1" customWidth="1"/>
    <col min="7624" max="7624" width="14" bestFit="1" customWidth="1"/>
    <col min="7625" max="7625" width="11.5" bestFit="1" customWidth="1"/>
    <col min="7626" max="7626" width="14" bestFit="1" customWidth="1"/>
    <col min="7627" max="7627" width="11.5" bestFit="1" customWidth="1"/>
    <col min="7628" max="7628" width="14" bestFit="1" customWidth="1"/>
    <col min="7629" max="7629" width="11.5" bestFit="1" customWidth="1"/>
    <col min="7630" max="7630" width="14" bestFit="1" customWidth="1"/>
    <col min="7631" max="7631" width="11.5" bestFit="1" customWidth="1"/>
    <col min="7632" max="7632" width="14" bestFit="1" customWidth="1"/>
    <col min="7633" max="7633" width="11.5" bestFit="1" customWidth="1"/>
    <col min="7634" max="7634" width="14" bestFit="1" customWidth="1"/>
    <col min="7635" max="7635" width="11.5" bestFit="1" customWidth="1"/>
    <col min="7636" max="7636" width="14" bestFit="1" customWidth="1"/>
    <col min="7637" max="7637" width="11.5" bestFit="1" customWidth="1"/>
    <col min="7638" max="7638" width="14" bestFit="1" customWidth="1"/>
    <col min="7639" max="7639" width="11.5" bestFit="1" customWidth="1"/>
    <col min="7640" max="7640" width="14" bestFit="1" customWidth="1"/>
    <col min="7641" max="7641" width="11.5" bestFit="1" customWidth="1"/>
    <col min="7642" max="7642" width="14" bestFit="1" customWidth="1"/>
    <col min="7643" max="7643" width="11.5" bestFit="1" customWidth="1"/>
    <col min="7644" max="7644" width="14" bestFit="1" customWidth="1"/>
    <col min="7645" max="7645" width="11.5" bestFit="1" customWidth="1"/>
    <col min="7646" max="7646" width="14" bestFit="1" customWidth="1"/>
    <col min="7647" max="7647" width="12.5" bestFit="1" customWidth="1"/>
    <col min="7648" max="7648" width="15" bestFit="1" customWidth="1"/>
    <col min="7649" max="7649" width="12.5" bestFit="1" customWidth="1"/>
    <col min="7650" max="7650" width="15" bestFit="1" customWidth="1"/>
    <col min="7651" max="7651" width="12.5" bestFit="1" customWidth="1"/>
    <col min="7652" max="7652" width="15" bestFit="1" customWidth="1"/>
    <col min="7653" max="7653" width="12.5" bestFit="1" customWidth="1"/>
    <col min="7654" max="7654" width="15" bestFit="1" customWidth="1"/>
    <col min="7655" max="7655" width="12.5" bestFit="1" customWidth="1"/>
    <col min="7656" max="7656" width="15" bestFit="1" customWidth="1"/>
    <col min="7657" max="7657" width="12.5" bestFit="1" customWidth="1"/>
    <col min="7658" max="7658" width="15" bestFit="1" customWidth="1"/>
    <col min="7659" max="7659" width="12.5" bestFit="1" customWidth="1"/>
    <col min="7660" max="7660" width="15" bestFit="1" customWidth="1"/>
    <col min="7661" max="7661" width="12.5" bestFit="1" customWidth="1"/>
    <col min="7662" max="7662" width="15" bestFit="1" customWidth="1"/>
    <col min="7663" max="7663" width="12.5" bestFit="1" customWidth="1"/>
    <col min="7664" max="7664" width="15" bestFit="1" customWidth="1"/>
    <col min="7665" max="7665" width="12.5" bestFit="1" customWidth="1"/>
    <col min="7666" max="7666" width="15" bestFit="1" customWidth="1"/>
    <col min="7667" max="7667" width="12.5" bestFit="1" customWidth="1"/>
    <col min="7668" max="7668" width="15" bestFit="1" customWidth="1"/>
    <col min="7669" max="7669" width="12.5" bestFit="1" customWidth="1"/>
    <col min="7670" max="7670" width="15" bestFit="1" customWidth="1"/>
    <col min="7671" max="7671" width="12.5" bestFit="1" customWidth="1"/>
    <col min="7672" max="7672" width="15" bestFit="1" customWidth="1"/>
    <col min="7673" max="7673" width="12.5" bestFit="1" customWidth="1"/>
    <col min="7674" max="7674" width="15" bestFit="1" customWidth="1"/>
    <col min="7675" max="7675" width="12.5" bestFit="1" customWidth="1"/>
    <col min="7676" max="7676" width="15" bestFit="1" customWidth="1"/>
    <col min="7677" max="7677" width="12.5" bestFit="1" customWidth="1"/>
    <col min="7678" max="7678" width="15" bestFit="1" customWidth="1"/>
    <col min="7679" max="7679" width="12.5" bestFit="1" customWidth="1"/>
    <col min="7680" max="7680" width="15" bestFit="1" customWidth="1"/>
    <col min="7681" max="7681" width="12.5" bestFit="1" customWidth="1"/>
    <col min="7682" max="7682" width="15" bestFit="1" customWidth="1"/>
    <col min="7683" max="7683" width="12.5" bestFit="1" customWidth="1"/>
    <col min="7684" max="7684" width="15" bestFit="1" customWidth="1"/>
    <col min="7685" max="7685" width="12.5" bestFit="1" customWidth="1"/>
    <col min="7686" max="7686" width="15" bestFit="1" customWidth="1"/>
    <col min="7687" max="7687" width="12.5" bestFit="1" customWidth="1"/>
    <col min="7688" max="7688" width="15" bestFit="1" customWidth="1"/>
    <col min="7689" max="7689" width="12.5" bestFit="1" customWidth="1"/>
    <col min="7690" max="7690" width="15" bestFit="1" customWidth="1"/>
    <col min="7691" max="7691" width="12.5" bestFit="1" customWidth="1"/>
    <col min="7692" max="7692" width="15" bestFit="1" customWidth="1"/>
    <col min="7693" max="7693" width="12.5" bestFit="1" customWidth="1"/>
    <col min="7694" max="7694" width="15" bestFit="1" customWidth="1"/>
    <col min="7695" max="7695" width="12.5" bestFit="1" customWidth="1"/>
    <col min="7696" max="7696" width="8.83203125" bestFit="1" customWidth="1"/>
    <col min="7697" max="7697" width="15" bestFit="1" customWidth="1"/>
    <col min="7698" max="7698" width="12.5" bestFit="1" customWidth="1"/>
    <col min="7699" max="7699" width="15" bestFit="1" customWidth="1"/>
    <col min="7700" max="7700" width="12.5" bestFit="1" customWidth="1"/>
    <col min="7701" max="7701" width="15" bestFit="1" customWidth="1"/>
    <col min="7702" max="7702" width="12.5" bestFit="1" customWidth="1"/>
    <col min="7703" max="7703" width="15" bestFit="1" customWidth="1"/>
    <col min="7704" max="7704" width="12.5" bestFit="1" customWidth="1"/>
    <col min="7705" max="7705" width="15" bestFit="1" customWidth="1"/>
    <col min="7706" max="7706" width="12.5" bestFit="1" customWidth="1"/>
    <col min="7707" max="7707" width="15" bestFit="1" customWidth="1"/>
    <col min="7708" max="7708" width="12.5" bestFit="1" customWidth="1"/>
    <col min="7709" max="7709" width="15" bestFit="1" customWidth="1"/>
    <col min="7710" max="7710" width="12.5" bestFit="1" customWidth="1"/>
    <col min="7711" max="7711" width="15" bestFit="1" customWidth="1"/>
    <col min="7712" max="7712" width="12.5" bestFit="1" customWidth="1"/>
    <col min="7713" max="7713" width="15" bestFit="1" customWidth="1"/>
    <col min="7714" max="7714" width="12.5" bestFit="1" customWidth="1"/>
    <col min="7715" max="7715" width="15" bestFit="1" customWidth="1"/>
    <col min="7716" max="7716" width="12.5" bestFit="1" customWidth="1"/>
    <col min="7717" max="7717" width="15" bestFit="1" customWidth="1"/>
    <col min="7718" max="7718" width="12.5" bestFit="1" customWidth="1"/>
    <col min="7719" max="7719" width="15" bestFit="1" customWidth="1"/>
    <col min="7720" max="7720" width="12.5" bestFit="1" customWidth="1"/>
    <col min="7721" max="7721" width="15" bestFit="1" customWidth="1"/>
    <col min="7722" max="7722" width="12.5" bestFit="1" customWidth="1"/>
    <col min="7723" max="7723" width="15" bestFit="1" customWidth="1"/>
    <col min="7724" max="7724" width="12.5" bestFit="1" customWidth="1"/>
    <col min="7725" max="7725" width="15" bestFit="1" customWidth="1"/>
    <col min="7726" max="7726" width="12.5" bestFit="1" customWidth="1"/>
    <col min="7727" max="7727" width="15" bestFit="1" customWidth="1"/>
    <col min="7728" max="7728" width="12.5" bestFit="1" customWidth="1"/>
    <col min="7729" max="7729" width="15" bestFit="1" customWidth="1"/>
    <col min="7730" max="7730" width="12.5" bestFit="1" customWidth="1"/>
    <col min="7731" max="7731" width="15" bestFit="1" customWidth="1"/>
    <col min="7732" max="7732" width="12.5" bestFit="1" customWidth="1"/>
    <col min="7733" max="7733" width="15" bestFit="1" customWidth="1"/>
    <col min="7734" max="7734" width="12.5" bestFit="1" customWidth="1"/>
    <col min="7735" max="7735" width="15" bestFit="1" customWidth="1"/>
    <col min="7736" max="7736" width="12.5" bestFit="1" customWidth="1"/>
    <col min="7737" max="7737" width="15" bestFit="1" customWidth="1"/>
    <col min="7738" max="7738" width="12.5" bestFit="1" customWidth="1"/>
    <col min="7739" max="7739" width="15" bestFit="1" customWidth="1"/>
    <col min="7740" max="7740" width="12.5" bestFit="1" customWidth="1"/>
    <col min="7741" max="7741" width="15" bestFit="1" customWidth="1"/>
    <col min="7742" max="7742" width="12.5" bestFit="1" customWidth="1"/>
    <col min="7743" max="7743" width="15" bestFit="1" customWidth="1"/>
    <col min="7744" max="7744" width="12.5" bestFit="1" customWidth="1"/>
    <col min="7745" max="7745" width="15" bestFit="1" customWidth="1"/>
    <col min="7746" max="7746" width="12.5" bestFit="1" customWidth="1"/>
    <col min="7747" max="7747" width="15" bestFit="1" customWidth="1"/>
    <col min="7748" max="7748" width="12.5" bestFit="1" customWidth="1"/>
    <col min="7749" max="7749" width="15" bestFit="1" customWidth="1"/>
    <col min="7750" max="7750" width="12.5" bestFit="1" customWidth="1"/>
    <col min="7751" max="7751" width="15" bestFit="1" customWidth="1"/>
    <col min="7752" max="7752" width="12.5" bestFit="1" customWidth="1"/>
    <col min="7753" max="7753" width="15" bestFit="1" customWidth="1"/>
    <col min="7754" max="7754" width="10.5" bestFit="1" customWidth="1"/>
    <col min="7755" max="7755" width="13" bestFit="1" customWidth="1"/>
    <col min="7756" max="7756" width="10.5" bestFit="1" customWidth="1"/>
    <col min="7757" max="7757" width="13" bestFit="1" customWidth="1"/>
    <col min="7758" max="7758" width="10.5" bestFit="1" customWidth="1"/>
    <col min="7759" max="7759" width="13" bestFit="1" customWidth="1"/>
    <col min="7760" max="7760" width="10.5" bestFit="1" customWidth="1"/>
    <col min="7761" max="7761" width="13" bestFit="1" customWidth="1"/>
    <col min="7762" max="7762" width="10.5" bestFit="1" customWidth="1"/>
    <col min="7763" max="7763" width="13" bestFit="1" customWidth="1"/>
    <col min="7764" max="7764" width="10.5" bestFit="1" customWidth="1"/>
    <col min="7765" max="7765" width="13" bestFit="1" customWidth="1"/>
    <col min="7766" max="7766" width="10.5" bestFit="1" customWidth="1"/>
    <col min="7767" max="7767" width="13" bestFit="1" customWidth="1"/>
    <col min="7768" max="7768" width="10.5" bestFit="1" customWidth="1"/>
    <col min="7769" max="7769" width="13" bestFit="1" customWidth="1"/>
    <col min="7770" max="7770" width="10.5" bestFit="1" customWidth="1"/>
    <col min="7771" max="7771" width="13" bestFit="1" customWidth="1"/>
    <col min="7772" max="7772" width="10.5" bestFit="1" customWidth="1"/>
    <col min="7773" max="7773" width="13" bestFit="1" customWidth="1"/>
    <col min="7774" max="7774" width="10.5" bestFit="1" customWidth="1"/>
    <col min="7775" max="7775" width="13" bestFit="1" customWidth="1"/>
    <col min="7776" max="7776" width="10.5" bestFit="1" customWidth="1"/>
    <col min="7777" max="7777" width="13" bestFit="1" customWidth="1"/>
    <col min="7778" max="7778" width="10.5" bestFit="1" customWidth="1"/>
    <col min="7779" max="7779" width="13" bestFit="1" customWidth="1"/>
    <col min="7780" max="7780" width="10.5" bestFit="1" customWidth="1"/>
    <col min="7781" max="7781" width="13" bestFit="1" customWidth="1"/>
    <col min="7782" max="7782" width="10.5" bestFit="1" customWidth="1"/>
    <col min="7783" max="7783" width="13" bestFit="1" customWidth="1"/>
    <col min="7784" max="7784" width="10.5" bestFit="1" customWidth="1"/>
    <col min="7785" max="7785" width="13" bestFit="1" customWidth="1"/>
    <col min="7786" max="7786" width="10.5" bestFit="1" customWidth="1"/>
    <col min="7787" max="7787" width="13" bestFit="1" customWidth="1"/>
    <col min="7788" max="7788" width="10.5" bestFit="1" customWidth="1"/>
    <col min="7789" max="7789" width="13" bestFit="1" customWidth="1"/>
    <col min="7790" max="7790" width="11.5" bestFit="1" customWidth="1"/>
    <col min="7791" max="7791" width="14" bestFit="1" customWidth="1"/>
    <col min="7792" max="7792" width="11.5" bestFit="1" customWidth="1"/>
    <col min="7793" max="7793" width="14" bestFit="1" customWidth="1"/>
    <col min="7794" max="7794" width="11.5" bestFit="1" customWidth="1"/>
    <col min="7795" max="7795" width="14" bestFit="1" customWidth="1"/>
    <col min="7796" max="7796" width="11.5" bestFit="1" customWidth="1"/>
    <col min="7797" max="7797" width="14" bestFit="1" customWidth="1"/>
    <col min="7798" max="7798" width="11.5" bestFit="1" customWidth="1"/>
    <col min="7799" max="7799" width="14" bestFit="1" customWidth="1"/>
    <col min="7800" max="7800" width="11.5" bestFit="1" customWidth="1"/>
    <col min="7801" max="7801" width="14" bestFit="1" customWidth="1"/>
    <col min="7802" max="7802" width="11.5" bestFit="1" customWidth="1"/>
    <col min="7803" max="7803" width="14" bestFit="1" customWidth="1"/>
    <col min="7804" max="7804" width="11.5" bestFit="1" customWidth="1"/>
    <col min="7805" max="7805" width="14" bestFit="1" customWidth="1"/>
    <col min="7806" max="7806" width="11.5" bestFit="1" customWidth="1"/>
    <col min="7807" max="7807" width="14" bestFit="1" customWidth="1"/>
    <col min="7808" max="7808" width="11.5" bestFit="1" customWidth="1"/>
    <col min="7809" max="7809" width="14" bestFit="1" customWidth="1"/>
    <col min="7810" max="7810" width="11.5" bestFit="1" customWidth="1"/>
    <col min="7811" max="7811" width="14" bestFit="1" customWidth="1"/>
    <col min="7812" max="7812" width="11.5" bestFit="1" customWidth="1"/>
    <col min="7813" max="7813" width="14" bestFit="1" customWidth="1"/>
    <col min="7814" max="7814" width="11.5" bestFit="1" customWidth="1"/>
    <col min="7815" max="7815" width="14" bestFit="1" customWidth="1"/>
    <col min="7816" max="7816" width="11.5" bestFit="1" customWidth="1"/>
    <col min="7817" max="7817" width="14" bestFit="1" customWidth="1"/>
    <col min="7818" max="7818" width="11.5" bestFit="1" customWidth="1"/>
    <col min="7819" max="7819" width="14" bestFit="1" customWidth="1"/>
    <col min="7820" max="7820" width="11.5" bestFit="1" customWidth="1"/>
    <col min="7821" max="7821" width="14" bestFit="1" customWidth="1"/>
    <col min="7822" max="7822" width="11.5" bestFit="1" customWidth="1"/>
    <col min="7823" max="7823" width="14" bestFit="1" customWidth="1"/>
    <col min="7824" max="7824" width="11.5" bestFit="1" customWidth="1"/>
    <col min="7825" max="7825" width="14" bestFit="1" customWidth="1"/>
    <col min="7826" max="7826" width="11.5" bestFit="1" customWidth="1"/>
    <col min="7827" max="7827" width="14" bestFit="1" customWidth="1"/>
    <col min="7828" max="7828" width="11.5" bestFit="1" customWidth="1"/>
    <col min="7829" max="7829" width="14" bestFit="1" customWidth="1"/>
    <col min="7830" max="7830" width="11.5" bestFit="1" customWidth="1"/>
    <col min="7831" max="7831" width="14" bestFit="1" customWidth="1"/>
    <col min="7832" max="7832" width="11.5" bestFit="1" customWidth="1"/>
    <col min="7833" max="7833" width="14" bestFit="1" customWidth="1"/>
    <col min="7834" max="7834" width="11.5" bestFit="1" customWidth="1"/>
    <col min="7835" max="7835" width="14" bestFit="1" customWidth="1"/>
    <col min="7836" max="7836" width="11.5" bestFit="1" customWidth="1"/>
    <col min="7837" max="7837" width="14" bestFit="1" customWidth="1"/>
    <col min="7838" max="7838" width="11.5" bestFit="1" customWidth="1"/>
    <col min="7839" max="7839" width="14" bestFit="1" customWidth="1"/>
    <col min="7840" max="7840" width="11.5" bestFit="1" customWidth="1"/>
    <col min="7841" max="7841" width="14" bestFit="1" customWidth="1"/>
    <col min="7842" max="7842" width="11.5" bestFit="1" customWidth="1"/>
    <col min="7843" max="7843" width="14" bestFit="1" customWidth="1"/>
    <col min="7844" max="7844" width="11.5" bestFit="1" customWidth="1"/>
    <col min="7845" max="7845" width="14" bestFit="1" customWidth="1"/>
    <col min="7846" max="7846" width="11.5" bestFit="1" customWidth="1"/>
    <col min="7847" max="7847" width="14" bestFit="1" customWidth="1"/>
    <col min="7848" max="7848" width="11.5" bestFit="1" customWidth="1"/>
    <col min="7849" max="7849" width="14" bestFit="1" customWidth="1"/>
    <col min="7850" max="7850" width="11.5" bestFit="1" customWidth="1"/>
    <col min="7851" max="7851" width="14" bestFit="1" customWidth="1"/>
    <col min="7852" max="7852" width="11.5" bestFit="1" customWidth="1"/>
    <col min="7853" max="7853" width="14" bestFit="1" customWidth="1"/>
    <col min="7854" max="7854" width="11.5" bestFit="1" customWidth="1"/>
    <col min="7855" max="7855" width="14" bestFit="1" customWidth="1"/>
    <col min="7856" max="7856" width="11.5" bestFit="1" customWidth="1"/>
    <col min="7857" max="7857" width="14" bestFit="1" customWidth="1"/>
    <col min="7858" max="7858" width="11.5" bestFit="1" customWidth="1"/>
    <col min="7859" max="7859" width="14" bestFit="1" customWidth="1"/>
    <col min="7860" max="7860" width="11.5" bestFit="1" customWidth="1"/>
    <col min="7861" max="7861" width="14" bestFit="1" customWidth="1"/>
    <col min="7862" max="7862" width="11.5" bestFit="1" customWidth="1"/>
    <col min="7863" max="7863" width="14" bestFit="1" customWidth="1"/>
    <col min="7864" max="7864" width="11.5" bestFit="1" customWidth="1"/>
    <col min="7865" max="7865" width="14" bestFit="1" customWidth="1"/>
    <col min="7866" max="7866" width="11.5" bestFit="1" customWidth="1"/>
    <col min="7867" max="7867" width="14" bestFit="1" customWidth="1"/>
    <col min="7868" max="7868" width="11.5" bestFit="1" customWidth="1"/>
    <col min="7869" max="7869" width="14" bestFit="1" customWidth="1"/>
    <col min="7870" max="7870" width="11.5" bestFit="1" customWidth="1"/>
    <col min="7871" max="7871" width="14" bestFit="1" customWidth="1"/>
    <col min="7872" max="7872" width="11.5" bestFit="1" customWidth="1"/>
    <col min="7873" max="7873" width="14" bestFit="1" customWidth="1"/>
    <col min="7874" max="7874" width="10.5" bestFit="1" customWidth="1"/>
    <col min="7875" max="7875" width="13" bestFit="1" customWidth="1"/>
    <col min="7876" max="7876" width="10.5" bestFit="1" customWidth="1"/>
    <col min="7877" max="7877" width="13" bestFit="1" customWidth="1"/>
    <col min="7878" max="7878" width="10.5" bestFit="1" customWidth="1"/>
    <col min="7879" max="7879" width="13" bestFit="1" customWidth="1"/>
    <col min="7880" max="7880" width="10.5" bestFit="1" customWidth="1"/>
    <col min="7881" max="7881" width="13" bestFit="1" customWidth="1"/>
    <col min="7882" max="7882" width="10.5" bestFit="1" customWidth="1"/>
    <col min="7883" max="7883" width="13" bestFit="1" customWidth="1"/>
    <col min="7884" max="7884" width="10.5" bestFit="1" customWidth="1"/>
    <col min="7885" max="7885" width="13" bestFit="1" customWidth="1"/>
    <col min="7886" max="7886" width="10.5" bestFit="1" customWidth="1"/>
    <col min="7887" max="7887" width="13" bestFit="1" customWidth="1"/>
    <col min="7888" max="7888" width="10.5" bestFit="1" customWidth="1"/>
    <col min="7889" max="7889" width="13" bestFit="1" customWidth="1"/>
    <col min="7890" max="7890" width="10.5" bestFit="1" customWidth="1"/>
    <col min="7891" max="7891" width="13" bestFit="1" customWidth="1"/>
    <col min="7892" max="7892" width="10.5" bestFit="1" customWidth="1"/>
    <col min="7893" max="7893" width="13" bestFit="1" customWidth="1"/>
    <col min="7894" max="7894" width="10.5" bestFit="1" customWidth="1"/>
    <col min="7895" max="7895" width="13" bestFit="1" customWidth="1"/>
    <col min="7896" max="7896" width="10.5" bestFit="1" customWidth="1"/>
    <col min="7897" max="7897" width="13" bestFit="1" customWidth="1"/>
    <col min="7898" max="7898" width="10.5" bestFit="1" customWidth="1"/>
    <col min="7899" max="7899" width="13" bestFit="1" customWidth="1"/>
    <col min="7900" max="7900" width="10.5" bestFit="1" customWidth="1"/>
    <col min="7901" max="7901" width="13" bestFit="1" customWidth="1"/>
    <col min="7902" max="7902" width="10.5" bestFit="1" customWidth="1"/>
    <col min="7903" max="7903" width="13" bestFit="1" customWidth="1"/>
    <col min="7904" max="7904" width="10.5" bestFit="1" customWidth="1"/>
    <col min="7905" max="7905" width="13" bestFit="1" customWidth="1"/>
    <col min="7906" max="7906" width="10.5" bestFit="1" customWidth="1"/>
    <col min="7907" max="7907" width="13" bestFit="1" customWidth="1"/>
    <col min="7908" max="7908" width="11.5" bestFit="1" customWidth="1"/>
    <col min="7909" max="7909" width="14" bestFit="1" customWidth="1"/>
    <col min="7910" max="7910" width="11.5" bestFit="1" customWidth="1"/>
    <col min="7911" max="7911" width="14" bestFit="1" customWidth="1"/>
    <col min="7912" max="7912" width="11.5" bestFit="1" customWidth="1"/>
    <col min="7913" max="7913" width="14" bestFit="1" customWidth="1"/>
    <col min="7914" max="7914" width="11.5" bestFit="1" customWidth="1"/>
    <col min="7915" max="7915" width="14" bestFit="1" customWidth="1"/>
    <col min="7916" max="7916" width="11.5" bestFit="1" customWidth="1"/>
    <col min="7917" max="7917" width="14" bestFit="1" customWidth="1"/>
    <col min="7918" max="7918" width="11.5" bestFit="1" customWidth="1"/>
    <col min="7919" max="7919" width="14" bestFit="1" customWidth="1"/>
    <col min="7920" max="7920" width="11.5" bestFit="1" customWidth="1"/>
    <col min="7921" max="7921" width="14" bestFit="1" customWidth="1"/>
    <col min="7922" max="7922" width="11.5" bestFit="1" customWidth="1"/>
    <col min="7923" max="7923" width="14" bestFit="1" customWidth="1"/>
    <col min="7924" max="7924" width="11.5" bestFit="1" customWidth="1"/>
    <col min="7925" max="7925" width="14" bestFit="1" customWidth="1"/>
    <col min="7926" max="7926" width="11.5" bestFit="1" customWidth="1"/>
    <col min="7927" max="7927" width="14" bestFit="1" customWidth="1"/>
    <col min="7928" max="7928" width="11.5" bestFit="1" customWidth="1"/>
    <col min="7929" max="7929" width="14" bestFit="1" customWidth="1"/>
    <col min="7930" max="7930" width="11.5" bestFit="1" customWidth="1"/>
    <col min="7931" max="7931" width="14" bestFit="1" customWidth="1"/>
    <col min="7932" max="7932" width="11.5" bestFit="1" customWidth="1"/>
    <col min="7933" max="7933" width="14" bestFit="1" customWidth="1"/>
    <col min="7934" max="7934" width="11.5" bestFit="1" customWidth="1"/>
    <col min="7935" max="7935" width="14" bestFit="1" customWidth="1"/>
    <col min="7936" max="7936" width="11.5" bestFit="1" customWidth="1"/>
    <col min="7937" max="7937" width="14" bestFit="1" customWidth="1"/>
    <col min="7938" max="7938" width="11.5" bestFit="1" customWidth="1"/>
    <col min="7939" max="7939" width="14" bestFit="1" customWidth="1"/>
    <col min="7940" max="7940" width="11.5" bestFit="1" customWidth="1"/>
    <col min="7941" max="7941" width="14" bestFit="1" customWidth="1"/>
    <col min="7942" max="7942" width="11.5" bestFit="1" customWidth="1"/>
    <col min="7943" max="7943" width="14" bestFit="1" customWidth="1"/>
    <col min="7944" max="7944" width="11.5" bestFit="1" customWidth="1"/>
    <col min="7945" max="7945" width="14" bestFit="1" customWidth="1"/>
    <col min="7946" max="7946" width="11.5" bestFit="1" customWidth="1"/>
    <col min="7947" max="7947" width="14" bestFit="1" customWidth="1"/>
    <col min="7948" max="7948" width="11.5" bestFit="1" customWidth="1"/>
    <col min="7949" max="7949" width="14" bestFit="1" customWidth="1"/>
    <col min="7950" max="7950" width="11.5" bestFit="1" customWidth="1"/>
    <col min="7951" max="7951" width="14" bestFit="1" customWidth="1"/>
    <col min="7952" max="7952" width="11.5" bestFit="1" customWidth="1"/>
    <col min="7953" max="7953" width="14" bestFit="1" customWidth="1"/>
    <col min="7954" max="7954" width="11.5" bestFit="1" customWidth="1"/>
    <col min="7955" max="7955" width="14" bestFit="1" customWidth="1"/>
    <col min="7956" max="7956" width="11.5" bestFit="1" customWidth="1"/>
    <col min="7957" max="7957" width="14" bestFit="1" customWidth="1"/>
    <col min="7958" max="7958" width="11.5" bestFit="1" customWidth="1"/>
    <col min="7959" max="7959" width="14" bestFit="1" customWidth="1"/>
    <col min="7960" max="7960" width="11.5" bestFit="1" customWidth="1"/>
    <col min="7961" max="7961" width="14" bestFit="1" customWidth="1"/>
    <col min="7962" max="7962" width="11.5" bestFit="1" customWidth="1"/>
    <col min="7963" max="7963" width="14" bestFit="1" customWidth="1"/>
    <col min="7964" max="7964" width="11.5" bestFit="1" customWidth="1"/>
    <col min="7965" max="7965" width="14" bestFit="1" customWidth="1"/>
    <col min="7966" max="7966" width="11.5" bestFit="1" customWidth="1"/>
    <col min="7967" max="7967" width="14" bestFit="1" customWidth="1"/>
    <col min="7968" max="7968" width="11.5" bestFit="1" customWidth="1"/>
    <col min="7969" max="7969" width="14" bestFit="1" customWidth="1"/>
    <col min="7970" max="7970" width="11.5" bestFit="1" customWidth="1"/>
    <col min="7971" max="7971" width="14" bestFit="1" customWidth="1"/>
    <col min="7972" max="7972" width="11.5" bestFit="1" customWidth="1"/>
    <col min="7973" max="7973" width="14" bestFit="1" customWidth="1"/>
    <col min="7974" max="7974" width="11.5" bestFit="1" customWidth="1"/>
    <col min="7975" max="7975" width="14" bestFit="1" customWidth="1"/>
    <col min="7976" max="7976" width="11.5" bestFit="1" customWidth="1"/>
    <col min="7977" max="7977" width="14" bestFit="1" customWidth="1"/>
    <col min="7978" max="7978" width="11.5" bestFit="1" customWidth="1"/>
    <col min="7979" max="7979" width="14" bestFit="1" customWidth="1"/>
    <col min="7980" max="7980" width="11.5" bestFit="1" customWidth="1"/>
    <col min="7981" max="7981" width="14" bestFit="1" customWidth="1"/>
    <col min="7982" max="7982" width="11.5" bestFit="1" customWidth="1"/>
    <col min="7983" max="7983" width="14" bestFit="1" customWidth="1"/>
    <col min="7984" max="7984" width="11.5" bestFit="1" customWidth="1"/>
    <col min="7985" max="7985" width="14" bestFit="1" customWidth="1"/>
    <col min="7986" max="7986" width="11.5" bestFit="1" customWidth="1"/>
    <col min="7987" max="7987" width="14" bestFit="1" customWidth="1"/>
    <col min="7988" max="7988" width="11.5" bestFit="1" customWidth="1"/>
    <col min="7989" max="7989" width="14" bestFit="1" customWidth="1"/>
    <col min="7990" max="7990" width="11.5" bestFit="1" customWidth="1"/>
    <col min="7991" max="7991" width="14" bestFit="1" customWidth="1"/>
    <col min="7992" max="7992" width="11.5" bestFit="1" customWidth="1"/>
    <col min="7993" max="7993" width="14" bestFit="1" customWidth="1"/>
    <col min="7994" max="7994" width="11.5" bestFit="1" customWidth="1"/>
    <col min="7995" max="7995" width="14" bestFit="1" customWidth="1"/>
    <col min="7996" max="7996" width="11.5" bestFit="1" customWidth="1"/>
    <col min="7997" max="7997" width="14" bestFit="1" customWidth="1"/>
    <col min="7998" max="7998" width="10.5" bestFit="1" customWidth="1"/>
    <col min="7999" max="7999" width="13" bestFit="1" customWidth="1"/>
    <col min="8000" max="8000" width="10.5" bestFit="1" customWidth="1"/>
    <col min="8001" max="8001" width="8.83203125" bestFit="1" customWidth="1"/>
    <col min="8002" max="8002" width="13" bestFit="1" customWidth="1"/>
    <col min="8003" max="8003" width="10.5" bestFit="1" customWidth="1"/>
    <col min="8004" max="8004" width="13" bestFit="1" customWidth="1"/>
    <col min="8005" max="8005" width="10.5" bestFit="1" customWidth="1"/>
    <col min="8006" max="8006" width="13" bestFit="1" customWidth="1"/>
    <col min="8007" max="8007" width="10.5" bestFit="1" customWidth="1"/>
    <col min="8008" max="8008" width="13" bestFit="1" customWidth="1"/>
    <col min="8009" max="8009" width="10.5" bestFit="1" customWidth="1"/>
    <col min="8010" max="8010" width="13" bestFit="1" customWidth="1"/>
    <col min="8011" max="8011" width="10.5" bestFit="1" customWidth="1"/>
    <col min="8012" max="8012" width="13" bestFit="1" customWidth="1"/>
    <col min="8013" max="8013" width="10.5" bestFit="1" customWidth="1"/>
    <col min="8014" max="8014" width="13" bestFit="1" customWidth="1"/>
    <col min="8015" max="8015" width="10.5" bestFit="1" customWidth="1"/>
    <col min="8016" max="8016" width="13" bestFit="1" customWidth="1"/>
    <col min="8017" max="8017" width="10.5" bestFit="1" customWidth="1"/>
    <col min="8018" max="8018" width="13" bestFit="1" customWidth="1"/>
    <col min="8019" max="8019" width="10.5" bestFit="1" customWidth="1"/>
    <col min="8020" max="8020" width="13" bestFit="1" customWidth="1"/>
    <col min="8021" max="8021" width="10.5" bestFit="1" customWidth="1"/>
    <col min="8022" max="8022" width="13" bestFit="1" customWidth="1"/>
    <col min="8023" max="8023" width="10.5" bestFit="1" customWidth="1"/>
    <col min="8024" max="8024" width="13" bestFit="1" customWidth="1"/>
    <col min="8025" max="8025" width="10.5" bestFit="1" customWidth="1"/>
    <col min="8026" max="8026" width="13" bestFit="1" customWidth="1"/>
    <col min="8027" max="8027" width="10.5" bestFit="1" customWidth="1"/>
    <col min="8028" max="8028" width="13" bestFit="1" customWidth="1"/>
    <col min="8029" max="8029" width="10.5" bestFit="1" customWidth="1"/>
    <col min="8030" max="8030" width="13" bestFit="1" customWidth="1"/>
    <col min="8031" max="8031" width="10.5" bestFit="1" customWidth="1"/>
    <col min="8032" max="8032" width="13" bestFit="1" customWidth="1"/>
    <col min="8033" max="8033" width="10.5" bestFit="1" customWidth="1"/>
    <col min="8034" max="8034" width="13" bestFit="1" customWidth="1"/>
    <col min="8035" max="8035" width="10.5" bestFit="1" customWidth="1"/>
    <col min="8036" max="8036" width="13" bestFit="1" customWidth="1"/>
    <col min="8037" max="8037" width="10.5" bestFit="1" customWidth="1"/>
    <col min="8038" max="8038" width="13" bestFit="1" customWidth="1"/>
    <col min="8039" max="8039" width="10.5" bestFit="1" customWidth="1"/>
    <col min="8040" max="8040" width="13" bestFit="1" customWidth="1"/>
    <col min="8041" max="8041" width="10.5" bestFit="1" customWidth="1"/>
    <col min="8042" max="8042" width="13" bestFit="1" customWidth="1"/>
    <col min="8043" max="8043" width="11.5" bestFit="1" customWidth="1"/>
    <col min="8044" max="8044" width="14" bestFit="1" customWidth="1"/>
    <col min="8045" max="8045" width="11.5" bestFit="1" customWidth="1"/>
    <col min="8046" max="8046" width="14" bestFit="1" customWidth="1"/>
    <col min="8047" max="8047" width="11.5" bestFit="1" customWidth="1"/>
    <col min="8048" max="8048" width="14" bestFit="1" customWidth="1"/>
    <col min="8049" max="8049" width="11.5" bestFit="1" customWidth="1"/>
    <col min="8050" max="8050" width="14" bestFit="1" customWidth="1"/>
    <col min="8051" max="8051" width="11.5" bestFit="1" customWidth="1"/>
    <col min="8052" max="8052" width="14" bestFit="1" customWidth="1"/>
    <col min="8053" max="8053" width="11.5" bestFit="1" customWidth="1"/>
    <col min="8054" max="8054" width="14" bestFit="1" customWidth="1"/>
    <col min="8055" max="8055" width="11.5" bestFit="1" customWidth="1"/>
    <col min="8056" max="8056" width="14" bestFit="1" customWidth="1"/>
    <col min="8057" max="8057" width="11.5" bestFit="1" customWidth="1"/>
    <col min="8058" max="8058" width="14" bestFit="1" customWidth="1"/>
    <col min="8059" max="8059" width="11.5" bestFit="1" customWidth="1"/>
    <col min="8060" max="8060" width="14" bestFit="1" customWidth="1"/>
    <col min="8061" max="8061" width="11.5" bestFit="1" customWidth="1"/>
    <col min="8062" max="8062" width="14" bestFit="1" customWidth="1"/>
    <col min="8063" max="8063" width="11.5" bestFit="1" customWidth="1"/>
    <col min="8064" max="8064" width="14" bestFit="1" customWidth="1"/>
    <col min="8065" max="8065" width="11.5" bestFit="1" customWidth="1"/>
    <col min="8066" max="8066" width="14" bestFit="1" customWidth="1"/>
    <col min="8067" max="8067" width="11.5" bestFit="1" customWidth="1"/>
    <col min="8068" max="8068" width="14" bestFit="1" customWidth="1"/>
    <col min="8069" max="8069" width="11.5" bestFit="1" customWidth="1"/>
    <col min="8070" max="8070" width="14" bestFit="1" customWidth="1"/>
    <col min="8071" max="8071" width="11.5" bestFit="1" customWidth="1"/>
    <col min="8072" max="8072" width="14" bestFit="1" customWidth="1"/>
    <col min="8073" max="8073" width="11.5" bestFit="1" customWidth="1"/>
    <col min="8074" max="8074" width="14" bestFit="1" customWidth="1"/>
    <col min="8075" max="8075" width="11.5" bestFit="1" customWidth="1"/>
    <col min="8076" max="8076" width="14" bestFit="1" customWidth="1"/>
    <col min="8077" max="8077" width="11.5" bestFit="1" customWidth="1"/>
    <col min="8078" max="8078" width="14" bestFit="1" customWidth="1"/>
    <col min="8079" max="8079" width="11.5" bestFit="1" customWidth="1"/>
    <col min="8080" max="8080" width="14" bestFit="1" customWidth="1"/>
    <col min="8081" max="8081" width="11.5" bestFit="1" customWidth="1"/>
    <col min="8082" max="8082" width="14" bestFit="1" customWidth="1"/>
    <col min="8083" max="8083" width="11.5" bestFit="1" customWidth="1"/>
    <col min="8084" max="8084" width="14" bestFit="1" customWidth="1"/>
    <col min="8085" max="8085" width="11.5" bestFit="1" customWidth="1"/>
    <col min="8086" max="8086" width="14" bestFit="1" customWidth="1"/>
    <col min="8087" max="8087" width="11.5" bestFit="1" customWidth="1"/>
    <col min="8088" max="8088" width="14" bestFit="1" customWidth="1"/>
    <col min="8089" max="8089" width="11.5" bestFit="1" customWidth="1"/>
    <col min="8090" max="8090" width="14" bestFit="1" customWidth="1"/>
    <col min="8091" max="8091" width="11.5" bestFit="1" customWidth="1"/>
    <col min="8092" max="8092" width="14" bestFit="1" customWidth="1"/>
    <col min="8093" max="8093" width="11.5" bestFit="1" customWidth="1"/>
    <col min="8094" max="8094" width="14" bestFit="1" customWidth="1"/>
    <col min="8095" max="8095" width="11.5" bestFit="1" customWidth="1"/>
    <col min="8096" max="8096" width="14" bestFit="1" customWidth="1"/>
    <col min="8097" max="8097" width="11.5" bestFit="1" customWidth="1"/>
    <col min="8098" max="8098" width="14" bestFit="1" customWidth="1"/>
    <col min="8099" max="8099" width="11.5" bestFit="1" customWidth="1"/>
    <col min="8100" max="8100" width="14" bestFit="1" customWidth="1"/>
    <col min="8101" max="8101" width="11.5" bestFit="1" customWidth="1"/>
    <col min="8102" max="8102" width="14" bestFit="1" customWidth="1"/>
    <col min="8103" max="8103" width="11.5" bestFit="1" customWidth="1"/>
    <col min="8104" max="8104" width="14" bestFit="1" customWidth="1"/>
    <col min="8105" max="8105" width="11.5" bestFit="1" customWidth="1"/>
    <col min="8106" max="8106" width="14" bestFit="1" customWidth="1"/>
    <col min="8107" max="8107" width="11.5" bestFit="1" customWidth="1"/>
    <col min="8108" max="8108" width="14" bestFit="1" customWidth="1"/>
    <col min="8109" max="8109" width="11.5" bestFit="1" customWidth="1"/>
    <col min="8110" max="8110" width="14" bestFit="1" customWidth="1"/>
    <col min="8111" max="8111" width="11.5" bestFit="1" customWidth="1"/>
    <col min="8112" max="8112" width="14" bestFit="1" customWidth="1"/>
    <col min="8113" max="8113" width="11.5" bestFit="1" customWidth="1"/>
    <col min="8114" max="8114" width="14" bestFit="1" customWidth="1"/>
    <col min="8115" max="8115" width="11.5" bestFit="1" customWidth="1"/>
    <col min="8116" max="8116" width="14" bestFit="1" customWidth="1"/>
    <col min="8117" max="8117" width="11.5" bestFit="1" customWidth="1"/>
    <col min="8118" max="8118" width="14" bestFit="1" customWidth="1"/>
    <col min="8119" max="8119" width="11.5" bestFit="1" customWidth="1"/>
    <col min="8120" max="8120" width="14" bestFit="1" customWidth="1"/>
    <col min="8121" max="8121" width="11.5" bestFit="1" customWidth="1"/>
    <col min="8122" max="8122" width="14" bestFit="1" customWidth="1"/>
    <col min="8123" max="8123" width="11.5" bestFit="1" customWidth="1"/>
    <col min="8124" max="8124" width="14" bestFit="1" customWidth="1"/>
    <col min="8125" max="8125" width="11.5" bestFit="1" customWidth="1"/>
    <col min="8126" max="8126" width="14" bestFit="1" customWidth="1"/>
    <col min="8127" max="8127" width="11.5" bestFit="1" customWidth="1"/>
    <col min="8128" max="8128" width="14" bestFit="1" customWidth="1"/>
    <col min="8129" max="8129" width="11.5" bestFit="1" customWidth="1"/>
    <col min="8130" max="8130" width="14" bestFit="1" customWidth="1"/>
    <col min="8131" max="8131" width="11.5" bestFit="1" customWidth="1"/>
    <col min="8132" max="8132" width="14" bestFit="1" customWidth="1"/>
    <col min="8133" max="8133" width="11.5" bestFit="1" customWidth="1"/>
    <col min="8134" max="8134" width="14" bestFit="1" customWidth="1"/>
    <col min="8135" max="8135" width="10.5" bestFit="1" customWidth="1"/>
    <col min="8136" max="8136" width="13" bestFit="1" customWidth="1"/>
    <col min="8137" max="8137" width="10.5" bestFit="1" customWidth="1"/>
    <col min="8138" max="8138" width="13" bestFit="1" customWidth="1"/>
    <col min="8139" max="8139" width="10.5" bestFit="1" customWidth="1"/>
    <col min="8140" max="8140" width="13" bestFit="1" customWidth="1"/>
    <col min="8141" max="8141" width="10.5" bestFit="1" customWidth="1"/>
    <col min="8142" max="8142" width="13" bestFit="1" customWidth="1"/>
    <col min="8143" max="8143" width="10.5" bestFit="1" customWidth="1"/>
    <col min="8144" max="8144" width="13" bestFit="1" customWidth="1"/>
    <col min="8145" max="8145" width="10.5" bestFit="1" customWidth="1"/>
    <col min="8146" max="8146" width="13" bestFit="1" customWidth="1"/>
    <col min="8147" max="8147" width="10.5" bestFit="1" customWidth="1"/>
    <col min="8148" max="8148" width="13" bestFit="1" customWidth="1"/>
    <col min="8149" max="8149" width="10.5" bestFit="1" customWidth="1"/>
    <col min="8150" max="8150" width="13" bestFit="1" customWidth="1"/>
    <col min="8151" max="8151" width="10.5" bestFit="1" customWidth="1"/>
    <col min="8152" max="8152" width="13" bestFit="1" customWidth="1"/>
    <col min="8153" max="8153" width="10.5" bestFit="1" customWidth="1"/>
    <col min="8154" max="8154" width="13" bestFit="1" customWidth="1"/>
    <col min="8155" max="8155" width="10.5" bestFit="1" customWidth="1"/>
    <col min="8156" max="8156" width="13" bestFit="1" customWidth="1"/>
    <col min="8157" max="8157" width="10.5" bestFit="1" customWidth="1"/>
    <col min="8158" max="8158" width="13" bestFit="1" customWidth="1"/>
    <col min="8159" max="8159" width="10.5" bestFit="1" customWidth="1"/>
    <col min="8160" max="8160" width="13" bestFit="1" customWidth="1"/>
    <col min="8161" max="8161" width="10.5" bestFit="1" customWidth="1"/>
    <col min="8162" max="8162" width="13" bestFit="1" customWidth="1"/>
    <col min="8163" max="8163" width="10.5" bestFit="1" customWidth="1"/>
    <col min="8164" max="8164" width="13" bestFit="1" customWidth="1"/>
    <col min="8165" max="8165" width="10.5" bestFit="1" customWidth="1"/>
    <col min="8166" max="8166" width="13" bestFit="1" customWidth="1"/>
    <col min="8167" max="8167" width="10.5" bestFit="1" customWidth="1"/>
    <col min="8168" max="8168" width="13" bestFit="1" customWidth="1"/>
    <col min="8169" max="8169" width="11.5" bestFit="1" customWidth="1"/>
    <col min="8170" max="8170" width="14" bestFit="1" customWidth="1"/>
    <col min="8171" max="8171" width="11.5" bestFit="1" customWidth="1"/>
    <col min="8172" max="8172" width="14" bestFit="1" customWidth="1"/>
    <col min="8173" max="8173" width="11.5" bestFit="1" customWidth="1"/>
    <col min="8174" max="8174" width="14" bestFit="1" customWidth="1"/>
    <col min="8175" max="8175" width="11.5" bestFit="1" customWidth="1"/>
    <col min="8176" max="8176" width="14" bestFit="1" customWidth="1"/>
    <col min="8177" max="8177" width="11.5" bestFit="1" customWidth="1"/>
    <col min="8178" max="8178" width="14" bestFit="1" customWidth="1"/>
    <col min="8179" max="8179" width="11.5" bestFit="1" customWidth="1"/>
    <col min="8180" max="8180" width="14" bestFit="1" customWidth="1"/>
    <col min="8181" max="8181" width="11.5" bestFit="1" customWidth="1"/>
    <col min="8182" max="8182" width="14" bestFit="1" customWidth="1"/>
    <col min="8183" max="8183" width="11.5" bestFit="1" customWidth="1"/>
    <col min="8184" max="8184" width="14" bestFit="1" customWidth="1"/>
    <col min="8185" max="8185" width="11.5" bestFit="1" customWidth="1"/>
    <col min="8186" max="8186" width="14" bestFit="1" customWidth="1"/>
    <col min="8187" max="8187" width="11.5" bestFit="1" customWidth="1"/>
    <col min="8188" max="8188" width="14" bestFit="1" customWidth="1"/>
    <col min="8189" max="8189" width="11.5" bestFit="1" customWidth="1"/>
    <col min="8190" max="8190" width="14" bestFit="1" customWidth="1"/>
    <col min="8191" max="8191" width="10.5" bestFit="1" customWidth="1"/>
    <col min="8192" max="8192" width="13" bestFit="1" customWidth="1"/>
    <col min="8193" max="8193" width="10" bestFit="1" customWidth="1"/>
  </cols>
  <sheetData>
    <row r="2" spans="1:6" x14ac:dyDescent="0.2">
      <c r="A2" s="9" t="s">
        <v>8308</v>
      </c>
      <c r="B2" t="s">
        <v>8323</v>
      </c>
    </row>
    <row r="4" spans="1:6" x14ac:dyDescent="0.2">
      <c r="A4" s="9" t="s">
        <v>8366</v>
      </c>
      <c r="B4" s="9" t="s">
        <v>8321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>
        <v>2009</v>
      </c>
      <c r="B6" s="8">
        <v>1</v>
      </c>
      <c r="C6" s="8">
        <v>4</v>
      </c>
      <c r="D6" s="8"/>
      <c r="E6" s="8">
        <v>7</v>
      </c>
      <c r="F6" s="8">
        <v>12</v>
      </c>
    </row>
    <row r="7" spans="1:6" x14ac:dyDescent="0.2">
      <c r="A7" s="10">
        <v>2010</v>
      </c>
      <c r="B7" s="8">
        <v>1</v>
      </c>
      <c r="C7" s="8">
        <v>14</v>
      </c>
      <c r="D7" s="8"/>
      <c r="E7" s="8">
        <v>43</v>
      </c>
      <c r="F7" s="8">
        <v>58</v>
      </c>
    </row>
    <row r="8" spans="1:6" x14ac:dyDescent="0.2">
      <c r="A8" s="10">
        <v>2011</v>
      </c>
      <c r="B8" s="8">
        <v>6</v>
      </c>
      <c r="C8" s="8">
        <v>24</v>
      </c>
      <c r="D8" s="8"/>
      <c r="E8" s="8">
        <v>128</v>
      </c>
      <c r="F8" s="8">
        <v>158</v>
      </c>
    </row>
    <row r="9" spans="1:6" x14ac:dyDescent="0.2">
      <c r="A9" s="10">
        <v>2012</v>
      </c>
      <c r="B9" s="8">
        <v>7</v>
      </c>
      <c r="C9" s="8">
        <v>58</v>
      </c>
      <c r="D9" s="8"/>
      <c r="E9" s="8">
        <v>221</v>
      </c>
      <c r="F9" s="8">
        <v>286</v>
      </c>
    </row>
    <row r="10" spans="1:6" x14ac:dyDescent="0.2">
      <c r="A10" s="10">
        <v>2013</v>
      </c>
      <c r="B10" s="8">
        <v>7</v>
      </c>
      <c r="C10" s="8">
        <v>67</v>
      </c>
      <c r="D10" s="8"/>
      <c r="E10" s="8">
        <v>198</v>
      </c>
      <c r="F10" s="8">
        <v>272</v>
      </c>
    </row>
    <row r="11" spans="1:6" x14ac:dyDescent="0.2">
      <c r="A11" s="10">
        <v>2014</v>
      </c>
      <c r="B11" s="8">
        <v>68</v>
      </c>
      <c r="C11" s="8">
        <v>381</v>
      </c>
      <c r="D11" s="8"/>
      <c r="E11" s="8">
        <v>458</v>
      </c>
      <c r="F11" s="8">
        <v>907</v>
      </c>
    </row>
    <row r="12" spans="1:6" x14ac:dyDescent="0.2">
      <c r="A12" s="10">
        <v>2015</v>
      </c>
      <c r="B12" s="8">
        <v>137</v>
      </c>
      <c r="C12" s="8">
        <v>540</v>
      </c>
      <c r="D12" s="8"/>
      <c r="E12" s="8">
        <v>575</v>
      </c>
      <c r="F12" s="8">
        <v>1252</v>
      </c>
    </row>
    <row r="13" spans="1:6" x14ac:dyDescent="0.2">
      <c r="A13" s="10">
        <v>2016</v>
      </c>
      <c r="B13" s="8">
        <v>97</v>
      </c>
      <c r="C13" s="8">
        <v>380</v>
      </c>
      <c r="D13" s="8"/>
      <c r="E13" s="8">
        <v>471</v>
      </c>
      <c r="F13" s="8">
        <v>948</v>
      </c>
    </row>
    <row r="14" spans="1:6" x14ac:dyDescent="0.2">
      <c r="A14" s="10">
        <v>2017</v>
      </c>
      <c r="B14" s="8">
        <v>25</v>
      </c>
      <c r="C14" s="8">
        <v>62</v>
      </c>
      <c r="D14" s="8">
        <v>50</v>
      </c>
      <c r="E14" s="8">
        <v>84</v>
      </c>
      <c r="F14" s="8">
        <v>221</v>
      </c>
    </row>
    <row r="15" spans="1:6" x14ac:dyDescent="0.2">
      <c r="A15" s="10" t="s">
        <v>8320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D9DC-6ABF-5442-AAF5-3C3EAB26F870}">
  <dimension ref="A1:H13"/>
  <sheetViews>
    <sheetView topLeftCell="A31" workbookViewId="0">
      <selection activeCell="J56" sqref="J56"/>
    </sheetView>
  </sheetViews>
  <sheetFormatPr baseColWidth="10" defaultRowHeight="15" x14ac:dyDescent="0.2"/>
  <cols>
    <col min="1" max="1" width="2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5.33203125" bestFit="1" customWidth="1"/>
    <col min="8" max="8" width="16.83203125" bestFit="1" customWidth="1"/>
  </cols>
  <sheetData>
    <row r="1" spans="1:8" x14ac:dyDescent="0.2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2">
      <c r="A2" t="s">
        <v>8376</v>
      </c>
      <c r="B2">
        <f>(COUNTIFS(Sheet1!G:G,"successful",Sheet1!E:E,"&lt;1000"))</f>
        <v>322</v>
      </c>
      <c r="C2">
        <f>(COUNTIFS(Sheet1!G:G,"failed",Sheet1!E:E,"&lt;1000"))</f>
        <v>113</v>
      </c>
      <c r="D2">
        <f>(COUNTIFS(Sheet1!G:G,"canceled",Sheet1!E:E,"&lt;1000"))</f>
        <v>18</v>
      </c>
      <c r="E2">
        <f>SUM(B2:D2)</f>
        <v>453</v>
      </c>
      <c r="F2" s="6">
        <f>B2/SUM(B2:D2)</f>
        <v>0.71081677704194257</v>
      </c>
      <c r="G2" s="6">
        <f>C2/SUM(E2)</f>
        <v>0.24944812362030905</v>
      </c>
      <c r="H2" s="6">
        <f>D2/E2</f>
        <v>3.9735099337748346E-2</v>
      </c>
    </row>
    <row r="3" spans="1:8" x14ac:dyDescent="0.2">
      <c r="A3" t="s">
        <v>8377</v>
      </c>
      <c r="B3">
        <f>COUNTIFS(Sheet1!$G:$G,"successful",Sheet1!E:E,"&gt;=1000",Sheet1!$E:$E,"&lt;4999")</f>
        <v>931</v>
      </c>
      <c r="C3">
        <f>COUNTIFS(Sheet1!$G:$G,"failed",Sheet1!E:E,"&gt;=1000",Sheet1!$E:$E,"&lt;4999")</f>
        <v>420</v>
      </c>
      <c r="D3">
        <f>COUNTIFS(Sheet1!$G:$G,"canceled",Sheet1!E:E,"&gt;=1000",Sheet1!$E:$E,"&lt;4999")</f>
        <v>60</v>
      </c>
      <c r="E3">
        <f>SUM(B3:D3)</f>
        <v>1411</v>
      </c>
      <c r="F3" s="6">
        <f>B3/SUM(B3:D3)</f>
        <v>0.65981573352232459</v>
      </c>
      <c r="G3" s="6">
        <f t="shared" ref="G3:G13" si="0">C3/SUM(E3)</f>
        <v>0.297661233167966</v>
      </c>
      <c r="H3" s="6">
        <f t="shared" ref="H3:H13" si="1">D3/E3</f>
        <v>4.2523033309709427E-2</v>
      </c>
    </row>
    <row r="4" spans="1:8" x14ac:dyDescent="0.2">
      <c r="A4" t="s">
        <v>8378</v>
      </c>
      <c r="B4">
        <f>COUNTIFS(Sheet1!$G:$G,"successful",Sheet1!E:E,"&gt;=5000",Sheet1!$E:$E,"&lt;9999")</f>
        <v>380</v>
      </c>
      <c r="C4" s="12">
        <f>COUNTIFS(Sheet1!$G:$G,"failed",Sheet1!E:E,"&gt;=5000",Sheet1!$E:$E,"&lt;9999")</f>
        <v>282</v>
      </c>
      <c r="D4">
        <f>COUNTIFS(Sheet1!$G:$G,"canceled",Sheet1!E:E,"&gt;=5000",Sheet1!$E:$E,"&lt;9999")</f>
        <v>51</v>
      </c>
      <c r="E4">
        <f>SUM(B4:D4)</f>
        <v>713</v>
      </c>
      <c r="F4" s="6">
        <f t="shared" ref="F4:F13" si="2">B4/SUM(B4:D4)</f>
        <v>0.53295932678821878</v>
      </c>
      <c r="G4" s="6">
        <f t="shared" si="0"/>
        <v>0.39551192145862551</v>
      </c>
      <c r="H4" s="6">
        <f t="shared" si="1"/>
        <v>7.1528751753155678E-2</v>
      </c>
    </row>
    <row r="5" spans="1:8" x14ac:dyDescent="0.2">
      <c r="A5" t="s">
        <v>8379</v>
      </c>
      <c r="B5">
        <f>COUNTIFS(Sheet1!$G:$G,"successful",Sheet1!E:E,"&gt;=10000",Sheet1!$E:$E,"&lt;14999")</f>
        <v>168</v>
      </c>
      <c r="C5">
        <f>COUNTIFS(Sheet1!$G:$G,"failed",Sheet1!E:E,"&gt;=10000",Sheet1!$E:$E,"&lt;14999")</f>
        <v>144</v>
      </c>
      <c r="D5">
        <f>COUNTIFS(Sheet1!$G:$G,"canceled",Sheet1!E:E,"&gt;=10000",Sheet1!$E:$E,"&lt;14999")</f>
        <v>40</v>
      </c>
      <c r="E5">
        <f>SUM(B5:D5)</f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1"/>
        <v>0.11363636363636363</v>
      </c>
    </row>
    <row r="6" spans="1:8" x14ac:dyDescent="0.2">
      <c r="A6" t="s">
        <v>8380</v>
      </c>
      <c r="B6">
        <f>COUNTIFS(Sheet1!$G:$G,"successful",Sheet1!E:E,"&gt;=15000",Sheet1!$E:$E,"&lt;19999")</f>
        <v>94</v>
      </c>
      <c r="C6">
        <f>COUNTIFS(Sheet1!$G:$G,"failed",Sheet1!E:E,"&gt;=15000",Sheet1!$E:$E,"&lt;19999")</f>
        <v>90</v>
      </c>
      <c r="D6">
        <f>COUNTIFS(Sheet1!$G:$G,"canceled",Sheet1!E:E,"&gt;=15000",Sheet1!$E:$E,"&lt;19999")</f>
        <v>17</v>
      </c>
      <c r="E6">
        <f t="shared" ref="E6:E13" si="3">SUM(B6:D6)</f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1"/>
        <v>8.45771144278607E-2</v>
      </c>
    </row>
    <row r="7" spans="1:8" x14ac:dyDescent="0.2">
      <c r="A7" t="s">
        <v>8381</v>
      </c>
      <c r="B7">
        <f>COUNTIFS(Sheet1!$G:$G,"successful",Sheet1!E:E,"&gt;=20000",Sheet1!$E:$E,"&lt;24999")</f>
        <v>62</v>
      </c>
      <c r="C7">
        <f>COUNTIFS(Sheet1!$G:$G,"failed",Sheet1!E:E,"&gt;=20000",Sheet1!$E:$E,"&lt;24999")</f>
        <v>72</v>
      </c>
      <c r="D7">
        <f>COUNTIFS(Sheet1!$G:$G,"canceled",Sheet1!E:E,"&gt;=20000",Sheet1!$E:$E,"&lt;24999")</f>
        <v>14</v>
      </c>
      <c r="E7">
        <f t="shared" si="3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1"/>
        <v>9.45945945945946E-2</v>
      </c>
    </row>
    <row r="8" spans="1:8" x14ac:dyDescent="0.2">
      <c r="A8" t="s">
        <v>8382</v>
      </c>
      <c r="B8">
        <f>COUNTIFS(Sheet1!$G:$G,"successful",Sheet1!E:E,"&gt;=25000",Sheet1!$E:$E,"&lt;29999")</f>
        <v>55</v>
      </c>
      <c r="C8">
        <f>COUNTIFS(Sheet1!$G:$G,"failed",Sheet1!E:E,"&gt;=25000",Sheet1!$E:$E,"&lt;29999")</f>
        <v>64</v>
      </c>
      <c r="D8">
        <f>COUNTIFS(Sheet1!$G:$G,"canceled",Sheet1!E:E,"&gt;=25000",Sheet1!$E:$E,"&lt;29999")</f>
        <v>18</v>
      </c>
      <c r="E8">
        <f t="shared" si="3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1"/>
        <v>0.13138686131386862</v>
      </c>
    </row>
    <row r="9" spans="1:8" x14ac:dyDescent="0.2">
      <c r="A9" t="s">
        <v>8383</v>
      </c>
      <c r="B9">
        <f>COUNTIFS(Sheet1!$G:$G,"successful",Sheet1!E:E,"&gt;=30000",Sheet1!$E:$E,"&lt;34999")</f>
        <v>32</v>
      </c>
      <c r="C9">
        <f>COUNTIFS(Sheet1!$G:$G,"failed",Sheet1!E:E,"&gt;=30000",Sheet1!$E:$E,"&lt;34999")</f>
        <v>37</v>
      </c>
      <c r="D9">
        <f>COUNTIFS(Sheet1!$G:$G,"canceled",Sheet1!E:E,"&gt;=30000",Sheet1!$E:$E,"&lt;34999")</f>
        <v>13</v>
      </c>
      <c r="E9">
        <f t="shared" si="3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1"/>
        <v>0.15853658536585366</v>
      </c>
    </row>
    <row r="10" spans="1:8" x14ac:dyDescent="0.2">
      <c r="A10" t="s">
        <v>8384</v>
      </c>
      <c r="B10">
        <f>COUNTIFS(Sheet1!$G:$G,"successful",Sheet1!E:E,"&gt;=35000",Sheet1!$E:$E,"&lt;39999")</f>
        <v>26</v>
      </c>
      <c r="C10">
        <f>COUNTIFS(Sheet1!$G:$G,"failed",Sheet1!E:E,"&gt;=35000",Sheet1!$E:$E,"&lt;39999")</f>
        <v>22</v>
      </c>
      <c r="D10">
        <f>COUNTIFS(Sheet1!$G:$G,"canceled",Sheet1!E:E,"&gt;=35000",Sheet1!$E:$E,"&lt;39999")</f>
        <v>7</v>
      </c>
      <c r="E10">
        <f t="shared" si="3"/>
        <v>55</v>
      </c>
      <c r="F10" s="6">
        <f t="shared" si="2"/>
        <v>0.47272727272727272</v>
      </c>
      <c r="G10" s="6">
        <f t="shared" si="0"/>
        <v>0.4</v>
      </c>
      <c r="H10" s="6">
        <f t="shared" si="1"/>
        <v>0.12727272727272726</v>
      </c>
    </row>
    <row r="11" spans="1:8" x14ac:dyDescent="0.2">
      <c r="A11" t="s">
        <v>8385</v>
      </c>
      <c r="B11">
        <f>COUNTIFS(Sheet1!$G:$G,"successful",Sheet1!E:E,"&gt;=40000",Sheet1!$E:$E,"&lt;44999")</f>
        <v>21</v>
      </c>
      <c r="C11">
        <f>COUNTIFS(Sheet1!$G:$G,"Failed",Sheet1!E:E,"&gt;=40000",Sheet1!$E:$E,"&lt;44999")</f>
        <v>16</v>
      </c>
      <c r="D11">
        <f>COUNTIFS(Sheet1!$G:$G,"canceled",Sheet1!E:E,"&gt;=40000",Sheet1!$E:$E,"&lt;44999")</f>
        <v>6</v>
      </c>
      <c r="E11">
        <f t="shared" si="3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1"/>
        <v>0.13953488372093023</v>
      </c>
    </row>
    <row r="12" spans="1:8" x14ac:dyDescent="0.2">
      <c r="A12" t="s">
        <v>8386</v>
      </c>
      <c r="B12">
        <f>COUNTIFS(Sheet1!$G:$G,"successful",Sheet1!E:E,"&gt;=45000",Sheet1!$E:$E,"&lt;49999")</f>
        <v>6</v>
      </c>
      <c r="C12">
        <f>COUNTIFS(Sheet1!$G:$G,"failed",Sheet1!E:E,"&gt;=45000",Sheet1!$E:$E,"&lt;49999")</f>
        <v>11</v>
      </c>
      <c r="D12">
        <f>COUNTIFS(Sheet1!$G:$G,"canceled",Sheet1!E:E,"&gt;=45000",Sheet1!$E:$E,"&lt;49999")</f>
        <v>4</v>
      </c>
      <c r="E12">
        <f t="shared" si="3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1"/>
        <v>0.19047619047619047</v>
      </c>
    </row>
    <row r="13" spans="1:8" x14ac:dyDescent="0.2">
      <c r="A13" t="s">
        <v>8387</v>
      </c>
      <c r="B13">
        <f>(COUNTIFS(Sheet1!G:G,"successful",Sheet1!E:E,"&gt;=50000"))</f>
        <v>86</v>
      </c>
      <c r="C13">
        <f>(COUNTIFS(Sheet1!G:G,"failed",Sheet1!E:E,"&gt;=50000"))</f>
        <v>258</v>
      </c>
      <c r="D13">
        <f>(COUNTIFS(Sheet1!G:G,"canceled",Sheet1!E:E,"&gt;=50000"))</f>
        <v>100</v>
      </c>
      <c r="E13">
        <f t="shared" si="3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1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8" zoomScaleNormal="98" workbookViewId="0">
      <selection activeCell="S3" sqref="S3"/>
    </sheetView>
  </sheetViews>
  <sheetFormatPr baseColWidth="10" defaultColWidth="8.83203125" defaultRowHeight="15" x14ac:dyDescent="0.2"/>
  <cols>
    <col min="1" max="1" width="14.33203125" style="6" customWidth="1"/>
    <col min="3" max="3" width="38.5" style="3" customWidth="1"/>
    <col min="4" max="4" width="40.33203125" style="3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36.6640625" customWidth="1"/>
    <col min="16" max="16" width="21.5" customWidth="1"/>
    <col min="17" max="17" width="13.6640625" customWidth="1"/>
    <col min="18" max="18" width="12.5" customWidth="1"/>
    <col min="19" max="19" width="20" customWidth="1"/>
    <col min="20" max="20" width="8.83203125" customWidth="1"/>
  </cols>
  <sheetData>
    <row r="1" spans="1:20" ht="21" customHeight="1" x14ac:dyDescent="0.2">
      <c r="A1" s="5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2" t="s">
        <v>8307</v>
      </c>
      <c r="Q1" s="1" t="s">
        <v>8308</v>
      </c>
      <c r="R1" s="1" t="s">
        <v>8309</v>
      </c>
      <c r="S1" s="1" t="s">
        <v>8365</v>
      </c>
      <c r="T1" s="1" t="s">
        <v>8367</v>
      </c>
    </row>
    <row r="2" spans="1:20" ht="48" x14ac:dyDescent="0.2">
      <c r="A2" s="6" t="str">
        <f>H:H</f>
        <v>US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7">
        <f t="shared" ref="P2:P65" si="0">F:F/M:M</f>
        <v>63.917582417582416</v>
      </c>
      <c r="Q2" t="str">
        <f>LEFT(O2,SEARCH("/",O2,1)-1)</f>
        <v>film &amp; video</v>
      </c>
      <c r="R2" t="str">
        <f t="shared" ref="R2:R65" si="1">RIGHT(O2,LEN(O2)-SEARCH("/",O2,1))</f>
        <v>television</v>
      </c>
      <c r="S2" s="11">
        <f>(((J2/60)/60)/24)+DATE(1970,1,1)+(-5/24)</f>
        <v>42207.916666666664</v>
      </c>
      <c r="T2">
        <f>YEAR(S2)</f>
        <v>2015</v>
      </c>
    </row>
    <row r="3" spans="1:20" ht="32" x14ac:dyDescent="0.2">
      <c r="A3" s="6">
        <f t="shared" ref="A3:A66" si="2">F:F/E:E</f>
        <v>1.4260827250608272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7">
        <f t="shared" si="0"/>
        <v>185.48101265822785</v>
      </c>
      <c r="Q3" t="str">
        <f t="shared" ref="Q3:Q66" si="3">LEFT(O3,SEARCH("/",O3,1)-1)</f>
        <v>film &amp; video</v>
      </c>
      <c r="R3" t="str">
        <f t="shared" si="1"/>
        <v>television</v>
      </c>
      <c r="S3" s="11">
        <f t="shared" ref="S3:S66" si="4">(((J3/60)/60)/24)+DATE(1970,1,1)+(-5/24)</f>
        <v>42796.392164351848</v>
      </c>
      <c r="T3">
        <f t="shared" ref="T3:T66" si="5">YEAR(S3)</f>
        <v>2017</v>
      </c>
    </row>
    <row r="4" spans="1:20" ht="48" x14ac:dyDescent="0.2">
      <c r="A4" s="6">
        <f t="shared" si="2"/>
        <v>1.05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7">
        <f t="shared" si="0"/>
        <v>15</v>
      </c>
      <c r="Q4" t="str">
        <f t="shared" si="3"/>
        <v>film &amp; video</v>
      </c>
      <c r="R4" t="str">
        <f t="shared" si="1"/>
        <v>television</v>
      </c>
      <c r="S4" s="11">
        <f t="shared" si="4"/>
        <v>42415.494016203702</v>
      </c>
      <c r="T4">
        <f t="shared" si="5"/>
        <v>2016</v>
      </c>
    </row>
    <row r="5" spans="1:20" ht="32" x14ac:dyDescent="0.2">
      <c r="A5" s="6">
        <f t="shared" si="2"/>
        <v>1.0389999999999999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7">
        <f t="shared" si="0"/>
        <v>69.266666666666666</v>
      </c>
      <c r="Q5" t="str">
        <f t="shared" si="3"/>
        <v>film &amp; video</v>
      </c>
      <c r="R5" t="str">
        <f t="shared" si="1"/>
        <v>television</v>
      </c>
      <c r="S5" s="11">
        <f t="shared" si="4"/>
        <v>41858.306793981479</v>
      </c>
      <c r="T5">
        <f t="shared" si="5"/>
        <v>2014</v>
      </c>
    </row>
    <row r="6" spans="1:20" ht="64" x14ac:dyDescent="0.2">
      <c r="A6" s="6">
        <f t="shared" si="2"/>
        <v>1.2299154545454545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7">
        <f t="shared" si="0"/>
        <v>190.55028169014085</v>
      </c>
      <c r="Q6" t="str">
        <f t="shared" si="3"/>
        <v>film &amp; video</v>
      </c>
      <c r="R6" t="str">
        <f t="shared" si="1"/>
        <v>television</v>
      </c>
      <c r="S6" s="11">
        <f t="shared" si="4"/>
        <v>42357.625914351847</v>
      </c>
      <c r="T6">
        <f t="shared" si="5"/>
        <v>2015</v>
      </c>
    </row>
    <row r="7" spans="1:20" ht="48" x14ac:dyDescent="0.2">
      <c r="A7" s="6">
        <f t="shared" si="2"/>
        <v>1.0977744436109027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7">
        <f t="shared" si="0"/>
        <v>93.40425531914893</v>
      </c>
      <c r="Q7" t="str">
        <f t="shared" si="3"/>
        <v>film &amp; video</v>
      </c>
      <c r="R7" t="str">
        <f t="shared" si="1"/>
        <v>television</v>
      </c>
      <c r="S7" s="11">
        <f t="shared" si="4"/>
        <v>42580.024305555555</v>
      </c>
      <c r="T7">
        <f t="shared" si="5"/>
        <v>2016</v>
      </c>
    </row>
    <row r="8" spans="1:20" ht="48" x14ac:dyDescent="0.2">
      <c r="A8" s="6">
        <f t="shared" si="2"/>
        <v>1.064875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7">
        <f t="shared" si="0"/>
        <v>146.87931034482759</v>
      </c>
      <c r="Q8" t="str">
        <f t="shared" si="3"/>
        <v>film &amp; video</v>
      </c>
      <c r="R8" t="str">
        <f t="shared" si="1"/>
        <v>television</v>
      </c>
      <c r="S8" s="11">
        <f t="shared" si="4"/>
        <v>41803.864004629628</v>
      </c>
      <c r="T8">
        <f t="shared" si="5"/>
        <v>2014</v>
      </c>
    </row>
    <row r="9" spans="1:20" ht="48" x14ac:dyDescent="0.2">
      <c r="A9" s="6">
        <f t="shared" si="2"/>
        <v>1.0122222222222221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7">
        <f t="shared" si="0"/>
        <v>159.82456140350877</v>
      </c>
      <c r="Q9" t="str">
        <f t="shared" si="3"/>
        <v>film &amp; video</v>
      </c>
      <c r="R9" t="str">
        <f t="shared" si="1"/>
        <v>television</v>
      </c>
      <c r="S9" s="11">
        <f t="shared" si="4"/>
        <v>42555.838738425926</v>
      </c>
      <c r="T9">
        <f t="shared" si="5"/>
        <v>2016</v>
      </c>
    </row>
    <row r="10" spans="1:20" ht="16" x14ac:dyDescent="0.2">
      <c r="A10" s="6">
        <f t="shared" si="2"/>
        <v>1.0004342857142856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7">
        <f t="shared" si="0"/>
        <v>291.79333333333335</v>
      </c>
      <c r="Q10" t="str">
        <f t="shared" si="3"/>
        <v>film &amp; video</v>
      </c>
      <c r="R10" t="str">
        <f t="shared" si="1"/>
        <v>television</v>
      </c>
      <c r="S10" s="11">
        <f t="shared" si="4"/>
        <v>42475.666666666664</v>
      </c>
      <c r="T10">
        <f t="shared" si="5"/>
        <v>2016</v>
      </c>
    </row>
    <row r="11" spans="1:20" ht="48" x14ac:dyDescent="0.2">
      <c r="A11" s="6">
        <f t="shared" si="2"/>
        <v>1.2599800000000001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7">
        <f t="shared" si="0"/>
        <v>31.499500000000001</v>
      </c>
      <c r="Q11" t="str">
        <f t="shared" si="3"/>
        <v>film &amp; video</v>
      </c>
      <c r="R11" t="str">
        <f t="shared" si="1"/>
        <v>television</v>
      </c>
      <c r="S11" s="11">
        <f t="shared" si="4"/>
        <v>42476.895185185182</v>
      </c>
      <c r="T11">
        <f t="shared" si="5"/>
        <v>2016</v>
      </c>
    </row>
    <row r="12" spans="1:20" ht="48" x14ac:dyDescent="0.2">
      <c r="A12" s="6">
        <f t="shared" si="2"/>
        <v>1.0049999999999999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7">
        <f t="shared" si="0"/>
        <v>158.68421052631578</v>
      </c>
      <c r="Q12" t="str">
        <f t="shared" si="3"/>
        <v>film &amp; video</v>
      </c>
      <c r="R12" t="str">
        <f t="shared" si="1"/>
        <v>television</v>
      </c>
      <c r="S12" s="11">
        <f t="shared" si="4"/>
        <v>41814.859710648147</v>
      </c>
      <c r="T12">
        <f t="shared" si="5"/>
        <v>2014</v>
      </c>
    </row>
    <row r="13" spans="1:20" ht="48" x14ac:dyDescent="0.2">
      <c r="A13" s="6">
        <f t="shared" si="2"/>
        <v>1.2050000000000001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7">
        <f t="shared" si="0"/>
        <v>80.333333333333329</v>
      </c>
      <c r="Q13" t="str">
        <f t="shared" si="3"/>
        <v>film &amp; video</v>
      </c>
      <c r="R13" t="str">
        <f t="shared" si="1"/>
        <v>television</v>
      </c>
      <c r="S13" s="11">
        <f t="shared" si="4"/>
        <v>42603.916666666664</v>
      </c>
      <c r="T13">
        <f t="shared" si="5"/>
        <v>2016</v>
      </c>
    </row>
    <row r="14" spans="1:20" ht="48" x14ac:dyDescent="0.2">
      <c r="A14" s="6">
        <f t="shared" si="2"/>
        <v>1.6529333333333334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7">
        <f t="shared" si="0"/>
        <v>59.961305925030231</v>
      </c>
      <c r="Q14" t="str">
        <f t="shared" si="3"/>
        <v>film &amp; video</v>
      </c>
      <c r="R14" t="str">
        <f t="shared" si="1"/>
        <v>television</v>
      </c>
      <c r="S14" s="11">
        <f t="shared" si="4"/>
        <v>41835.916666666664</v>
      </c>
      <c r="T14">
        <f t="shared" si="5"/>
        <v>2014</v>
      </c>
    </row>
    <row r="15" spans="1:20" ht="32" x14ac:dyDescent="0.2">
      <c r="A15" s="6">
        <f t="shared" si="2"/>
        <v>1.5997142857142856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7">
        <f t="shared" si="0"/>
        <v>109.78431372549019</v>
      </c>
      <c r="Q15" t="str">
        <f t="shared" si="3"/>
        <v>film &amp; video</v>
      </c>
      <c r="R15" t="str">
        <f t="shared" si="1"/>
        <v>television</v>
      </c>
      <c r="S15" s="11">
        <f t="shared" si="4"/>
        <v>42544.643749999996</v>
      </c>
      <c r="T15">
        <f t="shared" si="5"/>
        <v>2016</v>
      </c>
    </row>
    <row r="16" spans="1:20" ht="32" x14ac:dyDescent="0.2">
      <c r="A16" s="6">
        <f t="shared" si="2"/>
        <v>1.0093333333333334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7">
        <f t="shared" si="0"/>
        <v>147.70731707317074</v>
      </c>
      <c r="Q16" t="str">
        <f t="shared" si="3"/>
        <v>film &amp; video</v>
      </c>
      <c r="R16" t="str">
        <f t="shared" si="1"/>
        <v>television</v>
      </c>
      <c r="S16" s="11">
        <f t="shared" si="4"/>
        <v>41833.374305555553</v>
      </c>
      <c r="T16">
        <f t="shared" si="5"/>
        <v>2014</v>
      </c>
    </row>
    <row r="17" spans="1:20" ht="48" x14ac:dyDescent="0.2">
      <c r="A17" s="6">
        <f t="shared" si="2"/>
        <v>1.0660000000000001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7">
        <f t="shared" si="0"/>
        <v>21.755102040816325</v>
      </c>
      <c r="Q17" t="str">
        <f t="shared" si="3"/>
        <v>film &amp; video</v>
      </c>
      <c r="R17" t="str">
        <f t="shared" si="1"/>
        <v>television</v>
      </c>
      <c r="S17" s="11">
        <f t="shared" si="4"/>
        <v>42274.634722222218</v>
      </c>
      <c r="T17">
        <f t="shared" si="5"/>
        <v>2015</v>
      </c>
    </row>
    <row r="18" spans="1:20" ht="48" x14ac:dyDescent="0.2">
      <c r="A18" s="6">
        <f t="shared" si="2"/>
        <v>1.0024166666666667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7">
        <f t="shared" si="0"/>
        <v>171.84285714285716</v>
      </c>
      <c r="Q18" t="str">
        <f t="shared" si="3"/>
        <v>film &amp; video</v>
      </c>
      <c r="R18" t="str">
        <f t="shared" si="1"/>
        <v>television</v>
      </c>
      <c r="S18" s="11">
        <f t="shared" si="4"/>
        <v>41806.020833333328</v>
      </c>
      <c r="T18">
        <f t="shared" si="5"/>
        <v>2014</v>
      </c>
    </row>
    <row r="19" spans="1:20" ht="48" x14ac:dyDescent="0.2">
      <c r="A19" s="6">
        <f t="shared" si="2"/>
        <v>1.0066666666666666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7">
        <f t="shared" si="0"/>
        <v>41.944444444444443</v>
      </c>
      <c r="Q19" t="str">
        <f t="shared" si="3"/>
        <v>film &amp; video</v>
      </c>
      <c r="R19" t="str">
        <f t="shared" si="1"/>
        <v>television</v>
      </c>
      <c r="S19" s="11">
        <f t="shared" si="4"/>
        <v>41947.565069444441</v>
      </c>
      <c r="T19">
        <f t="shared" si="5"/>
        <v>2014</v>
      </c>
    </row>
    <row r="20" spans="1:20" ht="48" x14ac:dyDescent="0.2">
      <c r="A20" s="6">
        <f t="shared" si="2"/>
        <v>1.0632110000000001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7">
        <f t="shared" si="0"/>
        <v>93.264122807017543</v>
      </c>
      <c r="Q20" t="str">
        <f t="shared" si="3"/>
        <v>film &amp; video</v>
      </c>
      <c r="R20" t="str">
        <f t="shared" si="1"/>
        <v>television</v>
      </c>
      <c r="S20" s="11">
        <f t="shared" si="4"/>
        <v>41899.333981481483</v>
      </c>
      <c r="T20">
        <f t="shared" si="5"/>
        <v>2014</v>
      </c>
    </row>
    <row r="21" spans="1:20" ht="48" x14ac:dyDescent="0.2">
      <c r="A21" s="6">
        <f t="shared" si="2"/>
        <v>1.4529411764705882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7">
        <f t="shared" si="0"/>
        <v>56.136363636363633</v>
      </c>
      <c r="Q21" t="str">
        <f t="shared" si="3"/>
        <v>film &amp; video</v>
      </c>
      <c r="R21" t="str">
        <f t="shared" si="1"/>
        <v>television</v>
      </c>
      <c r="S21" s="11">
        <f t="shared" si="4"/>
        <v>42205.608032407406</v>
      </c>
      <c r="T21">
        <f t="shared" si="5"/>
        <v>2015</v>
      </c>
    </row>
    <row r="22" spans="1:20" ht="48" x14ac:dyDescent="0.2">
      <c r="A22" s="6">
        <f t="shared" si="2"/>
        <v>1.002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7">
        <f t="shared" si="0"/>
        <v>80.16</v>
      </c>
      <c r="Q22" t="str">
        <f t="shared" si="3"/>
        <v>film &amp; video</v>
      </c>
      <c r="R22" t="str">
        <f t="shared" si="1"/>
        <v>television</v>
      </c>
      <c r="S22" s="11">
        <f t="shared" si="4"/>
        <v>42260.549907407411</v>
      </c>
      <c r="T22">
        <f t="shared" si="5"/>
        <v>2015</v>
      </c>
    </row>
    <row r="23" spans="1:20" ht="48" x14ac:dyDescent="0.2">
      <c r="A23" s="6">
        <f t="shared" si="2"/>
        <v>1.0913513513513513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7">
        <f t="shared" si="0"/>
        <v>199.9009900990099</v>
      </c>
      <c r="Q23" t="str">
        <f t="shared" si="3"/>
        <v>film &amp; video</v>
      </c>
      <c r="R23" t="str">
        <f t="shared" si="1"/>
        <v>television</v>
      </c>
      <c r="S23" s="11">
        <f t="shared" si="4"/>
        <v>41908.418854166666</v>
      </c>
      <c r="T23">
        <f t="shared" si="5"/>
        <v>2014</v>
      </c>
    </row>
    <row r="24" spans="1:20" ht="32" x14ac:dyDescent="0.2">
      <c r="A24" s="6">
        <f t="shared" si="2"/>
        <v>1.1714285714285715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7">
        <f t="shared" si="0"/>
        <v>51.25</v>
      </c>
      <c r="Q24" t="str">
        <f t="shared" si="3"/>
        <v>film &amp; video</v>
      </c>
      <c r="R24" t="str">
        <f t="shared" si="1"/>
        <v>television</v>
      </c>
      <c r="S24" s="11">
        <f t="shared" si="4"/>
        <v>42005.124305555553</v>
      </c>
      <c r="T24">
        <f t="shared" si="5"/>
        <v>2015</v>
      </c>
    </row>
    <row r="25" spans="1:20" ht="48" x14ac:dyDescent="0.2">
      <c r="A25" s="6">
        <f t="shared" si="2"/>
        <v>1.1850000000000001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7">
        <f t="shared" si="0"/>
        <v>103.04347826086956</v>
      </c>
      <c r="Q25" t="str">
        <f t="shared" si="3"/>
        <v>film &amp; video</v>
      </c>
      <c r="R25" t="str">
        <f t="shared" si="1"/>
        <v>television</v>
      </c>
      <c r="S25" s="11">
        <f t="shared" si="4"/>
        <v>42124.430555555555</v>
      </c>
      <c r="T25">
        <f t="shared" si="5"/>
        <v>2015</v>
      </c>
    </row>
    <row r="26" spans="1:20" ht="32" x14ac:dyDescent="0.2">
      <c r="A26" s="6">
        <f t="shared" si="2"/>
        <v>1.0880768571428572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7">
        <f t="shared" si="0"/>
        <v>66.346149825783982</v>
      </c>
      <c r="Q26" t="str">
        <f t="shared" si="3"/>
        <v>film &amp; video</v>
      </c>
      <c r="R26" t="str">
        <f t="shared" si="1"/>
        <v>television</v>
      </c>
      <c r="S26" s="11">
        <f t="shared" si="4"/>
        <v>42262.61041666667</v>
      </c>
      <c r="T26">
        <f t="shared" si="5"/>
        <v>2015</v>
      </c>
    </row>
    <row r="27" spans="1:20" ht="48" x14ac:dyDescent="0.2">
      <c r="A27" s="6">
        <f t="shared" si="2"/>
        <v>1.3333333333333333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7">
        <f t="shared" si="0"/>
        <v>57.142857142857146</v>
      </c>
      <c r="Q27" t="str">
        <f t="shared" si="3"/>
        <v>film &amp; video</v>
      </c>
      <c r="R27" t="str">
        <f t="shared" si="1"/>
        <v>television</v>
      </c>
      <c r="S27" s="11">
        <f t="shared" si="4"/>
        <v>42377.816678240742</v>
      </c>
      <c r="T27">
        <f t="shared" si="5"/>
        <v>2016</v>
      </c>
    </row>
    <row r="28" spans="1:20" ht="48" x14ac:dyDescent="0.2">
      <c r="A28" s="6">
        <f t="shared" si="2"/>
        <v>1.552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7">
        <f t="shared" si="0"/>
        <v>102.10526315789474</v>
      </c>
      <c r="Q28" t="str">
        <f t="shared" si="3"/>
        <v>film &amp; video</v>
      </c>
      <c r="R28" t="str">
        <f t="shared" si="1"/>
        <v>television</v>
      </c>
      <c r="S28" s="11">
        <f t="shared" si="4"/>
        <v>41868.307222222218</v>
      </c>
      <c r="T28">
        <f t="shared" si="5"/>
        <v>2014</v>
      </c>
    </row>
    <row r="29" spans="1:20" ht="48" x14ac:dyDescent="0.2">
      <c r="A29" s="6">
        <f t="shared" si="2"/>
        <v>1.1172500000000001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7">
        <f t="shared" si="0"/>
        <v>148.96666666666667</v>
      </c>
      <c r="Q29" t="str">
        <f t="shared" si="3"/>
        <v>film &amp; video</v>
      </c>
      <c r="R29" t="str">
        <f t="shared" si="1"/>
        <v>television</v>
      </c>
      <c r="S29" s="11">
        <f t="shared" si="4"/>
        <v>41958.998067129629</v>
      </c>
      <c r="T29">
        <f t="shared" si="5"/>
        <v>2014</v>
      </c>
    </row>
    <row r="30" spans="1:20" ht="32" x14ac:dyDescent="0.2">
      <c r="A30" s="6">
        <f t="shared" si="2"/>
        <v>1.0035000000000001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7">
        <f t="shared" si="0"/>
        <v>169.6056338028169</v>
      </c>
      <c r="Q30" t="str">
        <f t="shared" si="3"/>
        <v>film &amp; video</v>
      </c>
      <c r="R30" t="str">
        <f t="shared" si="1"/>
        <v>television</v>
      </c>
      <c r="S30" s="11">
        <f t="shared" si="4"/>
        <v>42354.755601851844</v>
      </c>
      <c r="T30">
        <f t="shared" si="5"/>
        <v>2015</v>
      </c>
    </row>
    <row r="31" spans="1:20" ht="48" x14ac:dyDescent="0.2">
      <c r="A31" s="6">
        <f t="shared" si="2"/>
        <v>1.2333333333333334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7">
        <f t="shared" si="0"/>
        <v>31.623931623931625</v>
      </c>
      <c r="Q31" t="str">
        <f t="shared" si="3"/>
        <v>film &amp; video</v>
      </c>
      <c r="R31" t="str">
        <f t="shared" si="1"/>
        <v>television</v>
      </c>
      <c r="S31" s="11">
        <f t="shared" si="4"/>
        <v>41842.464907407404</v>
      </c>
      <c r="T31">
        <f t="shared" si="5"/>
        <v>2014</v>
      </c>
    </row>
    <row r="32" spans="1:20" ht="48" x14ac:dyDescent="0.2">
      <c r="A32" s="6">
        <f t="shared" si="2"/>
        <v>1.0129975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7">
        <f t="shared" si="0"/>
        <v>76.45264150943396</v>
      </c>
      <c r="Q32" t="str">
        <f t="shared" si="3"/>
        <v>film &amp; video</v>
      </c>
      <c r="R32" t="str">
        <f t="shared" si="1"/>
        <v>television</v>
      </c>
      <c r="S32" s="11">
        <f t="shared" si="4"/>
        <v>41872.084664351853</v>
      </c>
      <c r="T32">
        <f t="shared" si="5"/>
        <v>2014</v>
      </c>
    </row>
    <row r="33" spans="1:20" ht="48" x14ac:dyDescent="0.2">
      <c r="A33" s="6">
        <f t="shared" si="2"/>
        <v>1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7">
        <f t="shared" si="0"/>
        <v>13</v>
      </c>
      <c r="Q33" t="str">
        <f t="shared" si="3"/>
        <v>film &amp; video</v>
      </c>
      <c r="R33" t="str">
        <f t="shared" si="1"/>
        <v>television</v>
      </c>
      <c r="S33" s="11">
        <f t="shared" si="4"/>
        <v>42394.583726851844</v>
      </c>
      <c r="T33">
        <f t="shared" si="5"/>
        <v>2016</v>
      </c>
    </row>
    <row r="34" spans="1:20" ht="48" x14ac:dyDescent="0.2">
      <c r="A34" s="6">
        <f t="shared" si="2"/>
        <v>1.0024604569420035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7">
        <f t="shared" si="0"/>
        <v>320.44943820224717</v>
      </c>
      <c r="Q34" t="str">
        <f t="shared" si="3"/>
        <v>film &amp; video</v>
      </c>
      <c r="R34" t="str">
        <f t="shared" si="1"/>
        <v>television</v>
      </c>
      <c r="S34" s="11">
        <f t="shared" si="4"/>
        <v>42502.957638888889</v>
      </c>
      <c r="T34">
        <f t="shared" si="5"/>
        <v>2016</v>
      </c>
    </row>
    <row r="35" spans="1:20" ht="48" x14ac:dyDescent="0.2">
      <c r="A35" s="6">
        <f t="shared" si="2"/>
        <v>1.0209523809523811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7">
        <f t="shared" si="0"/>
        <v>83.75</v>
      </c>
      <c r="Q35" t="str">
        <f t="shared" si="3"/>
        <v>film &amp; video</v>
      </c>
      <c r="R35" t="str">
        <f t="shared" si="1"/>
        <v>television</v>
      </c>
      <c r="S35" s="11">
        <f t="shared" si="4"/>
        <v>42316.49422453704</v>
      </c>
      <c r="T35">
        <f t="shared" si="5"/>
        <v>2015</v>
      </c>
    </row>
    <row r="36" spans="1:20" ht="48" x14ac:dyDescent="0.2">
      <c r="A36" s="6">
        <f t="shared" si="2"/>
        <v>1.3046153846153845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7">
        <f t="shared" si="0"/>
        <v>49.882352941176471</v>
      </c>
      <c r="Q36" t="str">
        <f t="shared" si="3"/>
        <v>film &amp; video</v>
      </c>
      <c r="R36" t="str">
        <f t="shared" si="1"/>
        <v>television</v>
      </c>
      <c r="S36" s="11">
        <f t="shared" si="4"/>
        <v>41856.113437499997</v>
      </c>
      <c r="T36">
        <f t="shared" si="5"/>
        <v>2014</v>
      </c>
    </row>
    <row r="37" spans="1:20" ht="32" x14ac:dyDescent="0.2">
      <c r="A37" s="6">
        <f t="shared" si="2"/>
        <v>1.665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7">
        <f t="shared" si="0"/>
        <v>59.464285714285715</v>
      </c>
      <c r="Q37" t="str">
        <f t="shared" si="3"/>
        <v>film &amp; video</v>
      </c>
      <c r="R37" t="str">
        <f t="shared" si="1"/>
        <v>television</v>
      </c>
      <c r="S37" s="11">
        <f t="shared" si="4"/>
        <v>42121.791666666664</v>
      </c>
      <c r="T37">
        <f t="shared" si="5"/>
        <v>2015</v>
      </c>
    </row>
    <row r="38" spans="1:20" ht="32" x14ac:dyDescent="0.2">
      <c r="A38" s="6">
        <f t="shared" si="2"/>
        <v>1.4215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7">
        <f t="shared" si="0"/>
        <v>193.84090909090909</v>
      </c>
      <c r="Q38" t="str">
        <f t="shared" si="3"/>
        <v>film &amp; video</v>
      </c>
      <c r="R38" t="str">
        <f t="shared" si="1"/>
        <v>television</v>
      </c>
      <c r="S38" s="11">
        <f t="shared" si="4"/>
        <v>42098.05700231481</v>
      </c>
      <c r="T38">
        <f t="shared" si="5"/>
        <v>2015</v>
      </c>
    </row>
    <row r="39" spans="1:20" ht="48" x14ac:dyDescent="0.2">
      <c r="A39" s="6">
        <f t="shared" si="2"/>
        <v>1.8344090909090909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7">
        <f t="shared" si="0"/>
        <v>159.51383399209487</v>
      </c>
      <c r="Q39" t="str">
        <f t="shared" si="3"/>
        <v>film &amp; video</v>
      </c>
      <c r="R39" t="str">
        <f t="shared" si="1"/>
        <v>television</v>
      </c>
      <c r="S39" s="11">
        <f t="shared" si="4"/>
        <v>42062.484710648147</v>
      </c>
      <c r="T39">
        <f t="shared" si="5"/>
        <v>2015</v>
      </c>
    </row>
    <row r="40" spans="1:20" ht="48" x14ac:dyDescent="0.2">
      <c r="A40" s="6">
        <f t="shared" si="2"/>
        <v>1.1004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7">
        <f t="shared" si="0"/>
        <v>41.68181818181818</v>
      </c>
      <c r="Q40" t="str">
        <f t="shared" si="3"/>
        <v>film &amp; video</v>
      </c>
      <c r="R40" t="str">
        <f t="shared" si="1"/>
        <v>television</v>
      </c>
      <c r="S40" s="11">
        <f t="shared" si="4"/>
        <v>41404.848888888882</v>
      </c>
      <c r="T40">
        <f t="shared" si="5"/>
        <v>2013</v>
      </c>
    </row>
    <row r="41" spans="1:20" ht="48" x14ac:dyDescent="0.2">
      <c r="A41" s="6">
        <f t="shared" si="2"/>
        <v>1.3098000000000001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7">
        <f t="shared" si="0"/>
        <v>150.89861751152074</v>
      </c>
      <c r="Q41" t="str">
        <f t="shared" si="3"/>
        <v>film &amp; video</v>
      </c>
      <c r="R41" t="str">
        <f t="shared" si="1"/>
        <v>television</v>
      </c>
      <c r="S41" s="11">
        <f t="shared" si="4"/>
        <v>41784.749305555553</v>
      </c>
      <c r="T41">
        <f t="shared" si="5"/>
        <v>2014</v>
      </c>
    </row>
    <row r="42" spans="1:20" ht="48" x14ac:dyDescent="0.2">
      <c r="A42" s="6">
        <f t="shared" si="2"/>
        <v>1.0135000000000001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7">
        <f t="shared" si="0"/>
        <v>126.6875</v>
      </c>
      <c r="Q42" t="str">
        <f t="shared" si="3"/>
        <v>film &amp; video</v>
      </c>
      <c r="R42" t="str">
        <f t="shared" si="1"/>
        <v>television</v>
      </c>
      <c r="S42" s="11">
        <f t="shared" si="4"/>
        <v>41808.958333333328</v>
      </c>
      <c r="T42">
        <f t="shared" si="5"/>
        <v>2014</v>
      </c>
    </row>
    <row r="43" spans="1:20" ht="48" x14ac:dyDescent="0.2">
      <c r="A43" s="6">
        <f t="shared" si="2"/>
        <v>1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7">
        <f t="shared" si="0"/>
        <v>105.26315789473684</v>
      </c>
      <c r="Q43" t="str">
        <f t="shared" si="3"/>
        <v>film &amp; video</v>
      </c>
      <c r="R43" t="str">
        <f t="shared" si="1"/>
        <v>television</v>
      </c>
      <c r="S43" s="11">
        <f t="shared" si="4"/>
        <v>41917.360578703701</v>
      </c>
      <c r="T43">
        <f t="shared" si="5"/>
        <v>2014</v>
      </c>
    </row>
    <row r="44" spans="1:20" ht="48" x14ac:dyDescent="0.2">
      <c r="A44" s="6">
        <f t="shared" si="2"/>
        <v>1.4185714285714286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7">
        <f t="shared" si="0"/>
        <v>117.51479289940828</v>
      </c>
      <c r="Q44" t="str">
        <f t="shared" si="3"/>
        <v>film &amp; video</v>
      </c>
      <c r="R44" t="str">
        <f t="shared" si="1"/>
        <v>television</v>
      </c>
      <c r="S44" s="11">
        <f t="shared" si="4"/>
        <v>42001.430856481478</v>
      </c>
      <c r="T44">
        <f t="shared" si="5"/>
        <v>2014</v>
      </c>
    </row>
    <row r="45" spans="1:20" ht="48" x14ac:dyDescent="0.2">
      <c r="A45" s="6">
        <f t="shared" si="2"/>
        <v>3.0865999999999998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7">
        <f t="shared" si="0"/>
        <v>117.36121673003802</v>
      </c>
      <c r="Q45" t="str">
        <f t="shared" si="3"/>
        <v>film &amp; video</v>
      </c>
      <c r="R45" t="str">
        <f t="shared" si="1"/>
        <v>television</v>
      </c>
      <c r="S45" s="11">
        <f t="shared" si="4"/>
        <v>41832.791666666664</v>
      </c>
      <c r="T45">
        <f t="shared" si="5"/>
        <v>2014</v>
      </c>
    </row>
    <row r="46" spans="1:20" ht="48" x14ac:dyDescent="0.2">
      <c r="A46" s="6">
        <f t="shared" si="2"/>
        <v>1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7">
        <f t="shared" si="0"/>
        <v>133.33333333333334</v>
      </c>
      <c r="Q46" t="str">
        <f t="shared" si="3"/>
        <v>film &amp; video</v>
      </c>
      <c r="R46" t="str">
        <f t="shared" si="1"/>
        <v>television</v>
      </c>
      <c r="S46" s="11">
        <f t="shared" si="4"/>
        <v>41918.890474537038</v>
      </c>
      <c r="T46">
        <f t="shared" si="5"/>
        <v>2014</v>
      </c>
    </row>
    <row r="47" spans="1:20" ht="48" x14ac:dyDescent="0.2">
      <c r="A47" s="6">
        <f t="shared" si="2"/>
        <v>1.2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7">
        <f t="shared" si="0"/>
        <v>98.360655737704917</v>
      </c>
      <c r="Q47" t="str">
        <f t="shared" si="3"/>
        <v>film &amp; video</v>
      </c>
      <c r="R47" t="str">
        <f t="shared" si="1"/>
        <v>television</v>
      </c>
      <c r="S47" s="11">
        <f t="shared" si="4"/>
        <v>42487.415590277778</v>
      </c>
      <c r="T47">
        <f t="shared" si="5"/>
        <v>2016</v>
      </c>
    </row>
    <row r="48" spans="1:20" ht="48" x14ac:dyDescent="0.2">
      <c r="A48" s="6">
        <f t="shared" si="2"/>
        <v>1.0416666666666667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7">
        <f t="shared" si="0"/>
        <v>194.44444444444446</v>
      </c>
      <c r="Q48" t="str">
        <f t="shared" si="3"/>
        <v>film &amp; video</v>
      </c>
      <c r="R48" t="str">
        <f t="shared" si="1"/>
        <v>television</v>
      </c>
      <c r="S48" s="11">
        <f t="shared" si="4"/>
        <v>42353.756643518522</v>
      </c>
      <c r="T48">
        <f t="shared" si="5"/>
        <v>2015</v>
      </c>
    </row>
    <row r="49" spans="1:20" ht="48" x14ac:dyDescent="0.2">
      <c r="A49" s="6">
        <f t="shared" si="2"/>
        <v>1.0761100000000001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7">
        <f t="shared" si="0"/>
        <v>76.865000000000009</v>
      </c>
      <c r="Q49" t="str">
        <f t="shared" si="3"/>
        <v>film &amp; video</v>
      </c>
      <c r="R49" t="str">
        <f t="shared" si="1"/>
        <v>television</v>
      </c>
      <c r="S49" s="11">
        <f t="shared" si="4"/>
        <v>41992.652858796289</v>
      </c>
      <c r="T49">
        <f t="shared" si="5"/>
        <v>2014</v>
      </c>
    </row>
    <row r="50" spans="1:20" ht="48" x14ac:dyDescent="0.2">
      <c r="A50" s="6">
        <f t="shared" si="2"/>
        <v>1.0794999999999999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7">
        <f t="shared" si="0"/>
        <v>56.815789473684212</v>
      </c>
      <c r="Q50" t="str">
        <f t="shared" si="3"/>
        <v>film &amp; video</v>
      </c>
      <c r="R50" t="str">
        <f t="shared" si="1"/>
        <v>television</v>
      </c>
      <c r="S50" s="11">
        <f t="shared" si="4"/>
        <v>42064.291666666664</v>
      </c>
      <c r="T50">
        <f t="shared" si="5"/>
        <v>2015</v>
      </c>
    </row>
    <row r="51" spans="1:20" ht="16" x14ac:dyDescent="0.2">
      <c r="A51" s="6">
        <f t="shared" si="2"/>
        <v>1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7">
        <f t="shared" si="0"/>
        <v>137.93103448275863</v>
      </c>
      <c r="Q51" t="str">
        <f t="shared" si="3"/>
        <v>film &amp; video</v>
      </c>
      <c r="R51" t="str">
        <f t="shared" si="1"/>
        <v>television</v>
      </c>
      <c r="S51" s="11">
        <f t="shared" si="4"/>
        <v>42300.968113425923</v>
      </c>
      <c r="T51">
        <f t="shared" si="5"/>
        <v>2015</v>
      </c>
    </row>
    <row r="52" spans="1:20" ht="48" x14ac:dyDescent="0.2">
      <c r="A52" s="6">
        <f t="shared" si="2"/>
        <v>1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7">
        <f t="shared" si="0"/>
        <v>27.272727272727273</v>
      </c>
      <c r="Q52" t="str">
        <f t="shared" si="3"/>
        <v>film &amp; video</v>
      </c>
      <c r="R52" t="str">
        <f t="shared" si="1"/>
        <v>television</v>
      </c>
      <c r="S52" s="11">
        <f t="shared" si="4"/>
        <v>42034.499999999993</v>
      </c>
      <c r="T52">
        <f t="shared" si="5"/>
        <v>2015</v>
      </c>
    </row>
    <row r="53" spans="1:20" ht="48" x14ac:dyDescent="0.2">
      <c r="A53" s="6">
        <f t="shared" si="2"/>
        <v>1.2801818181818181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7">
        <f t="shared" si="0"/>
        <v>118.33613445378151</v>
      </c>
      <c r="Q53" t="str">
        <f t="shared" si="3"/>
        <v>film &amp; video</v>
      </c>
      <c r="R53" t="str">
        <f t="shared" si="1"/>
        <v>television</v>
      </c>
      <c r="S53" s="11">
        <f t="shared" si="4"/>
        <v>42226.720335648148</v>
      </c>
      <c r="T53">
        <f t="shared" si="5"/>
        <v>2015</v>
      </c>
    </row>
    <row r="54" spans="1:20" ht="48" x14ac:dyDescent="0.2">
      <c r="A54" s="6">
        <f t="shared" si="2"/>
        <v>1.1620999999999999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7">
        <f t="shared" si="0"/>
        <v>223.48076923076923</v>
      </c>
      <c r="Q54" t="str">
        <f t="shared" si="3"/>
        <v>film &amp; video</v>
      </c>
      <c r="R54" t="str">
        <f t="shared" si="1"/>
        <v>television</v>
      </c>
      <c r="S54" s="11">
        <f t="shared" si="4"/>
        <v>41837.493587962963</v>
      </c>
      <c r="T54">
        <f t="shared" si="5"/>
        <v>2014</v>
      </c>
    </row>
    <row r="55" spans="1:20" ht="32" x14ac:dyDescent="0.2">
      <c r="A55" s="6">
        <f t="shared" si="2"/>
        <v>1.0963333333333334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7">
        <f t="shared" si="0"/>
        <v>28.111111111111111</v>
      </c>
      <c r="Q55" t="str">
        <f t="shared" si="3"/>
        <v>film &amp; video</v>
      </c>
      <c r="R55" t="str">
        <f t="shared" si="1"/>
        <v>television</v>
      </c>
      <c r="S55" s="11">
        <f t="shared" si="4"/>
        <v>41733.708333333328</v>
      </c>
      <c r="T55">
        <f t="shared" si="5"/>
        <v>2014</v>
      </c>
    </row>
    <row r="56" spans="1:20" ht="48" x14ac:dyDescent="0.2">
      <c r="A56" s="6">
        <f t="shared" si="2"/>
        <v>1.01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7">
        <f t="shared" si="0"/>
        <v>194.23076923076923</v>
      </c>
      <c r="Q56" t="str">
        <f t="shared" si="3"/>
        <v>film &amp; video</v>
      </c>
      <c r="R56" t="str">
        <f t="shared" si="1"/>
        <v>television</v>
      </c>
      <c r="S56" s="11">
        <f t="shared" si="4"/>
        <v>42363.504872685182</v>
      </c>
      <c r="T56">
        <f t="shared" si="5"/>
        <v>2015</v>
      </c>
    </row>
    <row r="57" spans="1:20" ht="48" x14ac:dyDescent="0.2">
      <c r="A57" s="6">
        <f t="shared" si="2"/>
        <v>1.2895348837209302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7">
        <f t="shared" si="0"/>
        <v>128.95348837209303</v>
      </c>
      <c r="Q57" t="str">
        <f t="shared" si="3"/>
        <v>film &amp; video</v>
      </c>
      <c r="R57" t="str">
        <f t="shared" si="1"/>
        <v>television</v>
      </c>
      <c r="S57" s="11">
        <f t="shared" si="4"/>
        <v>42517.760601851849</v>
      </c>
      <c r="T57">
        <f t="shared" si="5"/>
        <v>2016</v>
      </c>
    </row>
    <row r="58" spans="1:20" ht="32" x14ac:dyDescent="0.2">
      <c r="A58" s="6">
        <f t="shared" si="2"/>
        <v>1.0726249999999999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7">
        <f t="shared" si="0"/>
        <v>49.316091954022987</v>
      </c>
      <c r="Q58" t="str">
        <f t="shared" si="3"/>
        <v>film &amp; video</v>
      </c>
      <c r="R58" t="str">
        <f t="shared" si="1"/>
        <v>television</v>
      </c>
      <c r="S58" s="11">
        <f t="shared" si="4"/>
        <v>42163.458333333336</v>
      </c>
      <c r="T58">
        <f t="shared" si="5"/>
        <v>2015</v>
      </c>
    </row>
    <row r="59" spans="1:20" ht="48" x14ac:dyDescent="0.2">
      <c r="A59" s="6">
        <f t="shared" si="2"/>
        <v>1.0189999999999999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7">
        <f t="shared" si="0"/>
        <v>221.52173913043478</v>
      </c>
      <c r="Q59" t="str">
        <f t="shared" si="3"/>
        <v>film &amp; video</v>
      </c>
      <c r="R59" t="str">
        <f t="shared" si="1"/>
        <v>television</v>
      </c>
      <c r="S59" s="11">
        <f t="shared" si="4"/>
        <v>42119.624560185184</v>
      </c>
      <c r="T59">
        <f t="shared" si="5"/>
        <v>2015</v>
      </c>
    </row>
    <row r="60" spans="1:20" ht="32" x14ac:dyDescent="0.2">
      <c r="A60" s="6">
        <f t="shared" si="2"/>
        <v>1.0290999999999999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7">
        <f t="shared" si="0"/>
        <v>137.21333333333334</v>
      </c>
      <c r="Q60" t="str">
        <f t="shared" si="3"/>
        <v>film &amp; video</v>
      </c>
      <c r="R60" t="str">
        <f t="shared" si="1"/>
        <v>television</v>
      </c>
      <c r="S60" s="11">
        <f t="shared" si="4"/>
        <v>41962.578379629624</v>
      </c>
      <c r="T60">
        <f t="shared" si="5"/>
        <v>2014</v>
      </c>
    </row>
    <row r="61" spans="1:20" ht="48" x14ac:dyDescent="0.2">
      <c r="A61" s="6">
        <f t="shared" si="2"/>
        <v>1.0012570000000001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7">
        <f t="shared" si="0"/>
        <v>606.82242424242418</v>
      </c>
      <c r="Q61" t="str">
        <f t="shared" si="3"/>
        <v>film &amp; video</v>
      </c>
      <c r="R61" t="str">
        <f t="shared" si="1"/>
        <v>television</v>
      </c>
      <c r="S61" s="11">
        <f t="shared" si="4"/>
        <v>42261.666666666664</v>
      </c>
      <c r="T61">
        <f t="shared" si="5"/>
        <v>2015</v>
      </c>
    </row>
    <row r="62" spans="1:20" ht="48" x14ac:dyDescent="0.2">
      <c r="A62" s="6">
        <f t="shared" si="2"/>
        <v>1.0329622222222221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7">
        <f t="shared" si="0"/>
        <v>43.040092592592593</v>
      </c>
      <c r="Q62" t="str">
        <f t="shared" si="3"/>
        <v>film &amp; video</v>
      </c>
      <c r="R62" t="str">
        <f t="shared" si="1"/>
        <v>shorts</v>
      </c>
      <c r="S62" s="11">
        <f t="shared" si="4"/>
        <v>41720.791666666664</v>
      </c>
      <c r="T62">
        <f t="shared" si="5"/>
        <v>2014</v>
      </c>
    </row>
    <row r="63" spans="1:20" ht="48" x14ac:dyDescent="0.2">
      <c r="A63" s="6">
        <f t="shared" si="2"/>
        <v>1.4830000000000001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7">
        <f t="shared" si="0"/>
        <v>322.39130434782606</v>
      </c>
      <c r="Q63" t="str">
        <f t="shared" si="3"/>
        <v>film &amp; video</v>
      </c>
      <c r="R63" t="str">
        <f t="shared" si="1"/>
        <v>shorts</v>
      </c>
      <c r="S63" s="11">
        <f t="shared" si="4"/>
        <v>41431.605983796297</v>
      </c>
      <c r="T63">
        <f t="shared" si="5"/>
        <v>2013</v>
      </c>
    </row>
    <row r="64" spans="1:20" ht="48" x14ac:dyDescent="0.2">
      <c r="A64" s="6">
        <f t="shared" si="2"/>
        <v>1.5473333333333332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7">
        <f t="shared" si="0"/>
        <v>96.708333333333329</v>
      </c>
      <c r="Q64" t="str">
        <f t="shared" si="3"/>
        <v>film &amp; video</v>
      </c>
      <c r="R64" t="str">
        <f t="shared" si="1"/>
        <v>shorts</v>
      </c>
      <c r="S64" s="11">
        <f t="shared" si="4"/>
        <v>41336.591180555552</v>
      </c>
      <c r="T64">
        <f t="shared" si="5"/>
        <v>2013</v>
      </c>
    </row>
    <row r="65" spans="1:20" ht="48" x14ac:dyDescent="0.2">
      <c r="A65" s="6">
        <f t="shared" si="2"/>
        <v>1.1351849999999999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7">
        <f t="shared" si="0"/>
        <v>35.474531249999998</v>
      </c>
      <c r="Q65" t="str">
        <f t="shared" si="3"/>
        <v>film &amp; video</v>
      </c>
      <c r="R65" t="str">
        <f t="shared" si="1"/>
        <v>shorts</v>
      </c>
      <c r="S65" s="11">
        <f t="shared" si="4"/>
        <v>41635.999305555553</v>
      </c>
      <c r="T65">
        <f t="shared" si="5"/>
        <v>2013</v>
      </c>
    </row>
    <row r="66" spans="1:20" ht="48" x14ac:dyDescent="0.2">
      <c r="A66" s="6">
        <f t="shared" si="2"/>
        <v>1.7333333333333334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7">
        <f t="shared" ref="P66:P129" si="6">F:F/M:M</f>
        <v>86.666666666666671</v>
      </c>
      <c r="Q66" t="str">
        <f t="shared" si="3"/>
        <v>film &amp; video</v>
      </c>
      <c r="R66" t="str">
        <f t="shared" ref="R66:R129" si="7">RIGHT(O66,LEN(O66)-SEARCH("/",O66,1))</f>
        <v>shorts</v>
      </c>
      <c r="S66" s="11">
        <f t="shared" si="4"/>
        <v>41462.809965277775</v>
      </c>
      <c r="T66">
        <f t="shared" si="5"/>
        <v>2013</v>
      </c>
    </row>
    <row r="67" spans="1:20" ht="32" x14ac:dyDescent="0.2">
      <c r="A67" s="6">
        <f t="shared" ref="A67:A130" si="8">F:F/E:E</f>
        <v>1.0752857142857142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7">
        <f t="shared" si="6"/>
        <v>132.05263157894737</v>
      </c>
      <c r="Q67" t="str">
        <f t="shared" ref="Q67:Q130" si="9">LEFT(O67,SEARCH("/",O67,1)-1)</f>
        <v>film &amp; video</v>
      </c>
      <c r="R67" t="str">
        <f t="shared" si="7"/>
        <v>shorts</v>
      </c>
      <c r="S67" s="11">
        <f t="shared" ref="S67:S130" si="10">(((J67/60)/60)/24)+DATE(1970,1,1)+(-5/24)</f>
        <v>41862.040972222218</v>
      </c>
      <c r="T67">
        <f t="shared" ref="T67:T130" si="11">YEAR(S67)</f>
        <v>2014</v>
      </c>
    </row>
    <row r="68" spans="1:20" ht="32" x14ac:dyDescent="0.2">
      <c r="A68" s="6">
        <f t="shared" si="8"/>
        <v>1.1859999999999999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7">
        <f t="shared" si="6"/>
        <v>91.230769230769226</v>
      </c>
      <c r="Q68" t="str">
        <f t="shared" si="9"/>
        <v>film &amp; video</v>
      </c>
      <c r="R68" t="str">
        <f t="shared" si="7"/>
        <v>shorts</v>
      </c>
      <c r="S68" s="11">
        <f t="shared" si="10"/>
        <v>42569.641435185178</v>
      </c>
      <c r="T68">
        <f t="shared" si="11"/>
        <v>2016</v>
      </c>
    </row>
    <row r="69" spans="1:20" ht="48" x14ac:dyDescent="0.2">
      <c r="A69" s="6">
        <f t="shared" si="8"/>
        <v>1.1625000000000001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7">
        <f t="shared" si="6"/>
        <v>116.25</v>
      </c>
      <c r="Q69" t="str">
        <f t="shared" si="9"/>
        <v>film &amp; video</v>
      </c>
      <c r="R69" t="str">
        <f t="shared" si="7"/>
        <v>shorts</v>
      </c>
      <c r="S69" s="11">
        <f t="shared" si="10"/>
        <v>41105.375046296293</v>
      </c>
      <c r="T69">
        <f t="shared" si="11"/>
        <v>2012</v>
      </c>
    </row>
    <row r="70" spans="1:20" ht="64" x14ac:dyDescent="0.2">
      <c r="A70" s="6">
        <f t="shared" si="8"/>
        <v>1.2716666666666667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7">
        <f t="shared" si="6"/>
        <v>21.194444444444443</v>
      </c>
      <c r="Q70" t="str">
        <f t="shared" si="9"/>
        <v>film &amp; video</v>
      </c>
      <c r="R70" t="str">
        <f t="shared" si="7"/>
        <v>shorts</v>
      </c>
      <c r="S70" s="11">
        <f t="shared" si="10"/>
        <v>41693.36100694444</v>
      </c>
      <c r="T70">
        <f t="shared" si="11"/>
        <v>2014</v>
      </c>
    </row>
    <row r="71" spans="1:20" ht="48" x14ac:dyDescent="0.2">
      <c r="A71" s="6">
        <f t="shared" si="8"/>
        <v>1.109423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7">
        <f t="shared" si="6"/>
        <v>62.327134831460668</v>
      </c>
      <c r="Q71" t="str">
        <f t="shared" si="9"/>
        <v>film &amp; video</v>
      </c>
      <c r="R71" t="str">
        <f t="shared" si="7"/>
        <v>shorts</v>
      </c>
      <c r="S71" s="11">
        <f t="shared" si="10"/>
        <v>40818.082638888889</v>
      </c>
      <c r="T71">
        <f t="shared" si="11"/>
        <v>2011</v>
      </c>
    </row>
    <row r="72" spans="1:20" ht="48" x14ac:dyDescent="0.2">
      <c r="A72" s="6">
        <f t="shared" si="8"/>
        <v>1.272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7">
        <f t="shared" si="6"/>
        <v>37.411764705882355</v>
      </c>
      <c r="Q72" t="str">
        <f t="shared" si="9"/>
        <v>film &amp; video</v>
      </c>
      <c r="R72" t="str">
        <f t="shared" si="7"/>
        <v>shorts</v>
      </c>
      <c r="S72" s="11">
        <f t="shared" si="10"/>
        <v>40790.688020833331</v>
      </c>
      <c r="T72">
        <f t="shared" si="11"/>
        <v>2011</v>
      </c>
    </row>
    <row r="73" spans="1:20" ht="48" x14ac:dyDescent="0.2">
      <c r="A73" s="6">
        <f t="shared" si="8"/>
        <v>1.2394444444444443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7">
        <f t="shared" si="6"/>
        <v>69.71875</v>
      </c>
      <c r="Q73" t="str">
        <f t="shared" si="9"/>
        <v>film &amp; video</v>
      </c>
      <c r="R73" t="str">
        <f t="shared" si="7"/>
        <v>shorts</v>
      </c>
      <c r="S73" s="11">
        <f t="shared" si="10"/>
        <v>41057.063159722216</v>
      </c>
      <c r="T73">
        <f t="shared" si="11"/>
        <v>2012</v>
      </c>
    </row>
    <row r="74" spans="1:20" ht="48" x14ac:dyDescent="0.2">
      <c r="A74" s="6">
        <f t="shared" si="8"/>
        <v>1.084090909090909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7">
        <f t="shared" si="6"/>
        <v>58.170731707317074</v>
      </c>
      <c r="Q74" t="str">
        <f t="shared" si="9"/>
        <v>film &amp; video</v>
      </c>
      <c r="R74" t="str">
        <f t="shared" si="7"/>
        <v>shorts</v>
      </c>
      <c r="S74" s="11">
        <f t="shared" si="10"/>
        <v>41227.791666666664</v>
      </c>
      <c r="T74">
        <f t="shared" si="11"/>
        <v>2012</v>
      </c>
    </row>
    <row r="75" spans="1:20" ht="48" x14ac:dyDescent="0.2">
      <c r="A75" s="6">
        <f t="shared" si="8"/>
        <v>1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7">
        <f t="shared" si="6"/>
        <v>50</v>
      </c>
      <c r="Q75" t="str">
        <f t="shared" si="9"/>
        <v>film &amp; video</v>
      </c>
      <c r="R75" t="str">
        <f t="shared" si="7"/>
        <v>shorts</v>
      </c>
      <c r="S75" s="11">
        <f t="shared" si="10"/>
        <v>40665.957638888889</v>
      </c>
      <c r="T75">
        <f t="shared" si="11"/>
        <v>2011</v>
      </c>
    </row>
    <row r="76" spans="1:20" ht="48" x14ac:dyDescent="0.2">
      <c r="A76" s="6">
        <f t="shared" si="8"/>
        <v>1.1293199999999999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7">
        <f t="shared" si="6"/>
        <v>19.471034482758618</v>
      </c>
      <c r="Q76" t="str">
        <f t="shared" si="9"/>
        <v>film &amp; video</v>
      </c>
      <c r="R76" t="str">
        <f t="shared" si="7"/>
        <v>shorts</v>
      </c>
      <c r="S76" s="11">
        <f t="shared" si="10"/>
        <v>42390.278877314813</v>
      </c>
      <c r="T76">
        <f t="shared" si="11"/>
        <v>2016</v>
      </c>
    </row>
    <row r="77" spans="1:20" ht="48" x14ac:dyDescent="0.2">
      <c r="A77" s="6">
        <f t="shared" si="8"/>
        <v>1.1542857142857144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7">
        <f t="shared" si="6"/>
        <v>85.957446808510639</v>
      </c>
      <c r="Q77" t="str">
        <f t="shared" si="9"/>
        <v>film &amp; video</v>
      </c>
      <c r="R77" t="str">
        <f t="shared" si="7"/>
        <v>shorts</v>
      </c>
      <c r="S77" s="11">
        <f t="shared" si="10"/>
        <v>41387.000833333332</v>
      </c>
      <c r="T77">
        <f t="shared" si="11"/>
        <v>2013</v>
      </c>
    </row>
    <row r="78" spans="1:20" ht="48" x14ac:dyDescent="0.2">
      <c r="A78" s="6">
        <f t="shared" si="8"/>
        <v>1.5333333333333334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7">
        <f t="shared" si="6"/>
        <v>30.666666666666668</v>
      </c>
      <c r="Q78" t="str">
        <f t="shared" si="9"/>
        <v>film &amp; video</v>
      </c>
      <c r="R78" t="str">
        <f t="shared" si="7"/>
        <v>shorts</v>
      </c>
      <c r="S78" s="11">
        <f t="shared" si="10"/>
        <v>40904.524976851848</v>
      </c>
      <c r="T78">
        <f t="shared" si="11"/>
        <v>2011</v>
      </c>
    </row>
    <row r="79" spans="1:20" ht="48" x14ac:dyDescent="0.2">
      <c r="A79" s="6">
        <f t="shared" si="8"/>
        <v>3.9249999999999998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7">
        <f t="shared" si="6"/>
        <v>60.384615384615387</v>
      </c>
      <c r="Q79" t="str">
        <f t="shared" si="9"/>
        <v>film &amp; video</v>
      </c>
      <c r="R79" t="str">
        <f t="shared" si="7"/>
        <v>shorts</v>
      </c>
      <c r="S79" s="11">
        <f t="shared" si="10"/>
        <v>41049.915972222218</v>
      </c>
      <c r="T79">
        <f t="shared" si="11"/>
        <v>2012</v>
      </c>
    </row>
    <row r="80" spans="1:20" ht="96" x14ac:dyDescent="0.2">
      <c r="A80" s="6">
        <f t="shared" si="8"/>
        <v>27.02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7">
        <f t="shared" si="6"/>
        <v>38.6</v>
      </c>
      <c r="Q80" t="str">
        <f t="shared" si="9"/>
        <v>film &amp; video</v>
      </c>
      <c r="R80" t="str">
        <f t="shared" si="7"/>
        <v>shorts</v>
      </c>
      <c r="S80" s="11">
        <f t="shared" si="10"/>
        <v>42614.522233796299</v>
      </c>
      <c r="T80">
        <f t="shared" si="11"/>
        <v>2016</v>
      </c>
    </row>
    <row r="81" spans="1:20" ht="48" x14ac:dyDescent="0.2">
      <c r="A81" s="6">
        <f t="shared" si="8"/>
        <v>1.27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7">
        <f t="shared" si="6"/>
        <v>40.268292682926827</v>
      </c>
      <c r="Q81" t="str">
        <f t="shared" si="9"/>
        <v>film &amp; video</v>
      </c>
      <c r="R81" t="str">
        <f t="shared" si="7"/>
        <v>shorts</v>
      </c>
      <c r="S81" s="11">
        <f t="shared" si="10"/>
        <v>41754.568206018514</v>
      </c>
      <c r="T81">
        <f t="shared" si="11"/>
        <v>2014</v>
      </c>
    </row>
    <row r="82" spans="1:20" ht="48" x14ac:dyDescent="0.2">
      <c r="A82" s="6">
        <f t="shared" si="8"/>
        <v>1.0725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7">
        <f t="shared" si="6"/>
        <v>273.82978723404256</v>
      </c>
      <c r="Q82" t="str">
        <f t="shared" si="9"/>
        <v>film &amp; video</v>
      </c>
      <c r="R82" t="str">
        <f t="shared" si="7"/>
        <v>shorts</v>
      </c>
      <c r="S82" s="11">
        <f t="shared" si="10"/>
        <v>41617.875648148147</v>
      </c>
      <c r="T82">
        <f t="shared" si="11"/>
        <v>2013</v>
      </c>
    </row>
    <row r="83" spans="1:20" ht="48" x14ac:dyDescent="0.2">
      <c r="A83" s="6">
        <f t="shared" si="8"/>
        <v>1.98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7">
        <f t="shared" si="6"/>
        <v>53.035714285714285</v>
      </c>
      <c r="Q83" t="str">
        <f t="shared" si="9"/>
        <v>film &amp; video</v>
      </c>
      <c r="R83" t="str">
        <f t="shared" si="7"/>
        <v>shorts</v>
      </c>
      <c r="S83" s="11">
        <f t="shared" si="10"/>
        <v>41103.91805555555</v>
      </c>
      <c r="T83">
        <f t="shared" si="11"/>
        <v>2012</v>
      </c>
    </row>
    <row r="84" spans="1:20" ht="48" x14ac:dyDescent="0.2">
      <c r="A84" s="6">
        <f t="shared" si="8"/>
        <v>1.0001249999999999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7">
        <f t="shared" si="6"/>
        <v>40.005000000000003</v>
      </c>
      <c r="Q84" t="str">
        <f t="shared" si="9"/>
        <v>film &amp; video</v>
      </c>
      <c r="R84" t="str">
        <f t="shared" si="7"/>
        <v>shorts</v>
      </c>
      <c r="S84" s="11">
        <f t="shared" si="10"/>
        <v>40825.611817129626</v>
      </c>
      <c r="T84">
        <f t="shared" si="11"/>
        <v>2011</v>
      </c>
    </row>
    <row r="85" spans="1:20" ht="48" x14ac:dyDescent="0.2">
      <c r="A85" s="6">
        <f t="shared" si="8"/>
        <v>1.0249999999999999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7">
        <f t="shared" si="6"/>
        <v>15.76923076923077</v>
      </c>
      <c r="Q85" t="str">
        <f t="shared" si="9"/>
        <v>film &amp; video</v>
      </c>
      <c r="R85" t="str">
        <f t="shared" si="7"/>
        <v>shorts</v>
      </c>
      <c r="S85" s="11">
        <f t="shared" si="10"/>
        <v>42057.270833333336</v>
      </c>
      <c r="T85">
        <f t="shared" si="11"/>
        <v>2015</v>
      </c>
    </row>
    <row r="86" spans="1:20" ht="48" x14ac:dyDescent="0.2">
      <c r="A86" s="6">
        <f t="shared" si="8"/>
        <v>1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7">
        <f t="shared" si="6"/>
        <v>71.428571428571431</v>
      </c>
      <c r="Q86" t="str">
        <f t="shared" si="9"/>
        <v>film &amp; video</v>
      </c>
      <c r="R86" t="str">
        <f t="shared" si="7"/>
        <v>shorts</v>
      </c>
      <c r="S86" s="11">
        <f t="shared" si="10"/>
        <v>40678.54960648148</v>
      </c>
      <c r="T86">
        <f t="shared" si="11"/>
        <v>2011</v>
      </c>
    </row>
    <row r="87" spans="1:20" ht="48" x14ac:dyDescent="0.2">
      <c r="A87" s="6">
        <f t="shared" si="8"/>
        <v>1.2549999999999999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7">
        <f t="shared" si="6"/>
        <v>71.714285714285708</v>
      </c>
      <c r="Q87" t="str">
        <f t="shared" si="9"/>
        <v>film &amp; video</v>
      </c>
      <c r="R87" t="str">
        <f t="shared" si="7"/>
        <v>shorts</v>
      </c>
      <c r="S87" s="11">
        <f t="shared" si="10"/>
        <v>40808.917094907403</v>
      </c>
      <c r="T87">
        <f t="shared" si="11"/>
        <v>2011</v>
      </c>
    </row>
    <row r="88" spans="1:20" ht="48" x14ac:dyDescent="0.2">
      <c r="A88" s="6">
        <f t="shared" si="8"/>
        <v>1.0646666666666667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7">
        <f t="shared" si="6"/>
        <v>375.76470588235293</v>
      </c>
      <c r="Q88" t="str">
        <f t="shared" si="9"/>
        <v>film &amp; video</v>
      </c>
      <c r="R88" t="str">
        <f t="shared" si="7"/>
        <v>shorts</v>
      </c>
      <c r="S88" s="11">
        <f t="shared" si="10"/>
        <v>42365.389409722215</v>
      </c>
      <c r="T88">
        <f t="shared" si="11"/>
        <v>2015</v>
      </c>
    </row>
    <row r="89" spans="1:20" ht="48" x14ac:dyDescent="0.2">
      <c r="A89" s="6">
        <f t="shared" si="8"/>
        <v>1.046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7">
        <f t="shared" si="6"/>
        <v>104.6</v>
      </c>
      <c r="Q89" t="str">
        <f t="shared" si="9"/>
        <v>film &amp; video</v>
      </c>
      <c r="R89" t="str">
        <f t="shared" si="7"/>
        <v>shorts</v>
      </c>
      <c r="S89" s="11">
        <f t="shared" si="10"/>
        <v>40331.861805555556</v>
      </c>
      <c r="T89">
        <f t="shared" si="11"/>
        <v>2010</v>
      </c>
    </row>
    <row r="90" spans="1:20" ht="48" x14ac:dyDescent="0.2">
      <c r="A90" s="6">
        <f t="shared" si="8"/>
        <v>1.0285714285714285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7">
        <f t="shared" si="6"/>
        <v>60</v>
      </c>
      <c r="Q90" t="str">
        <f t="shared" si="9"/>
        <v>film &amp; video</v>
      </c>
      <c r="R90" t="str">
        <f t="shared" si="7"/>
        <v>shorts</v>
      </c>
      <c r="S90" s="11">
        <f t="shared" si="10"/>
        <v>41812.450590277775</v>
      </c>
      <c r="T90">
        <f t="shared" si="11"/>
        <v>2014</v>
      </c>
    </row>
    <row r="91" spans="1:20" ht="48" x14ac:dyDescent="0.2">
      <c r="A91" s="6">
        <f t="shared" si="8"/>
        <v>1.1506666666666667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7">
        <f t="shared" si="6"/>
        <v>123.28571428571429</v>
      </c>
      <c r="Q91" t="str">
        <f t="shared" si="9"/>
        <v>film &amp; video</v>
      </c>
      <c r="R91" t="str">
        <f t="shared" si="7"/>
        <v>shorts</v>
      </c>
      <c r="S91" s="11">
        <f t="shared" si="10"/>
        <v>41427.543888888889</v>
      </c>
      <c r="T91">
        <f t="shared" si="11"/>
        <v>2013</v>
      </c>
    </row>
    <row r="92" spans="1:20" ht="32" x14ac:dyDescent="0.2">
      <c r="A92" s="6">
        <f t="shared" si="8"/>
        <v>1.004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7">
        <f t="shared" si="6"/>
        <v>31.375</v>
      </c>
      <c r="Q92" t="str">
        <f t="shared" si="9"/>
        <v>film &amp; video</v>
      </c>
      <c r="R92" t="str">
        <f t="shared" si="7"/>
        <v>shorts</v>
      </c>
      <c r="S92" s="11">
        <f t="shared" si="10"/>
        <v>40736.089108796295</v>
      </c>
      <c r="T92">
        <f t="shared" si="11"/>
        <v>2011</v>
      </c>
    </row>
    <row r="93" spans="1:20" ht="48" x14ac:dyDescent="0.2">
      <c r="A93" s="6">
        <f t="shared" si="8"/>
        <v>1.2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7">
        <f t="shared" si="6"/>
        <v>78.260869565217391</v>
      </c>
      <c r="Q93" t="str">
        <f t="shared" si="9"/>
        <v>film &amp; video</v>
      </c>
      <c r="R93" t="str">
        <f t="shared" si="7"/>
        <v>shorts</v>
      </c>
      <c r="S93" s="11">
        <f t="shared" si="10"/>
        <v>40680.194027777776</v>
      </c>
      <c r="T93">
        <f t="shared" si="11"/>
        <v>2011</v>
      </c>
    </row>
    <row r="94" spans="1:20" ht="48" x14ac:dyDescent="0.2">
      <c r="A94" s="6">
        <f t="shared" si="8"/>
        <v>1.052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7">
        <f t="shared" si="6"/>
        <v>122.32558139534883</v>
      </c>
      <c r="Q94" t="str">
        <f t="shared" si="9"/>
        <v>film &amp; video</v>
      </c>
      <c r="R94" t="str">
        <f t="shared" si="7"/>
        <v>shorts</v>
      </c>
      <c r="S94" s="11">
        <f t="shared" si="10"/>
        <v>42767.124999999993</v>
      </c>
      <c r="T94">
        <f t="shared" si="11"/>
        <v>2017</v>
      </c>
    </row>
    <row r="95" spans="1:20" ht="48" x14ac:dyDescent="0.2">
      <c r="A95" s="6">
        <f t="shared" si="8"/>
        <v>1.1060000000000001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7">
        <f t="shared" si="6"/>
        <v>73.733333333333334</v>
      </c>
      <c r="Q95" t="str">
        <f t="shared" si="9"/>
        <v>film &amp; video</v>
      </c>
      <c r="R95" t="str">
        <f t="shared" si="7"/>
        <v>shorts</v>
      </c>
      <c r="S95" s="11">
        <f t="shared" si="10"/>
        <v>41093.666666666664</v>
      </c>
      <c r="T95">
        <f t="shared" si="11"/>
        <v>2012</v>
      </c>
    </row>
    <row r="96" spans="1:20" ht="48" x14ac:dyDescent="0.2">
      <c r="A96" s="6">
        <f t="shared" si="8"/>
        <v>1.04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7">
        <f t="shared" si="6"/>
        <v>21.666666666666668</v>
      </c>
      <c r="Q96" t="str">
        <f t="shared" si="9"/>
        <v>film &amp; video</v>
      </c>
      <c r="R96" t="str">
        <f t="shared" si="7"/>
        <v>shorts</v>
      </c>
      <c r="S96" s="11">
        <f t="shared" si="10"/>
        <v>41736.509513888886</v>
      </c>
      <c r="T96">
        <f t="shared" si="11"/>
        <v>2014</v>
      </c>
    </row>
    <row r="97" spans="1:20" ht="48" x14ac:dyDescent="0.2">
      <c r="A97" s="6">
        <f t="shared" si="8"/>
        <v>1.3142857142857143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7">
        <f t="shared" si="6"/>
        <v>21.904761904761905</v>
      </c>
      <c r="Q97" t="str">
        <f t="shared" si="9"/>
        <v>film &amp; video</v>
      </c>
      <c r="R97" t="str">
        <f t="shared" si="7"/>
        <v>shorts</v>
      </c>
      <c r="S97" s="11">
        <f t="shared" si="10"/>
        <v>40964.796770833331</v>
      </c>
      <c r="T97">
        <f t="shared" si="11"/>
        <v>2012</v>
      </c>
    </row>
    <row r="98" spans="1:20" ht="48" x14ac:dyDescent="0.2">
      <c r="A98" s="6">
        <f t="shared" si="8"/>
        <v>1.1466666666666667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7">
        <f t="shared" si="6"/>
        <v>50.588235294117645</v>
      </c>
      <c r="Q98" t="str">
        <f t="shared" si="9"/>
        <v>film &amp; video</v>
      </c>
      <c r="R98" t="str">
        <f t="shared" si="7"/>
        <v>shorts</v>
      </c>
      <c r="S98" s="11">
        <f t="shared" si="10"/>
        <v>40390.916666666664</v>
      </c>
      <c r="T98">
        <f t="shared" si="11"/>
        <v>2010</v>
      </c>
    </row>
    <row r="99" spans="1:20" ht="48" x14ac:dyDescent="0.2">
      <c r="A99" s="6">
        <f t="shared" si="8"/>
        <v>1.0625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7">
        <f t="shared" si="6"/>
        <v>53.125</v>
      </c>
      <c r="Q99" t="str">
        <f t="shared" si="9"/>
        <v>film &amp; video</v>
      </c>
      <c r="R99" t="str">
        <f t="shared" si="7"/>
        <v>shorts</v>
      </c>
      <c r="S99" s="11">
        <f t="shared" si="10"/>
        <v>40735.926874999997</v>
      </c>
      <c r="T99">
        <f t="shared" si="11"/>
        <v>2011</v>
      </c>
    </row>
    <row r="100" spans="1:20" ht="48" x14ac:dyDescent="0.2">
      <c r="A100" s="6">
        <f t="shared" si="8"/>
        <v>1.0625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7">
        <f t="shared" si="6"/>
        <v>56.666666666666664</v>
      </c>
      <c r="Q100" t="str">
        <f t="shared" si="9"/>
        <v>film &amp; video</v>
      </c>
      <c r="R100" t="str">
        <f t="shared" si="7"/>
        <v>shorts</v>
      </c>
      <c r="S100" s="11">
        <f t="shared" si="10"/>
        <v>41250.770833333328</v>
      </c>
      <c r="T100">
        <f t="shared" si="11"/>
        <v>2012</v>
      </c>
    </row>
    <row r="101" spans="1:20" ht="32" x14ac:dyDescent="0.2">
      <c r="A101" s="6">
        <f t="shared" si="8"/>
        <v>1.0601933333333333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7">
        <f t="shared" si="6"/>
        <v>40.776666666666664</v>
      </c>
      <c r="Q101" t="str">
        <f t="shared" si="9"/>
        <v>film &amp; video</v>
      </c>
      <c r="R101" t="str">
        <f t="shared" si="7"/>
        <v>shorts</v>
      </c>
      <c r="S101" s="11">
        <f t="shared" si="10"/>
        <v>41661.694432870368</v>
      </c>
      <c r="T101">
        <f t="shared" si="11"/>
        <v>2014</v>
      </c>
    </row>
    <row r="102" spans="1:20" ht="48" x14ac:dyDescent="0.2">
      <c r="A102" s="6">
        <f t="shared" si="8"/>
        <v>1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7">
        <f t="shared" si="6"/>
        <v>192.30769230769232</v>
      </c>
      <c r="Q102" t="str">
        <f t="shared" si="9"/>
        <v>film &amp; video</v>
      </c>
      <c r="R102" t="str">
        <f t="shared" si="7"/>
        <v>shorts</v>
      </c>
      <c r="S102" s="11">
        <f t="shared" si="10"/>
        <v>41217.586643518516</v>
      </c>
      <c r="T102">
        <f t="shared" si="11"/>
        <v>2012</v>
      </c>
    </row>
    <row r="103" spans="1:20" ht="48" x14ac:dyDescent="0.2">
      <c r="A103" s="6">
        <f t="shared" si="8"/>
        <v>1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7">
        <f t="shared" si="6"/>
        <v>100</v>
      </c>
      <c r="Q103" t="str">
        <f t="shared" si="9"/>
        <v>film &amp; video</v>
      </c>
      <c r="R103" t="str">
        <f t="shared" si="7"/>
        <v>shorts</v>
      </c>
      <c r="S103" s="11">
        <f t="shared" si="10"/>
        <v>41298.568402777775</v>
      </c>
      <c r="T103">
        <f t="shared" si="11"/>
        <v>2013</v>
      </c>
    </row>
    <row r="104" spans="1:20" ht="48" x14ac:dyDescent="0.2">
      <c r="A104" s="6">
        <f t="shared" si="8"/>
        <v>1.2775000000000001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7">
        <f t="shared" si="6"/>
        <v>117.92307692307692</v>
      </c>
      <c r="Q104" t="str">
        <f t="shared" si="9"/>
        <v>film &amp; video</v>
      </c>
      <c r="R104" t="str">
        <f t="shared" si="7"/>
        <v>shorts</v>
      </c>
      <c r="S104" s="11">
        <f t="shared" si="10"/>
        <v>40534.922835648147</v>
      </c>
      <c r="T104">
        <f t="shared" si="11"/>
        <v>2010</v>
      </c>
    </row>
    <row r="105" spans="1:20" ht="32" x14ac:dyDescent="0.2">
      <c r="A105" s="6">
        <f t="shared" si="8"/>
        <v>1.0515384615384615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7">
        <f t="shared" si="6"/>
        <v>27.897959183673468</v>
      </c>
      <c r="Q105" t="str">
        <f t="shared" si="9"/>
        <v>film &amp; video</v>
      </c>
      <c r="R105" t="str">
        <f t="shared" si="7"/>
        <v>shorts</v>
      </c>
      <c r="S105" s="11">
        <f t="shared" si="10"/>
        <v>41705.597569444442</v>
      </c>
      <c r="T105">
        <f t="shared" si="11"/>
        <v>2014</v>
      </c>
    </row>
    <row r="106" spans="1:20" ht="32" x14ac:dyDescent="0.2">
      <c r="A106" s="6">
        <f t="shared" si="8"/>
        <v>1.2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7">
        <f t="shared" si="6"/>
        <v>60</v>
      </c>
      <c r="Q106" t="str">
        <f t="shared" si="9"/>
        <v>film &amp; video</v>
      </c>
      <c r="R106" t="str">
        <f t="shared" si="7"/>
        <v>shorts</v>
      </c>
      <c r="S106" s="11">
        <f t="shared" si="10"/>
        <v>40635.833333333328</v>
      </c>
      <c r="T106">
        <f t="shared" si="11"/>
        <v>2011</v>
      </c>
    </row>
    <row r="107" spans="1:20" ht="48" x14ac:dyDescent="0.2">
      <c r="A107" s="6">
        <f t="shared" si="8"/>
        <v>1.074090909090909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7">
        <f t="shared" si="6"/>
        <v>39.383333333333333</v>
      </c>
      <c r="Q107" t="str">
        <f t="shared" si="9"/>
        <v>film &amp; video</v>
      </c>
      <c r="R107" t="str">
        <f t="shared" si="7"/>
        <v>shorts</v>
      </c>
      <c r="S107" s="11">
        <f t="shared" si="10"/>
        <v>42503.791666666664</v>
      </c>
      <c r="T107">
        <f t="shared" si="11"/>
        <v>2016</v>
      </c>
    </row>
    <row r="108" spans="1:20" ht="16" x14ac:dyDescent="0.2">
      <c r="A108" s="6">
        <f t="shared" si="8"/>
        <v>1.0049999999999999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7">
        <f t="shared" si="6"/>
        <v>186.11111111111111</v>
      </c>
      <c r="Q108" t="str">
        <f t="shared" si="9"/>
        <v>film &amp; video</v>
      </c>
      <c r="R108" t="str">
        <f t="shared" si="7"/>
        <v>shorts</v>
      </c>
      <c r="S108" s="11">
        <f t="shared" si="10"/>
        <v>41001.568298611113</v>
      </c>
      <c r="T108">
        <f t="shared" si="11"/>
        <v>2012</v>
      </c>
    </row>
    <row r="109" spans="1:20" ht="48" x14ac:dyDescent="0.2">
      <c r="A109" s="6">
        <f t="shared" si="8"/>
        <v>1.0246666666666666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7">
        <f t="shared" si="6"/>
        <v>111.37681159420291</v>
      </c>
      <c r="Q109" t="str">
        <f t="shared" si="9"/>
        <v>film &amp; video</v>
      </c>
      <c r="R109" t="str">
        <f t="shared" si="7"/>
        <v>shorts</v>
      </c>
      <c r="S109" s="11">
        <f t="shared" si="10"/>
        <v>40657.774155092593</v>
      </c>
      <c r="T109">
        <f t="shared" si="11"/>
        <v>2011</v>
      </c>
    </row>
    <row r="110" spans="1:20" ht="48" x14ac:dyDescent="0.2">
      <c r="A110" s="6">
        <f t="shared" si="8"/>
        <v>2.4666666666666668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7">
        <f t="shared" si="6"/>
        <v>78.723404255319153</v>
      </c>
      <c r="Q110" t="str">
        <f t="shared" si="9"/>
        <v>film &amp; video</v>
      </c>
      <c r="R110" t="str">
        <f t="shared" si="7"/>
        <v>shorts</v>
      </c>
      <c r="S110" s="11">
        <f t="shared" si="10"/>
        <v>41425.404745370368</v>
      </c>
      <c r="T110">
        <f t="shared" si="11"/>
        <v>2013</v>
      </c>
    </row>
    <row r="111" spans="1:20" ht="48" x14ac:dyDescent="0.2">
      <c r="A111" s="6">
        <f t="shared" si="8"/>
        <v>2.1949999999999998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7">
        <f t="shared" si="6"/>
        <v>46.702127659574465</v>
      </c>
      <c r="Q111" t="str">
        <f t="shared" si="9"/>
        <v>film &amp; video</v>
      </c>
      <c r="R111" t="str">
        <f t="shared" si="7"/>
        <v>shorts</v>
      </c>
      <c r="S111" s="11">
        <f t="shared" si="10"/>
        <v>40599.817476851851</v>
      </c>
      <c r="T111">
        <f t="shared" si="11"/>
        <v>2011</v>
      </c>
    </row>
    <row r="112" spans="1:20" ht="48" x14ac:dyDescent="0.2">
      <c r="A112" s="6">
        <f t="shared" si="8"/>
        <v>1.3076923076923077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7">
        <f t="shared" si="6"/>
        <v>65.384615384615387</v>
      </c>
      <c r="Q112" t="str">
        <f t="shared" si="9"/>
        <v>film &amp; video</v>
      </c>
      <c r="R112" t="str">
        <f t="shared" si="7"/>
        <v>shorts</v>
      </c>
      <c r="S112" s="11">
        <f t="shared" si="10"/>
        <v>41592.040972222218</v>
      </c>
      <c r="T112">
        <f t="shared" si="11"/>
        <v>2013</v>
      </c>
    </row>
    <row r="113" spans="1:20" ht="48" x14ac:dyDescent="0.2">
      <c r="A113" s="6">
        <f t="shared" si="8"/>
        <v>1.5457142857142858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7">
        <f t="shared" si="6"/>
        <v>102.0754716981132</v>
      </c>
      <c r="Q113" t="str">
        <f t="shared" si="9"/>
        <v>film &amp; video</v>
      </c>
      <c r="R113" t="str">
        <f t="shared" si="7"/>
        <v>shorts</v>
      </c>
      <c r="S113" s="11">
        <f t="shared" si="10"/>
        <v>42155.124849537031</v>
      </c>
      <c r="T113">
        <f t="shared" si="11"/>
        <v>2015</v>
      </c>
    </row>
    <row r="114" spans="1:20" ht="48" x14ac:dyDescent="0.2">
      <c r="A114" s="6">
        <f t="shared" si="8"/>
        <v>1.04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7">
        <f t="shared" si="6"/>
        <v>64.197530864197532</v>
      </c>
      <c r="Q114" t="str">
        <f t="shared" si="9"/>
        <v>film &amp; video</v>
      </c>
      <c r="R114" t="str">
        <f t="shared" si="7"/>
        <v>shorts</v>
      </c>
      <c r="S114" s="11">
        <f t="shared" si="10"/>
        <v>41741.875</v>
      </c>
      <c r="T114">
        <f t="shared" si="11"/>
        <v>2014</v>
      </c>
    </row>
    <row r="115" spans="1:20" ht="32" x14ac:dyDescent="0.2">
      <c r="A115" s="6">
        <f t="shared" si="8"/>
        <v>1.41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7">
        <f t="shared" si="6"/>
        <v>90.384615384615387</v>
      </c>
      <c r="Q115" t="str">
        <f t="shared" si="9"/>
        <v>film &amp; video</v>
      </c>
      <c r="R115" t="str">
        <f t="shared" si="7"/>
        <v>shorts</v>
      </c>
      <c r="S115" s="11">
        <f t="shared" si="10"/>
        <v>40761.416666666664</v>
      </c>
      <c r="T115">
        <f t="shared" si="11"/>
        <v>2011</v>
      </c>
    </row>
    <row r="116" spans="1:20" ht="48" x14ac:dyDescent="0.2">
      <c r="A116" s="6">
        <f t="shared" si="8"/>
        <v>1.0333333333333334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7">
        <f t="shared" si="6"/>
        <v>88.571428571428569</v>
      </c>
      <c r="Q116" t="str">
        <f t="shared" si="9"/>
        <v>film &amp; video</v>
      </c>
      <c r="R116" t="str">
        <f t="shared" si="7"/>
        <v>shorts</v>
      </c>
      <c r="S116" s="11">
        <f t="shared" si="10"/>
        <v>40921.065833333334</v>
      </c>
      <c r="T116">
        <f t="shared" si="11"/>
        <v>2012</v>
      </c>
    </row>
    <row r="117" spans="1:20" ht="16" x14ac:dyDescent="0.2">
      <c r="A117" s="6">
        <f t="shared" si="8"/>
        <v>1.4044444444444444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7">
        <f t="shared" si="6"/>
        <v>28.727272727272727</v>
      </c>
      <c r="Q117" t="str">
        <f t="shared" si="9"/>
        <v>film &amp; video</v>
      </c>
      <c r="R117" t="str">
        <f t="shared" si="7"/>
        <v>shorts</v>
      </c>
      <c r="S117" s="11">
        <f t="shared" si="10"/>
        <v>40943.530601851846</v>
      </c>
      <c r="T117">
        <f t="shared" si="11"/>
        <v>2012</v>
      </c>
    </row>
    <row r="118" spans="1:20" ht="48" x14ac:dyDescent="0.2">
      <c r="A118" s="6">
        <f t="shared" si="8"/>
        <v>1.1365714285714286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7">
        <f t="shared" si="6"/>
        <v>69.78947368421052</v>
      </c>
      <c r="Q118" t="str">
        <f t="shared" si="9"/>
        <v>film &amp; video</v>
      </c>
      <c r="R118" t="str">
        <f t="shared" si="7"/>
        <v>shorts</v>
      </c>
      <c r="S118" s="11">
        <f t="shared" si="10"/>
        <v>40641.247164351851</v>
      </c>
      <c r="T118">
        <f t="shared" si="11"/>
        <v>2011</v>
      </c>
    </row>
    <row r="119" spans="1:20" ht="48" x14ac:dyDescent="0.2">
      <c r="A119" s="6">
        <f t="shared" si="8"/>
        <v>1.0049377777777779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7">
        <f t="shared" si="6"/>
        <v>167.48962962962963</v>
      </c>
      <c r="Q119" t="str">
        <f t="shared" si="9"/>
        <v>film &amp; video</v>
      </c>
      <c r="R119" t="str">
        <f t="shared" si="7"/>
        <v>shorts</v>
      </c>
      <c r="S119" s="11">
        <f t="shared" si="10"/>
        <v>40338.583333333328</v>
      </c>
      <c r="T119">
        <f t="shared" si="11"/>
        <v>2010</v>
      </c>
    </row>
    <row r="120" spans="1:20" ht="32" x14ac:dyDescent="0.2">
      <c r="A120" s="6">
        <f t="shared" si="8"/>
        <v>1.1303159999999999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7">
        <f t="shared" si="6"/>
        <v>144.91230769230768</v>
      </c>
      <c r="Q120" t="str">
        <f t="shared" si="9"/>
        <v>film &amp; video</v>
      </c>
      <c r="R120" t="str">
        <f t="shared" si="7"/>
        <v>shorts</v>
      </c>
      <c r="S120" s="11">
        <f t="shared" si="10"/>
        <v>40752.845324074071</v>
      </c>
      <c r="T120">
        <f t="shared" si="11"/>
        <v>2011</v>
      </c>
    </row>
    <row r="121" spans="1:20" ht="48" x14ac:dyDescent="0.2">
      <c r="A121" s="6">
        <f t="shared" si="8"/>
        <v>1.0455692307692308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7">
        <f t="shared" si="6"/>
        <v>91.840540540540545</v>
      </c>
      <c r="Q121" t="str">
        <f t="shared" si="9"/>
        <v>film &amp; video</v>
      </c>
      <c r="R121" t="str">
        <f t="shared" si="7"/>
        <v>shorts</v>
      </c>
      <c r="S121" s="11">
        <f t="shared" si="10"/>
        <v>40768.75</v>
      </c>
      <c r="T121">
        <f t="shared" si="11"/>
        <v>2011</v>
      </c>
    </row>
    <row r="122" spans="1:20" ht="48" x14ac:dyDescent="0.2">
      <c r="A122" s="6">
        <f t="shared" si="8"/>
        <v>1.4285714285714287E-4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7">
        <f t="shared" si="6"/>
        <v>10</v>
      </c>
      <c r="Q122" t="str">
        <f t="shared" si="9"/>
        <v>film &amp; video</v>
      </c>
      <c r="R122" t="str">
        <f t="shared" si="7"/>
        <v>science fiction</v>
      </c>
      <c r="S122" s="11">
        <f t="shared" si="10"/>
        <v>42645.841516203705</v>
      </c>
      <c r="T122">
        <f t="shared" si="11"/>
        <v>2016</v>
      </c>
    </row>
    <row r="123" spans="1:20" ht="48" x14ac:dyDescent="0.2">
      <c r="A123" s="6">
        <f t="shared" si="8"/>
        <v>3.3333333333333332E-4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7">
        <f t="shared" si="6"/>
        <v>1</v>
      </c>
      <c r="Q123" t="str">
        <f t="shared" si="9"/>
        <v>film &amp; video</v>
      </c>
      <c r="R123" t="str">
        <f t="shared" si="7"/>
        <v>science fiction</v>
      </c>
      <c r="S123" s="11">
        <f t="shared" si="10"/>
        <v>42112.219444444439</v>
      </c>
      <c r="T123">
        <f t="shared" si="11"/>
        <v>2015</v>
      </c>
    </row>
    <row r="124" spans="1:20" ht="32" x14ac:dyDescent="0.2">
      <c r="A124" s="6">
        <f t="shared" si="8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7" t="e">
        <f t="shared" si="6"/>
        <v>#DIV/0!</v>
      </c>
      <c r="Q124" t="str">
        <f t="shared" si="9"/>
        <v>film &amp; video</v>
      </c>
      <c r="R124" t="str">
        <f t="shared" si="7"/>
        <v>science fiction</v>
      </c>
      <c r="S124" s="11">
        <f t="shared" si="10"/>
        <v>42653.223460648143</v>
      </c>
      <c r="T124">
        <f t="shared" si="11"/>
        <v>2016</v>
      </c>
    </row>
    <row r="125" spans="1:20" ht="48" x14ac:dyDescent="0.2">
      <c r="A125" s="6">
        <f t="shared" si="8"/>
        <v>2.7454545454545453E-3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7">
        <f t="shared" si="6"/>
        <v>25.166666666666668</v>
      </c>
      <c r="Q125" t="str">
        <f t="shared" si="9"/>
        <v>film &amp; video</v>
      </c>
      <c r="R125" t="str">
        <f t="shared" si="7"/>
        <v>science fiction</v>
      </c>
      <c r="S125" s="11">
        <f t="shared" si="10"/>
        <v>41940.708333333328</v>
      </c>
      <c r="T125">
        <f t="shared" si="11"/>
        <v>2014</v>
      </c>
    </row>
    <row r="126" spans="1:20" ht="48" x14ac:dyDescent="0.2">
      <c r="A126" s="6">
        <f t="shared" si="8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7" t="e">
        <f t="shared" si="6"/>
        <v>#DIV/0!</v>
      </c>
      <c r="Q126" t="str">
        <f t="shared" si="9"/>
        <v>film &amp; video</v>
      </c>
      <c r="R126" t="str">
        <f t="shared" si="7"/>
        <v>science fiction</v>
      </c>
      <c r="S126" s="11">
        <f t="shared" si="10"/>
        <v>42139.720393518517</v>
      </c>
      <c r="T126">
        <f t="shared" si="11"/>
        <v>2015</v>
      </c>
    </row>
    <row r="127" spans="1:20" ht="48" x14ac:dyDescent="0.2">
      <c r="A127" s="6">
        <f t="shared" si="8"/>
        <v>0.14000000000000001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7">
        <f t="shared" si="6"/>
        <v>11.666666666666666</v>
      </c>
      <c r="Q127" t="str">
        <f t="shared" si="9"/>
        <v>film &amp; video</v>
      </c>
      <c r="R127" t="str">
        <f t="shared" si="7"/>
        <v>science fiction</v>
      </c>
      <c r="S127" s="11">
        <f t="shared" si="10"/>
        <v>42769.78564814815</v>
      </c>
      <c r="T127">
        <f t="shared" si="11"/>
        <v>2017</v>
      </c>
    </row>
    <row r="128" spans="1:20" ht="48" x14ac:dyDescent="0.2">
      <c r="A128" s="6">
        <f t="shared" si="8"/>
        <v>5.5480000000000002E-2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7">
        <f t="shared" si="6"/>
        <v>106.69230769230769</v>
      </c>
      <c r="Q128" t="str">
        <f t="shared" si="9"/>
        <v>film &amp; video</v>
      </c>
      <c r="R128" t="str">
        <f t="shared" si="7"/>
        <v>science fiction</v>
      </c>
      <c r="S128" s="11">
        <f t="shared" si="10"/>
        <v>42165.874999999993</v>
      </c>
      <c r="T128">
        <f t="shared" si="11"/>
        <v>2015</v>
      </c>
    </row>
    <row r="129" spans="1:20" ht="48" x14ac:dyDescent="0.2">
      <c r="A129" s="6">
        <f t="shared" si="8"/>
        <v>2.375E-2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7">
        <f t="shared" si="6"/>
        <v>47.5</v>
      </c>
      <c r="Q129" t="str">
        <f t="shared" si="9"/>
        <v>film &amp; video</v>
      </c>
      <c r="R129" t="str">
        <f t="shared" si="7"/>
        <v>science fiction</v>
      </c>
      <c r="S129" s="11">
        <f t="shared" si="10"/>
        <v>42097.37431712963</v>
      </c>
      <c r="T129">
        <f t="shared" si="11"/>
        <v>2015</v>
      </c>
    </row>
    <row r="130" spans="1:20" ht="32" x14ac:dyDescent="0.2">
      <c r="A130" s="6">
        <f t="shared" si="8"/>
        <v>1.8669999999999999E-2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7">
        <f t="shared" ref="P130:P193" si="12">F:F/M:M</f>
        <v>311.16666666666669</v>
      </c>
      <c r="Q130" t="str">
        <f t="shared" si="9"/>
        <v>film &amp; video</v>
      </c>
      <c r="R130" t="str">
        <f t="shared" ref="R130:R193" si="13">RIGHT(O130,LEN(O130)-SEARCH("/",O130,1))</f>
        <v>science fiction</v>
      </c>
      <c r="S130" s="11">
        <f t="shared" si="10"/>
        <v>42663.019594907404</v>
      </c>
      <c r="T130">
        <f t="shared" si="11"/>
        <v>2016</v>
      </c>
    </row>
    <row r="131" spans="1:20" ht="48" x14ac:dyDescent="0.2">
      <c r="A131" s="6">
        <f t="shared" ref="A131:A194" si="14">F:F/E:E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7" t="e">
        <f t="shared" si="12"/>
        <v>#DIV/0!</v>
      </c>
      <c r="Q131" t="str">
        <f t="shared" ref="Q131:Q194" si="15">LEFT(O131,SEARCH("/",O131,1)-1)</f>
        <v>film &amp; video</v>
      </c>
      <c r="R131" t="str">
        <f t="shared" si="13"/>
        <v>science fiction</v>
      </c>
      <c r="S131" s="11">
        <f t="shared" ref="S131:S194" si="16">(((J131/60)/60)/24)+DATE(1970,1,1)+(-5/24)</f>
        <v>41942.728969907403</v>
      </c>
      <c r="T131">
        <f t="shared" ref="T131:T194" si="17">YEAR(S131)</f>
        <v>2014</v>
      </c>
    </row>
    <row r="132" spans="1:20" ht="48" x14ac:dyDescent="0.2">
      <c r="A132" s="6">
        <f t="shared" si="14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7" t="e">
        <f t="shared" si="12"/>
        <v>#DIV/0!</v>
      </c>
      <c r="Q132" t="str">
        <f t="shared" si="15"/>
        <v>film &amp; video</v>
      </c>
      <c r="R132" t="str">
        <f t="shared" si="13"/>
        <v>science fiction</v>
      </c>
      <c r="S132" s="11">
        <f t="shared" si="16"/>
        <v>41806.636111111111</v>
      </c>
      <c r="T132">
        <f t="shared" si="17"/>
        <v>2014</v>
      </c>
    </row>
    <row r="133" spans="1:20" ht="16" x14ac:dyDescent="0.2">
      <c r="A133" s="6">
        <f t="shared" si="14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7" t="e">
        <f t="shared" si="12"/>
        <v>#DIV/0!</v>
      </c>
      <c r="Q133" t="str">
        <f t="shared" si="15"/>
        <v>film &amp; video</v>
      </c>
      <c r="R133" t="str">
        <f t="shared" si="13"/>
        <v>science fiction</v>
      </c>
      <c r="S133" s="11">
        <f t="shared" si="16"/>
        <v>42556.791666666664</v>
      </c>
      <c r="T133">
        <f t="shared" si="17"/>
        <v>2016</v>
      </c>
    </row>
    <row r="134" spans="1:20" ht="48" x14ac:dyDescent="0.2">
      <c r="A134" s="6">
        <f t="shared" si="14"/>
        <v>9.5687499999999995E-2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7">
        <f t="shared" si="12"/>
        <v>94.506172839506178</v>
      </c>
      <c r="Q134" t="str">
        <f t="shared" si="15"/>
        <v>film &amp; video</v>
      </c>
      <c r="R134" t="str">
        <f t="shared" si="13"/>
        <v>science fiction</v>
      </c>
      <c r="S134" s="11">
        <f t="shared" si="16"/>
        <v>41950.645914351851</v>
      </c>
      <c r="T134">
        <f t="shared" si="17"/>
        <v>2014</v>
      </c>
    </row>
    <row r="135" spans="1:20" ht="32" x14ac:dyDescent="0.2">
      <c r="A135" s="6">
        <f t="shared" si="14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7" t="e">
        <f t="shared" si="12"/>
        <v>#DIV/0!</v>
      </c>
      <c r="Q135" t="str">
        <f t="shared" si="15"/>
        <v>film &amp; video</v>
      </c>
      <c r="R135" t="str">
        <f t="shared" si="13"/>
        <v>science fiction</v>
      </c>
      <c r="S135" s="11">
        <f t="shared" si="16"/>
        <v>42521.521527777775</v>
      </c>
      <c r="T135">
        <f t="shared" si="17"/>
        <v>2016</v>
      </c>
    </row>
    <row r="136" spans="1:20" ht="32" x14ac:dyDescent="0.2">
      <c r="A136" s="6">
        <f t="shared" si="14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7" t="e">
        <f t="shared" si="12"/>
        <v>#DIV/0!</v>
      </c>
      <c r="Q136" t="str">
        <f t="shared" si="15"/>
        <v>film &amp; video</v>
      </c>
      <c r="R136" t="str">
        <f t="shared" si="13"/>
        <v>science fiction</v>
      </c>
      <c r="S136" s="11">
        <f t="shared" si="16"/>
        <v>42251.499999999993</v>
      </c>
      <c r="T136">
        <f t="shared" si="17"/>
        <v>2015</v>
      </c>
    </row>
    <row r="137" spans="1:20" ht="48" x14ac:dyDescent="0.2">
      <c r="A137" s="6">
        <f t="shared" si="14"/>
        <v>0.13433333333333333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7">
        <f t="shared" si="12"/>
        <v>80.599999999999994</v>
      </c>
      <c r="Q137" t="str">
        <f t="shared" si="15"/>
        <v>film &amp; video</v>
      </c>
      <c r="R137" t="str">
        <f t="shared" si="13"/>
        <v>science fiction</v>
      </c>
      <c r="S137" s="11">
        <f t="shared" si="16"/>
        <v>41821.583333333328</v>
      </c>
      <c r="T137">
        <f t="shared" si="17"/>
        <v>2014</v>
      </c>
    </row>
    <row r="138" spans="1:20" ht="48" x14ac:dyDescent="0.2">
      <c r="A138" s="6">
        <f t="shared" si="14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7" t="e">
        <f t="shared" si="12"/>
        <v>#DIV/0!</v>
      </c>
      <c r="Q138" t="str">
        <f t="shared" si="15"/>
        <v>film &amp; video</v>
      </c>
      <c r="R138" t="str">
        <f t="shared" si="13"/>
        <v>science fiction</v>
      </c>
      <c r="S138" s="11">
        <f t="shared" si="16"/>
        <v>42140.219444444439</v>
      </c>
      <c r="T138">
        <f t="shared" si="17"/>
        <v>2015</v>
      </c>
    </row>
    <row r="139" spans="1:20" ht="48" x14ac:dyDescent="0.2">
      <c r="A139" s="6">
        <f t="shared" si="14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7" t="e">
        <f t="shared" si="12"/>
        <v>#DIV/0!</v>
      </c>
      <c r="Q139" t="str">
        <f t="shared" si="15"/>
        <v>film &amp; video</v>
      </c>
      <c r="R139" t="str">
        <f t="shared" si="13"/>
        <v>science fiction</v>
      </c>
      <c r="S139" s="11">
        <f t="shared" si="16"/>
        <v>42289.365659722222</v>
      </c>
      <c r="T139">
        <f t="shared" si="17"/>
        <v>2015</v>
      </c>
    </row>
    <row r="140" spans="1:20" ht="48" x14ac:dyDescent="0.2">
      <c r="A140" s="6">
        <f t="shared" si="14"/>
        <v>3.1413333333333335E-2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7">
        <f t="shared" si="12"/>
        <v>81.241379310344826</v>
      </c>
      <c r="Q140" t="str">
        <f t="shared" si="15"/>
        <v>film &amp; video</v>
      </c>
      <c r="R140" t="str">
        <f t="shared" si="13"/>
        <v>science fiction</v>
      </c>
      <c r="S140" s="11">
        <f t="shared" si="16"/>
        <v>42216.999305555553</v>
      </c>
      <c r="T140">
        <f t="shared" si="17"/>
        <v>2015</v>
      </c>
    </row>
    <row r="141" spans="1:20" ht="32" x14ac:dyDescent="0.2">
      <c r="A141" s="6">
        <f t="shared" si="14"/>
        <v>1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7">
        <f t="shared" si="12"/>
        <v>500</v>
      </c>
      <c r="Q141" t="str">
        <f t="shared" si="15"/>
        <v>film &amp; video</v>
      </c>
      <c r="R141" t="str">
        <f t="shared" si="13"/>
        <v>science fiction</v>
      </c>
      <c r="S141" s="11">
        <f t="shared" si="16"/>
        <v>42197.712638888886</v>
      </c>
      <c r="T141">
        <f t="shared" si="17"/>
        <v>2015</v>
      </c>
    </row>
    <row r="142" spans="1:20" ht="48" x14ac:dyDescent="0.2">
      <c r="A142" s="6">
        <f t="shared" si="14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7" t="e">
        <f t="shared" si="12"/>
        <v>#DIV/0!</v>
      </c>
      <c r="Q142" t="str">
        <f t="shared" si="15"/>
        <v>film &amp; video</v>
      </c>
      <c r="R142" t="str">
        <f t="shared" si="13"/>
        <v>science fiction</v>
      </c>
      <c r="S142" s="11">
        <f t="shared" si="16"/>
        <v>42082.948287037034</v>
      </c>
      <c r="T142">
        <f t="shared" si="17"/>
        <v>2015</v>
      </c>
    </row>
    <row r="143" spans="1:20" ht="48" x14ac:dyDescent="0.2">
      <c r="A143" s="6">
        <f t="shared" si="14"/>
        <v>0.10775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7">
        <f t="shared" si="12"/>
        <v>46.178571428571431</v>
      </c>
      <c r="Q143" t="str">
        <f t="shared" si="15"/>
        <v>film &amp; video</v>
      </c>
      <c r="R143" t="str">
        <f t="shared" si="13"/>
        <v>science fiction</v>
      </c>
      <c r="S143" s="11">
        <f t="shared" si="16"/>
        <v>42154.944710648146</v>
      </c>
      <c r="T143">
        <f t="shared" si="17"/>
        <v>2015</v>
      </c>
    </row>
    <row r="144" spans="1:20" ht="48" x14ac:dyDescent="0.2">
      <c r="A144" s="6">
        <f t="shared" si="14"/>
        <v>3.3333333333333335E-3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7">
        <f t="shared" si="12"/>
        <v>10</v>
      </c>
      <c r="Q144" t="str">
        <f t="shared" si="15"/>
        <v>film &amp; video</v>
      </c>
      <c r="R144" t="str">
        <f t="shared" si="13"/>
        <v>science fiction</v>
      </c>
      <c r="S144" s="11">
        <f t="shared" si="16"/>
        <v>41959.726597222216</v>
      </c>
      <c r="T144">
        <f t="shared" si="17"/>
        <v>2014</v>
      </c>
    </row>
    <row r="145" spans="1:20" ht="48" x14ac:dyDescent="0.2">
      <c r="A145" s="6">
        <f t="shared" si="14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7" t="e">
        <f t="shared" si="12"/>
        <v>#DIV/0!</v>
      </c>
      <c r="Q145" t="str">
        <f t="shared" si="15"/>
        <v>film &amp; video</v>
      </c>
      <c r="R145" t="str">
        <f t="shared" si="13"/>
        <v>science fiction</v>
      </c>
      <c r="S145" s="11">
        <f t="shared" si="16"/>
        <v>42616.038194444445</v>
      </c>
      <c r="T145">
        <f t="shared" si="17"/>
        <v>2016</v>
      </c>
    </row>
    <row r="146" spans="1:20" ht="48" x14ac:dyDescent="0.2">
      <c r="A146" s="6">
        <f t="shared" si="14"/>
        <v>0.27600000000000002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7">
        <f t="shared" si="12"/>
        <v>55.945945945945944</v>
      </c>
      <c r="Q146" t="str">
        <f t="shared" si="15"/>
        <v>film &amp; video</v>
      </c>
      <c r="R146" t="str">
        <f t="shared" si="13"/>
        <v>science fiction</v>
      </c>
      <c r="S146" s="11">
        <f t="shared" si="16"/>
        <v>42107.512407407405</v>
      </c>
      <c r="T146">
        <f t="shared" si="17"/>
        <v>2015</v>
      </c>
    </row>
    <row r="147" spans="1:20" ht="48" x14ac:dyDescent="0.2">
      <c r="A147" s="6">
        <f t="shared" si="14"/>
        <v>7.5111111111111115E-2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7">
        <f t="shared" si="12"/>
        <v>37.555555555555557</v>
      </c>
      <c r="Q147" t="str">
        <f t="shared" si="15"/>
        <v>film &amp; video</v>
      </c>
      <c r="R147" t="str">
        <f t="shared" si="13"/>
        <v>science fiction</v>
      </c>
      <c r="S147" s="11">
        <f t="shared" si="16"/>
        <v>42227.333935185183</v>
      </c>
      <c r="T147">
        <f t="shared" si="17"/>
        <v>2015</v>
      </c>
    </row>
    <row r="148" spans="1:20" ht="48" x14ac:dyDescent="0.2">
      <c r="A148" s="6">
        <f t="shared" si="14"/>
        <v>5.7499999999999999E-3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7">
        <f t="shared" si="12"/>
        <v>38.333333333333336</v>
      </c>
      <c r="Q148" t="str">
        <f t="shared" si="15"/>
        <v>film &amp; video</v>
      </c>
      <c r="R148" t="str">
        <f t="shared" si="13"/>
        <v>science fiction</v>
      </c>
      <c r="S148" s="11">
        <f t="shared" si="16"/>
        <v>42752.807847222219</v>
      </c>
      <c r="T148">
        <f t="shared" si="17"/>
        <v>2017</v>
      </c>
    </row>
    <row r="149" spans="1:20" ht="32" x14ac:dyDescent="0.2">
      <c r="A149" s="6">
        <f t="shared" si="14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7" t="e">
        <f t="shared" si="12"/>
        <v>#DIV/0!</v>
      </c>
      <c r="Q149" t="str">
        <f t="shared" si="15"/>
        <v>film &amp; video</v>
      </c>
      <c r="R149" t="str">
        <f t="shared" si="13"/>
        <v>science fiction</v>
      </c>
      <c r="S149" s="11">
        <f t="shared" si="16"/>
        <v>42012.554166666661</v>
      </c>
      <c r="T149">
        <f t="shared" si="17"/>
        <v>2015</v>
      </c>
    </row>
    <row r="150" spans="1:20" ht="48" x14ac:dyDescent="0.2">
      <c r="A150" s="6">
        <f t="shared" si="14"/>
        <v>8.0000000000000004E-4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7">
        <f t="shared" si="12"/>
        <v>20</v>
      </c>
      <c r="Q150" t="str">
        <f t="shared" si="15"/>
        <v>film &amp; video</v>
      </c>
      <c r="R150" t="str">
        <f t="shared" si="13"/>
        <v>science fiction</v>
      </c>
      <c r="S150" s="11">
        <f t="shared" si="16"/>
        <v>42427.073333333326</v>
      </c>
      <c r="T150">
        <f t="shared" si="17"/>
        <v>2016</v>
      </c>
    </row>
    <row r="151" spans="1:20" ht="48" x14ac:dyDescent="0.2">
      <c r="A151" s="6">
        <f t="shared" si="14"/>
        <v>9.1999999999999998E-3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7">
        <f t="shared" si="12"/>
        <v>15.333333333333334</v>
      </c>
      <c r="Q151" t="str">
        <f t="shared" si="15"/>
        <v>film &amp; video</v>
      </c>
      <c r="R151" t="str">
        <f t="shared" si="13"/>
        <v>science fiction</v>
      </c>
      <c r="S151" s="11">
        <f t="shared" si="16"/>
        <v>41998.124999999993</v>
      </c>
      <c r="T151">
        <f t="shared" si="17"/>
        <v>2014</v>
      </c>
    </row>
    <row r="152" spans="1:20" ht="48" x14ac:dyDescent="0.2">
      <c r="A152" s="6">
        <f t="shared" si="14"/>
        <v>0.23163076923076922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7">
        <f t="shared" si="12"/>
        <v>449.43283582089555</v>
      </c>
      <c r="Q152" t="str">
        <f t="shared" si="15"/>
        <v>film &amp; video</v>
      </c>
      <c r="R152" t="str">
        <f t="shared" si="13"/>
        <v>science fiction</v>
      </c>
      <c r="S152" s="11">
        <f t="shared" si="16"/>
        <v>42149.95349537037</v>
      </c>
      <c r="T152">
        <f t="shared" si="17"/>
        <v>2015</v>
      </c>
    </row>
    <row r="153" spans="1:20" ht="48" x14ac:dyDescent="0.2">
      <c r="A153" s="6">
        <f t="shared" si="14"/>
        <v>5.5999999999999995E-4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7">
        <f t="shared" si="12"/>
        <v>28</v>
      </c>
      <c r="Q153" t="str">
        <f t="shared" si="15"/>
        <v>film &amp; video</v>
      </c>
      <c r="R153" t="str">
        <f t="shared" si="13"/>
        <v>science fiction</v>
      </c>
      <c r="S153" s="11">
        <f t="shared" si="16"/>
        <v>42173.342488425922</v>
      </c>
      <c r="T153">
        <f t="shared" si="17"/>
        <v>2015</v>
      </c>
    </row>
    <row r="154" spans="1:20" ht="32" x14ac:dyDescent="0.2">
      <c r="A154" s="6">
        <f t="shared" si="14"/>
        <v>7.8947368421052633E-5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7">
        <f t="shared" si="12"/>
        <v>15</v>
      </c>
      <c r="Q154" t="str">
        <f t="shared" si="15"/>
        <v>film &amp; video</v>
      </c>
      <c r="R154" t="str">
        <f t="shared" si="13"/>
        <v>science fiction</v>
      </c>
      <c r="S154" s="11">
        <f t="shared" si="16"/>
        <v>41904.869212962964</v>
      </c>
      <c r="T154">
        <f t="shared" si="17"/>
        <v>2014</v>
      </c>
    </row>
    <row r="155" spans="1:20" ht="48" x14ac:dyDescent="0.2">
      <c r="A155" s="6">
        <f t="shared" si="14"/>
        <v>7.1799999999999998E-3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7">
        <f t="shared" si="12"/>
        <v>35.9</v>
      </c>
      <c r="Q155" t="str">
        <f t="shared" si="15"/>
        <v>film &amp; video</v>
      </c>
      <c r="R155" t="str">
        <f t="shared" si="13"/>
        <v>science fiction</v>
      </c>
      <c r="S155" s="11">
        <f t="shared" si="16"/>
        <v>41975.419490740744</v>
      </c>
      <c r="T155">
        <f t="shared" si="17"/>
        <v>2014</v>
      </c>
    </row>
    <row r="156" spans="1:20" ht="32" x14ac:dyDescent="0.2">
      <c r="A156" s="6">
        <f t="shared" si="14"/>
        <v>2.6666666666666668E-2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7">
        <f t="shared" si="12"/>
        <v>13.333333333333334</v>
      </c>
      <c r="Q156" t="str">
        <f t="shared" si="15"/>
        <v>film &amp; video</v>
      </c>
      <c r="R156" t="str">
        <f t="shared" si="13"/>
        <v>science fiction</v>
      </c>
      <c r="S156" s="11">
        <f t="shared" si="16"/>
        <v>42158.339062499996</v>
      </c>
      <c r="T156">
        <f t="shared" si="17"/>
        <v>2015</v>
      </c>
    </row>
    <row r="157" spans="1:20" ht="64" x14ac:dyDescent="0.2">
      <c r="A157" s="6">
        <f t="shared" si="14"/>
        <v>6.0000000000000002E-5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7">
        <f t="shared" si="12"/>
        <v>20.25</v>
      </c>
      <c r="Q157" t="str">
        <f t="shared" si="15"/>
        <v>film &amp; video</v>
      </c>
      <c r="R157" t="str">
        <f t="shared" si="13"/>
        <v>science fiction</v>
      </c>
      <c r="S157" s="11">
        <f t="shared" si="16"/>
        <v>42208.351099537038</v>
      </c>
      <c r="T157">
        <f t="shared" si="17"/>
        <v>2015</v>
      </c>
    </row>
    <row r="158" spans="1:20" ht="48" x14ac:dyDescent="0.2">
      <c r="A158" s="6">
        <f t="shared" si="14"/>
        <v>5.0999999999999997E-2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7">
        <f t="shared" si="12"/>
        <v>119</v>
      </c>
      <c r="Q158" t="str">
        <f t="shared" si="15"/>
        <v>film &amp; video</v>
      </c>
      <c r="R158" t="str">
        <f t="shared" si="13"/>
        <v>science fiction</v>
      </c>
      <c r="S158" s="11">
        <f t="shared" si="16"/>
        <v>41853.916620370372</v>
      </c>
      <c r="T158">
        <f t="shared" si="17"/>
        <v>2014</v>
      </c>
    </row>
    <row r="159" spans="1:20" ht="48" x14ac:dyDescent="0.2">
      <c r="A159" s="6">
        <f t="shared" si="14"/>
        <v>2.671118530884808E-3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7">
        <f t="shared" si="12"/>
        <v>4</v>
      </c>
      <c r="Q159" t="str">
        <f t="shared" si="15"/>
        <v>film &amp; video</v>
      </c>
      <c r="R159" t="str">
        <f t="shared" si="13"/>
        <v>science fiction</v>
      </c>
      <c r="S159" s="11">
        <f t="shared" si="16"/>
        <v>42426.703379629624</v>
      </c>
      <c r="T159">
        <f t="shared" si="17"/>
        <v>2016</v>
      </c>
    </row>
    <row r="160" spans="1:20" ht="48" x14ac:dyDescent="0.2">
      <c r="A160" s="6">
        <f t="shared" si="14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7" t="e">
        <f t="shared" si="12"/>
        <v>#DIV/0!</v>
      </c>
      <c r="Q160" t="str">
        <f t="shared" si="15"/>
        <v>film &amp; video</v>
      </c>
      <c r="R160" t="str">
        <f t="shared" si="13"/>
        <v>science fiction</v>
      </c>
      <c r="S160" s="11">
        <f t="shared" si="16"/>
        <v>41933.868379629625</v>
      </c>
      <c r="T160">
        <f t="shared" si="17"/>
        <v>2014</v>
      </c>
    </row>
    <row r="161" spans="1:20" ht="48" x14ac:dyDescent="0.2">
      <c r="A161" s="6">
        <f t="shared" si="14"/>
        <v>2.0000000000000002E-5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7">
        <f t="shared" si="12"/>
        <v>10</v>
      </c>
      <c r="Q161" t="str">
        <f t="shared" si="15"/>
        <v>film &amp; video</v>
      </c>
      <c r="R161" t="str">
        <f t="shared" si="13"/>
        <v>science fiction</v>
      </c>
      <c r="S161" s="11">
        <f t="shared" si="16"/>
        <v>42554.226215277777</v>
      </c>
      <c r="T161">
        <f t="shared" si="17"/>
        <v>2016</v>
      </c>
    </row>
    <row r="162" spans="1:20" ht="48" x14ac:dyDescent="0.2">
      <c r="A162" s="6">
        <f t="shared" si="14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7" t="e">
        <f t="shared" si="12"/>
        <v>#DIV/0!</v>
      </c>
      <c r="Q162" t="str">
        <f t="shared" si="15"/>
        <v>film &amp; video</v>
      </c>
      <c r="R162" t="str">
        <f t="shared" si="13"/>
        <v>drama</v>
      </c>
      <c r="S162" s="11">
        <f t="shared" si="16"/>
        <v>42231.704756944448</v>
      </c>
      <c r="T162">
        <f t="shared" si="17"/>
        <v>2015</v>
      </c>
    </row>
    <row r="163" spans="1:20" ht="48" x14ac:dyDescent="0.2">
      <c r="A163" s="6">
        <f t="shared" si="14"/>
        <v>1E-4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7">
        <f t="shared" si="12"/>
        <v>5</v>
      </c>
      <c r="Q163" t="str">
        <f t="shared" si="15"/>
        <v>film &amp; video</v>
      </c>
      <c r="R163" t="str">
        <f t="shared" si="13"/>
        <v>drama</v>
      </c>
      <c r="S163" s="11">
        <f t="shared" si="16"/>
        <v>41822.479108796295</v>
      </c>
      <c r="T163">
        <f t="shared" si="17"/>
        <v>2014</v>
      </c>
    </row>
    <row r="164" spans="1:20" ht="48" x14ac:dyDescent="0.2">
      <c r="A164" s="6">
        <f t="shared" si="14"/>
        <v>0.15535714285714286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7">
        <f t="shared" si="12"/>
        <v>43.5</v>
      </c>
      <c r="Q164" t="str">
        <f t="shared" si="15"/>
        <v>film &amp; video</v>
      </c>
      <c r="R164" t="str">
        <f t="shared" si="13"/>
        <v>drama</v>
      </c>
      <c r="S164" s="11">
        <f t="shared" si="16"/>
        <v>41867.779166666667</v>
      </c>
      <c r="T164">
        <f t="shared" si="17"/>
        <v>2014</v>
      </c>
    </row>
    <row r="165" spans="1:20" ht="64" x14ac:dyDescent="0.2">
      <c r="A165" s="6">
        <f t="shared" si="14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7" t="e">
        <f t="shared" si="12"/>
        <v>#DIV/0!</v>
      </c>
      <c r="Q165" t="str">
        <f t="shared" si="15"/>
        <v>film &amp; video</v>
      </c>
      <c r="R165" t="str">
        <f t="shared" si="13"/>
        <v>drama</v>
      </c>
      <c r="S165" s="11">
        <f t="shared" si="16"/>
        <v>42277.791666666664</v>
      </c>
      <c r="T165">
        <f t="shared" si="17"/>
        <v>2015</v>
      </c>
    </row>
    <row r="166" spans="1:20" ht="48" x14ac:dyDescent="0.2">
      <c r="A166" s="6">
        <f t="shared" si="14"/>
        <v>5.3333333333333332E-3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7">
        <f t="shared" si="12"/>
        <v>91.428571428571431</v>
      </c>
      <c r="Q166" t="str">
        <f t="shared" si="15"/>
        <v>film &amp; video</v>
      </c>
      <c r="R166" t="str">
        <f t="shared" si="13"/>
        <v>drama</v>
      </c>
      <c r="S166" s="11">
        <f t="shared" si="16"/>
        <v>41901.554409722223</v>
      </c>
      <c r="T166">
        <f t="shared" si="17"/>
        <v>2014</v>
      </c>
    </row>
    <row r="167" spans="1:20" ht="32" x14ac:dyDescent="0.2">
      <c r="A167" s="6">
        <f t="shared" si="14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7" t="e">
        <f t="shared" si="12"/>
        <v>#DIV/0!</v>
      </c>
      <c r="Q167" t="str">
        <f t="shared" si="15"/>
        <v>film &amp; video</v>
      </c>
      <c r="R167" t="str">
        <f t="shared" si="13"/>
        <v>drama</v>
      </c>
      <c r="S167" s="11">
        <f t="shared" si="16"/>
        <v>42381.450509259252</v>
      </c>
      <c r="T167">
        <f t="shared" si="17"/>
        <v>2016</v>
      </c>
    </row>
    <row r="168" spans="1:20" ht="48" x14ac:dyDescent="0.2">
      <c r="A168" s="6">
        <f t="shared" si="14"/>
        <v>0.6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7">
        <f t="shared" si="12"/>
        <v>3000</v>
      </c>
      <c r="Q168" t="str">
        <f t="shared" si="15"/>
        <v>film &amp; video</v>
      </c>
      <c r="R168" t="str">
        <f t="shared" si="13"/>
        <v>drama</v>
      </c>
      <c r="S168" s="11">
        <f t="shared" si="16"/>
        <v>42750.867615740739</v>
      </c>
      <c r="T168">
        <f t="shared" si="17"/>
        <v>2017</v>
      </c>
    </row>
    <row r="169" spans="1:20" ht="48" x14ac:dyDescent="0.2">
      <c r="A169" s="6">
        <f t="shared" si="14"/>
        <v>1E-4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7">
        <f t="shared" si="12"/>
        <v>5.5</v>
      </c>
      <c r="Q169" t="str">
        <f t="shared" si="15"/>
        <v>film &amp; video</v>
      </c>
      <c r="R169" t="str">
        <f t="shared" si="13"/>
        <v>drama</v>
      </c>
      <c r="S169" s="11">
        <f t="shared" si="16"/>
        <v>42220.719155092585</v>
      </c>
      <c r="T169">
        <f t="shared" si="17"/>
        <v>2015</v>
      </c>
    </row>
    <row r="170" spans="1:20" ht="48" x14ac:dyDescent="0.2">
      <c r="A170" s="6">
        <f t="shared" si="14"/>
        <v>4.0625000000000001E-2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7">
        <f t="shared" si="12"/>
        <v>108.33333333333333</v>
      </c>
      <c r="Q170" t="str">
        <f t="shared" si="15"/>
        <v>film &amp; video</v>
      </c>
      <c r="R170" t="str">
        <f t="shared" si="13"/>
        <v>drama</v>
      </c>
      <c r="S170" s="11">
        <f t="shared" si="16"/>
        <v>42082.585300925923</v>
      </c>
      <c r="T170">
        <f t="shared" si="17"/>
        <v>2015</v>
      </c>
    </row>
    <row r="171" spans="1:20" ht="48" x14ac:dyDescent="0.2">
      <c r="A171" s="6">
        <f t="shared" si="14"/>
        <v>0.224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7">
        <f t="shared" si="12"/>
        <v>56</v>
      </c>
      <c r="Q171" t="str">
        <f t="shared" si="15"/>
        <v>film &amp; video</v>
      </c>
      <c r="R171" t="str">
        <f t="shared" si="13"/>
        <v>drama</v>
      </c>
      <c r="S171" s="11">
        <f t="shared" si="16"/>
        <v>41930.296979166662</v>
      </c>
      <c r="T171">
        <f t="shared" si="17"/>
        <v>2014</v>
      </c>
    </row>
    <row r="172" spans="1:20" ht="48" x14ac:dyDescent="0.2">
      <c r="A172" s="6">
        <f t="shared" si="14"/>
        <v>3.2500000000000001E-2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7">
        <f t="shared" si="12"/>
        <v>32.5</v>
      </c>
      <c r="Q172" t="str">
        <f t="shared" si="15"/>
        <v>film &amp; video</v>
      </c>
      <c r="R172" t="str">
        <f t="shared" si="13"/>
        <v>drama</v>
      </c>
      <c r="S172" s="11">
        <f t="shared" si="16"/>
        <v>42246.019444444442</v>
      </c>
      <c r="T172">
        <f t="shared" si="17"/>
        <v>2015</v>
      </c>
    </row>
    <row r="173" spans="1:20" ht="48" x14ac:dyDescent="0.2">
      <c r="A173" s="6">
        <f t="shared" si="14"/>
        <v>2.0000000000000002E-5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7">
        <f t="shared" si="12"/>
        <v>1</v>
      </c>
      <c r="Q173" t="str">
        <f t="shared" si="15"/>
        <v>film &amp; video</v>
      </c>
      <c r="R173" t="str">
        <f t="shared" si="13"/>
        <v>drama</v>
      </c>
      <c r="S173" s="11">
        <f t="shared" si="16"/>
        <v>42593.972384259258</v>
      </c>
      <c r="T173">
        <f t="shared" si="17"/>
        <v>2016</v>
      </c>
    </row>
    <row r="174" spans="1:20" ht="48" x14ac:dyDescent="0.2">
      <c r="A174" s="6">
        <f t="shared" si="14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7" t="e">
        <f t="shared" si="12"/>
        <v>#DIV/0!</v>
      </c>
      <c r="Q174" t="str">
        <f t="shared" si="15"/>
        <v>film &amp; video</v>
      </c>
      <c r="R174" t="str">
        <f t="shared" si="13"/>
        <v>drama</v>
      </c>
      <c r="S174" s="11">
        <f t="shared" si="16"/>
        <v>42082.14494212962</v>
      </c>
      <c r="T174">
        <f t="shared" si="17"/>
        <v>2015</v>
      </c>
    </row>
    <row r="175" spans="1:20" ht="48" x14ac:dyDescent="0.2">
      <c r="A175" s="6">
        <f t="shared" si="14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7" t="e">
        <f t="shared" si="12"/>
        <v>#DIV/0!</v>
      </c>
      <c r="Q175" t="str">
        <f t="shared" si="15"/>
        <v>film &amp; video</v>
      </c>
      <c r="R175" t="str">
        <f t="shared" si="13"/>
        <v>drama</v>
      </c>
      <c r="S175" s="11">
        <f t="shared" si="16"/>
        <v>42063.364675925921</v>
      </c>
      <c r="T175">
        <f t="shared" si="17"/>
        <v>2015</v>
      </c>
    </row>
    <row r="176" spans="1:20" ht="48" x14ac:dyDescent="0.2">
      <c r="A176" s="6">
        <f t="shared" si="14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7" t="e">
        <f t="shared" si="12"/>
        <v>#DIV/0!</v>
      </c>
      <c r="Q176" t="str">
        <f t="shared" si="15"/>
        <v>film &amp; video</v>
      </c>
      <c r="R176" t="str">
        <f t="shared" si="13"/>
        <v>drama</v>
      </c>
      <c r="S176" s="11">
        <f t="shared" si="16"/>
        <v>42132.55064814815</v>
      </c>
      <c r="T176">
        <f t="shared" si="17"/>
        <v>2015</v>
      </c>
    </row>
    <row r="177" spans="1:20" ht="48" x14ac:dyDescent="0.2">
      <c r="A177" s="6">
        <f t="shared" si="14"/>
        <v>6.4850000000000005E-2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7">
        <f t="shared" si="12"/>
        <v>49.884615384615387</v>
      </c>
      <c r="Q177" t="str">
        <f t="shared" si="15"/>
        <v>film &amp; video</v>
      </c>
      <c r="R177" t="str">
        <f t="shared" si="13"/>
        <v>drama</v>
      </c>
      <c r="S177" s="11">
        <f t="shared" si="16"/>
        <v>41880.569571759253</v>
      </c>
      <c r="T177">
        <f t="shared" si="17"/>
        <v>2014</v>
      </c>
    </row>
    <row r="178" spans="1:20" ht="48" x14ac:dyDescent="0.2">
      <c r="A178" s="6">
        <f t="shared" si="14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7" t="e">
        <f t="shared" si="12"/>
        <v>#DIV/0!</v>
      </c>
      <c r="Q178" t="str">
        <f t="shared" si="15"/>
        <v>film &amp; video</v>
      </c>
      <c r="R178" t="str">
        <f t="shared" si="13"/>
        <v>drama</v>
      </c>
      <c r="S178" s="11">
        <f t="shared" si="16"/>
        <v>42221.615729166668</v>
      </c>
      <c r="T178">
        <f t="shared" si="17"/>
        <v>2015</v>
      </c>
    </row>
    <row r="179" spans="1:20" ht="32" x14ac:dyDescent="0.2">
      <c r="A179" s="6">
        <f t="shared" si="14"/>
        <v>0.4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7">
        <f t="shared" si="12"/>
        <v>25.714285714285715</v>
      </c>
      <c r="Q179" t="str">
        <f t="shared" si="15"/>
        <v>film &amp; video</v>
      </c>
      <c r="R179" t="str">
        <f t="shared" si="13"/>
        <v>drama</v>
      </c>
      <c r="S179" s="11">
        <f t="shared" si="16"/>
        <v>42086.797754629624</v>
      </c>
      <c r="T179">
        <f t="shared" si="17"/>
        <v>2015</v>
      </c>
    </row>
    <row r="180" spans="1:20" ht="32" x14ac:dyDescent="0.2">
      <c r="A180" s="6">
        <f t="shared" si="14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7" t="e">
        <f t="shared" si="12"/>
        <v>#DIV/0!</v>
      </c>
      <c r="Q180" t="str">
        <f t="shared" si="15"/>
        <v>film &amp; video</v>
      </c>
      <c r="R180" t="str">
        <f t="shared" si="13"/>
        <v>drama</v>
      </c>
      <c r="S180" s="11">
        <f t="shared" si="16"/>
        <v>42334.788715277777</v>
      </c>
      <c r="T180">
        <f t="shared" si="17"/>
        <v>2015</v>
      </c>
    </row>
    <row r="181" spans="1:20" ht="32" x14ac:dyDescent="0.2">
      <c r="A181" s="6">
        <f t="shared" si="14"/>
        <v>0.2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7">
        <f t="shared" si="12"/>
        <v>100</v>
      </c>
      <c r="Q181" t="str">
        <f t="shared" si="15"/>
        <v>film &amp; video</v>
      </c>
      <c r="R181" t="str">
        <f t="shared" si="13"/>
        <v>drama</v>
      </c>
      <c r="S181" s="11">
        <f t="shared" si="16"/>
        <v>42432.872164351851</v>
      </c>
      <c r="T181">
        <f t="shared" si="17"/>
        <v>2016</v>
      </c>
    </row>
    <row r="182" spans="1:20" ht="48" x14ac:dyDescent="0.2">
      <c r="A182" s="6">
        <f t="shared" si="14"/>
        <v>0.33416666666666667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7">
        <f t="shared" si="12"/>
        <v>30.846153846153847</v>
      </c>
      <c r="Q182" t="str">
        <f t="shared" si="15"/>
        <v>film &amp; video</v>
      </c>
      <c r="R182" t="str">
        <f t="shared" si="13"/>
        <v>drama</v>
      </c>
      <c r="S182" s="11">
        <f t="shared" si="16"/>
        <v>42107.583333333336</v>
      </c>
      <c r="T182">
        <f t="shared" si="17"/>
        <v>2015</v>
      </c>
    </row>
    <row r="183" spans="1:20" ht="48" x14ac:dyDescent="0.2">
      <c r="A183" s="6">
        <f t="shared" si="14"/>
        <v>0.21092608822670172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7">
        <f t="shared" si="12"/>
        <v>180.5</v>
      </c>
      <c r="Q183" t="str">
        <f t="shared" si="15"/>
        <v>film &amp; video</v>
      </c>
      <c r="R183" t="str">
        <f t="shared" si="13"/>
        <v>drama</v>
      </c>
      <c r="S183" s="11">
        <f t="shared" si="16"/>
        <v>42177.533506944441</v>
      </c>
      <c r="T183">
        <f t="shared" si="17"/>
        <v>2015</v>
      </c>
    </row>
    <row r="184" spans="1:20" ht="48" x14ac:dyDescent="0.2">
      <c r="A184" s="6">
        <f t="shared" si="14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7" t="e">
        <f t="shared" si="12"/>
        <v>#DIV/0!</v>
      </c>
      <c r="Q184" t="str">
        <f t="shared" si="15"/>
        <v>film &amp; video</v>
      </c>
      <c r="R184" t="str">
        <f t="shared" si="13"/>
        <v>drama</v>
      </c>
      <c r="S184" s="11">
        <f t="shared" si="16"/>
        <v>42741.803611111107</v>
      </c>
      <c r="T184">
        <f t="shared" si="17"/>
        <v>2017</v>
      </c>
    </row>
    <row r="185" spans="1:20" ht="16" x14ac:dyDescent="0.2">
      <c r="A185" s="6">
        <f t="shared" si="14"/>
        <v>0.35855999999999999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7">
        <f t="shared" si="12"/>
        <v>373.5</v>
      </c>
      <c r="Q185" t="str">
        <f t="shared" si="15"/>
        <v>film &amp; video</v>
      </c>
      <c r="R185" t="str">
        <f t="shared" si="13"/>
        <v>drama</v>
      </c>
      <c r="S185" s="11">
        <f t="shared" si="16"/>
        <v>41969.643634259257</v>
      </c>
      <c r="T185">
        <f t="shared" si="17"/>
        <v>2014</v>
      </c>
    </row>
    <row r="186" spans="1:20" ht="48" x14ac:dyDescent="0.2">
      <c r="A186" s="6">
        <f t="shared" si="14"/>
        <v>3.4000000000000002E-2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7">
        <f t="shared" si="12"/>
        <v>25.5</v>
      </c>
      <c r="Q186" t="str">
        <f t="shared" si="15"/>
        <v>film &amp; video</v>
      </c>
      <c r="R186" t="str">
        <f t="shared" si="13"/>
        <v>drama</v>
      </c>
      <c r="S186" s="11">
        <f t="shared" si="16"/>
        <v>41882.957638888889</v>
      </c>
      <c r="T186">
        <f t="shared" si="17"/>
        <v>2014</v>
      </c>
    </row>
    <row r="187" spans="1:20" ht="16" x14ac:dyDescent="0.2">
      <c r="A187" s="6">
        <f t="shared" si="14"/>
        <v>5.5E-2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7">
        <f t="shared" si="12"/>
        <v>220</v>
      </c>
      <c r="Q187" t="str">
        <f t="shared" si="15"/>
        <v>film &amp; video</v>
      </c>
      <c r="R187" t="str">
        <f t="shared" si="13"/>
        <v>drama</v>
      </c>
      <c r="S187" s="11">
        <f t="shared" si="16"/>
        <v>42600.702997685185</v>
      </c>
      <c r="T187">
        <f t="shared" si="17"/>
        <v>2016</v>
      </c>
    </row>
    <row r="188" spans="1:20" ht="48" x14ac:dyDescent="0.2">
      <c r="A188" s="6">
        <f t="shared" si="14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7" t="e">
        <f t="shared" si="12"/>
        <v>#DIV/0!</v>
      </c>
      <c r="Q188" t="str">
        <f t="shared" si="15"/>
        <v>film &amp; video</v>
      </c>
      <c r="R188" t="str">
        <f t="shared" si="13"/>
        <v>drama</v>
      </c>
      <c r="S188" s="11">
        <f t="shared" si="16"/>
        <v>42797.624999999993</v>
      </c>
      <c r="T188">
        <f t="shared" si="17"/>
        <v>2017</v>
      </c>
    </row>
    <row r="189" spans="1:20" ht="32" x14ac:dyDescent="0.2">
      <c r="A189" s="6">
        <f t="shared" si="14"/>
        <v>0.16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7">
        <f t="shared" si="12"/>
        <v>160</v>
      </c>
      <c r="Q189" t="str">
        <f t="shared" si="15"/>
        <v>film &amp; video</v>
      </c>
      <c r="R189" t="str">
        <f t="shared" si="13"/>
        <v>drama</v>
      </c>
      <c r="S189" s="11">
        <f t="shared" si="16"/>
        <v>42206.082638888889</v>
      </c>
      <c r="T189">
        <f t="shared" si="17"/>
        <v>2015</v>
      </c>
    </row>
    <row r="190" spans="1:20" ht="48" x14ac:dyDescent="0.2">
      <c r="A190" s="6">
        <f t="shared" si="14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7" t="e">
        <f t="shared" si="12"/>
        <v>#DIV/0!</v>
      </c>
      <c r="Q190" t="str">
        <f t="shared" si="15"/>
        <v>film &amp; video</v>
      </c>
      <c r="R190" t="str">
        <f t="shared" si="13"/>
        <v>drama</v>
      </c>
      <c r="S190" s="11">
        <f t="shared" si="16"/>
        <v>41886.974710648145</v>
      </c>
      <c r="T190">
        <f t="shared" si="17"/>
        <v>2014</v>
      </c>
    </row>
    <row r="191" spans="1:20" ht="48" x14ac:dyDescent="0.2">
      <c r="A191" s="6">
        <f t="shared" si="14"/>
        <v>6.8999999999999997E-4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7">
        <f t="shared" si="12"/>
        <v>69</v>
      </c>
      <c r="Q191" t="str">
        <f t="shared" si="15"/>
        <v>film &amp; video</v>
      </c>
      <c r="R191" t="str">
        <f t="shared" si="13"/>
        <v>drama</v>
      </c>
      <c r="S191" s="11">
        <f t="shared" si="16"/>
        <v>42616.482372685183</v>
      </c>
      <c r="T191">
        <f t="shared" si="17"/>
        <v>2016</v>
      </c>
    </row>
    <row r="192" spans="1:20" ht="16" x14ac:dyDescent="0.2">
      <c r="A192" s="6">
        <f t="shared" si="14"/>
        <v>4.1666666666666666E-3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7">
        <f t="shared" si="12"/>
        <v>50</v>
      </c>
      <c r="Q192" t="str">
        <f t="shared" si="15"/>
        <v>film &amp; video</v>
      </c>
      <c r="R192" t="str">
        <f t="shared" si="13"/>
        <v>drama</v>
      </c>
      <c r="S192" s="11">
        <f t="shared" si="16"/>
        <v>42537.442662037036</v>
      </c>
      <c r="T192">
        <f t="shared" si="17"/>
        <v>2016</v>
      </c>
    </row>
    <row r="193" spans="1:20" ht="48" x14ac:dyDescent="0.2">
      <c r="A193" s="6">
        <f t="shared" si="14"/>
        <v>0.05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7">
        <f t="shared" si="12"/>
        <v>83.333333333333329</v>
      </c>
      <c r="Q193" t="str">
        <f t="shared" si="15"/>
        <v>film &amp; video</v>
      </c>
      <c r="R193" t="str">
        <f t="shared" si="13"/>
        <v>drama</v>
      </c>
      <c r="S193" s="11">
        <f t="shared" si="16"/>
        <v>42279.233078703699</v>
      </c>
      <c r="T193">
        <f t="shared" si="17"/>
        <v>2015</v>
      </c>
    </row>
    <row r="194" spans="1:20" ht="48" x14ac:dyDescent="0.2">
      <c r="A194" s="6">
        <f t="shared" si="14"/>
        <v>1.7E-5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7">
        <f t="shared" ref="P194:P257" si="18">F:F/M:M</f>
        <v>5.666666666666667</v>
      </c>
      <c r="Q194" t="str">
        <f t="shared" si="15"/>
        <v>film &amp; video</v>
      </c>
      <c r="R194" t="str">
        <f t="shared" ref="R194:R257" si="19">RIGHT(O194,LEN(O194)-SEARCH("/",O194,1))</f>
        <v>drama</v>
      </c>
      <c r="S194" s="11">
        <f t="shared" si="16"/>
        <v>41929.583703703705</v>
      </c>
      <c r="T194">
        <f t="shared" si="17"/>
        <v>2014</v>
      </c>
    </row>
    <row r="195" spans="1:20" ht="48" x14ac:dyDescent="0.2">
      <c r="A195" s="6">
        <f t="shared" ref="A195:A258" si="20">F:F/E:E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7" t="e">
        <f t="shared" si="18"/>
        <v>#DIV/0!</v>
      </c>
      <c r="Q195" t="str">
        <f t="shared" ref="Q195:Q258" si="21">LEFT(O195,SEARCH("/",O195,1)-1)</f>
        <v>film &amp; video</v>
      </c>
      <c r="R195" t="str">
        <f t="shared" si="19"/>
        <v>drama</v>
      </c>
      <c r="S195" s="11">
        <f t="shared" ref="S195:S258" si="22">(((J195/60)/60)/24)+DATE(1970,1,1)+(-5/24)</f>
        <v>41971.768124999995</v>
      </c>
      <c r="T195">
        <f t="shared" ref="T195:T258" si="23">YEAR(S195)</f>
        <v>2014</v>
      </c>
    </row>
    <row r="196" spans="1:20" ht="48" x14ac:dyDescent="0.2">
      <c r="A196" s="6">
        <f t="shared" si="20"/>
        <v>1.1999999999999999E-3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7">
        <f t="shared" si="18"/>
        <v>1</v>
      </c>
      <c r="Q196" t="str">
        <f t="shared" si="21"/>
        <v>film &amp; video</v>
      </c>
      <c r="R196" t="str">
        <f t="shared" si="19"/>
        <v>drama</v>
      </c>
      <c r="S196" s="11">
        <f t="shared" si="22"/>
        <v>42435.788553240738</v>
      </c>
      <c r="T196">
        <f t="shared" si="23"/>
        <v>2016</v>
      </c>
    </row>
    <row r="197" spans="1:20" ht="48" x14ac:dyDescent="0.2">
      <c r="A197" s="6">
        <f t="shared" si="20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7" t="e">
        <f t="shared" si="18"/>
        <v>#DIV/0!</v>
      </c>
      <c r="Q197" t="str">
        <f t="shared" si="21"/>
        <v>film &amp; video</v>
      </c>
      <c r="R197" t="str">
        <f t="shared" si="19"/>
        <v>drama</v>
      </c>
      <c r="S197" s="11">
        <f t="shared" si="22"/>
        <v>42195.462175925924</v>
      </c>
      <c r="T197">
        <f t="shared" si="23"/>
        <v>2015</v>
      </c>
    </row>
    <row r="198" spans="1:20" ht="48" x14ac:dyDescent="0.2">
      <c r="A198" s="6">
        <f t="shared" si="20"/>
        <v>0.41857142857142859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7">
        <f t="shared" si="18"/>
        <v>77.10526315789474</v>
      </c>
      <c r="Q198" t="str">
        <f t="shared" si="21"/>
        <v>film &amp; video</v>
      </c>
      <c r="R198" t="str">
        <f t="shared" si="19"/>
        <v>drama</v>
      </c>
      <c r="S198" s="11">
        <f t="shared" si="22"/>
        <v>42287.666666666664</v>
      </c>
      <c r="T198">
        <f t="shared" si="23"/>
        <v>2015</v>
      </c>
    </row>
    <row r="199" spans="1:20" ht="48" x14ac:dyDescent="0.2">
      <c r="A199" s="6">
        <f t="shared" si="20"/>
        <v>0.1048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7">
        <f t="shared" si="18"/>
        <v>32.75</v>
      </c>
      <c r="Q199" t="str">
        <f t="shared" si="21"/>
        <v>film &amp; video</v>
      </c>
      <c r="R199" t="str">
        <f t="shared" si="19"/>
        <v>drama</v>
      </c>
      <c r="S199" s="11">
        <f t="shared" si="22"/>
        <v>42783.666666666664</v>
      </c>
      <c r="T199">
        <f t="shared" si="23"/>
        <v>2017</v>
      </c>
    </row>
    <row r="200" spans="1:20" ht="48" x14ac:dyDescent="0.2">
      <c r="A200" s="6">
        <f t="shared" si="20"/>
        <v>1.116E-2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7">
        <f t="shared" si="18"/>
        <v>46.5</v>
      </c>
      <c r="Q200" t="str">
        <f t="shared" si="21"/>
        <v>film &amp; video</v>
      </c>
      <c r="R200" t="str">
        <f t="shared" si="19"/>
        <v>drama</v>
      </c>
      <c r="S200" s="11">
        <f t="shared" si="22"/>
        <v>41917.175023148149</v>
      </c>
      <c r="T200">
        <f t="shared" si="23"/>
        <v>2014</v>
      </c>
    </row>
    <row r="201" spans="1:20" ht="48" x14ac:dyDescent="0.2">
      <c r="A201" s="6">
        <f t="shared" si="20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7" t="e">
        <f t="shared" si="18"/>
        <v>#DIV/0!</v>
      </c>
      <c r="Q201" t="str">
        <f t="shared" si="21"/>
        <v>film &amp; video</v>
      </c>
      <c r="R201" t="str">
        <f t="shared" si="19"/>
        <v>drama</v>
      </c>
      <c r="S201" s="11">
        <f t="shared" si="22"/>
        <v>42613.915532407402</v>
      </c>
      <c r="T201">
        <f t="shared" si="23"/>
        <v>2016</v>
      </c>
    </row>
    <row r="202" spans="1:20" ht="32" x14ac:dyDescent="0.2">
      <c r="A202" s="6">
        <f t="shared" si="20"/>
        <v>0.26192500000000002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7">
        <f t="shared" si="18"/>
        <v>87.308333333333337</v>
      </c>
      <c r="Q202" t="str">
        <f t="shared" si="21"/>
        <v>film &amp; video</v>
      </c>
      <c r="R202" t="str">
        <f t="shared" si="19"/>
        <v>drama</v>
      </c>
      <c r="S202" s="11">
        <f t="shared" si="22"/>
        <v>41896.875034722223</v>
      </c>
      <c r="T202">
        <f t="shared" si="23"/>
        <v>2014</v>
      </c>
    </row>
    <row r="203" spans="1:20" ht="48" x14ac:dyDescent="0.2">
      <c r="A203" s="6">
        <f t="shared" si="20"/>
        <v>0.58461538461538465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7">
        <f t="shared" si="18"/>
        <v>54.285714285714285</v>
      </c>
      <c r="Q203" t="str">
        <f t="shared" si="21"/>
        <v>film &amp; video</v>
      </c>
      <c r="R203" t="str">
        <f t="shared" si="19"/>
        <v>drama</v>
      </c>
      <c r="S203" s="11">
        <f t="shared" si="22"/>
        <v>42043.610289351847</v>
      </c>
      <c r="T203">
        <f t="shared" si="23"/>
        <v>2015</v>
      </c>
    </row>
    <row r="204" spans="1:20" ht="16" x14ac:dyDescent="0.2">
      <c r="A204" s="6">
        <f t="shared" si="20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7" t="e">
        <f t="shared" si="18"/>
        <v>#DIV/0!</v>
      </c>
      <c r="Q204" t="str">
        <f t="shared" si="21"/>
        <v>film &amp; video</v>
      </c>
      <c r="R204" t="str">
        <f t="shared" si="19"/>
        <v>drama</v>
      </c>
      <c r="S204" s="11">
        <f t="shared" si="22"/>
        <v>42285.665972222218</v>
      </c>
      <c r="T204">
        <f t="shared" si="23"/>
        <v>2015</v>
      </c>
    </row>
    <row r="205" spans="1:20" ht="48" x14ac:dyDescent="0.2">
      <c r="A205" s="6">
        <f t="shared" si="20"/>
        <v>0.2984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7">
        <f t="shared" si="18"/>
        <v>93.25</v>
      </c>
      <c r="Q205" t="str">
        <f t="shared" si="21"/>
        <v>film &amp; video</v>
      </c>
      <c r="R205" t="str">
        <f t="shared" si="19"/>
        <v>drama</v>
      </c>
      <c r="S205" s="11">
        <f t="shared" si="22"/>
        <v>42033.639629629623</v>
      </c>
      <c r="T205">
        <f t="shared" si="23"/>
        <v>2015</v>
      </c>
    </row>
    <row r="206" spans="1:20" ht="48" x14ac:dyDescent="0.2">
      <c r="A206" s="6">
        <f t="shared" si="20"/>
        <v>0.50721666666666665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7">
        <f t="shared" si="18"/>
        <v>117.68368136117556</v>
      </c>
      <c r="Q206" t="str">
        <f t="shared" si="21"/>
        <v>film &amp; video</v>
      </c>
      <c r="R206" t="str">
        <f t="shared" si="19"/>
        <v>drama</v>
      </c>
      <c r="S206" s="11">
        <f t="shared" si="22"/>
        <v>42586.375034722216</v>
      </c>
      <c r="T206">
        <f t="shared" si="23"/>
        <v>2016</v>
      </c>
    </row>
    <row r="207" spans="1:20" ht="48" x14ac:dyDescent="0.2">
      <c r="A207" s="6">
        <f t="shared" si="20"/>
        <v>0.16250000000000001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7">
        <f t="shared" si="18"/>
        <v>76.470588235294116</v>
      </c>
      <c r="Q207" t="str">
        <f t="shared" si="21"/>
        <v>film &amp; video</v>
      </c>
      <c r="R207" t="str">
        <f t="shared" si="19"/>
        <v>drama</v>
      </c>
      <c r="S207" s="11">
        <f t="shared" si="22"/>
        <v>42283.423865740733</v>
      </c>
      <c r="T207">
        <f t="shared" si="23"/>
        <v>2015</v>
      </c>
    </row>
    <row r="208" spans="1:20" ht="48" x14ac:dyDescent="0.2">
      <c r="A208" s="6">
        <f t="shared" si="20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7" t="e">
        <f t="shared" si="18"/>
        <v>#DIV/0!</v>
      </c>
      <c r="Q208" t="str">
        <f t="shared" si="21"/>
        <v>film &amp; video</v>
      </c>
      <c r="R208" t="str">
        <f t="shared" si="19"/>
        <v>drama</v>
      </c>
      <c r="S208" s="11">
        <f t="shared" si="22"/>
        <v>42587.79609953703</v>
      </c>
      <c r="T208">
        <f t="shared" si="23"/>
        <v>2016</v>
      </c>
    </row>
    <row r="209" spans="1:20" ht="48" x14ac:dyDescent="0.2">
      <c r="A209" s="6">
        <f t="shared" si="20"/>
        <v>0.15214285714285714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7">
        <f t="shared" si="18"/>
        <v>163.84615384615384</v>
      </c>
      <c r="Q209" t="str">
        <f t="shared" si="21"/>
        <v>film &amp; video</v>
      </c>
      <c r="R209" t="str">
        <f t="shared" si="19"/>
        <v>drama</v>
      </c>
      <c r="S209" s="11">
        <f t="shared" si="22"/>
        <v>42007.988865740735</v>
      </c>
      <c r="T209">
        <f t="shared" si="23"/>
        <v>2015</v>
      </c>
    </row>
    <row r="210" spans="1:20" ht="48" x14ac:dyDescent="0.2">
      <c r="A210" s="6">
        <f t="shared" si="20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7" t="e">
        <f t="shared" si="18"/>
        <v>#DIV/0!</v>
      </c>
      <c r="Q210" t="str">
        <f t="shared" si="21"/>
        <v>film &amp; video</v>
      </c>
      <c r="R210" t="str">
        <f t="shared" si="19"/>
        <v>drama</v>
      </c>
      <c r="S210" s="11">
        <f t="shared" si="22"/>
        <v>41989.16165509259</v>
      </c>
      <c r="T210">
        <f t="shared" si="23"/>
        <v>2014</v>
      </c>
    </row>
    <row r="211" spans="1:20" ht="48" x14ac:dyDescent="0.2">
      <c r="A211" s="6">
        <f t="shared" si="20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7" t="e">
        <f t="shared" si="18"/>
        <v>#DIV/0!</v>
      </c>
      <c r="Q211" t="str">
        <f t="shared" si="21"/>
        <v>film &amp; video</v>
      </c>
      <c r="R211" t="str">
        <f t="shared" si="19"/>
        <v>drama</v>
      </c>
      <c r="S211" s="11">
        <f t="shared" si="22"/>
        <v>42195.714525462965</v>
      </c>
      <c r="T211">
        <f t="shared" si="23"/>
        <v>2015</v>
      </c>
    </row>
    <row r="212" spans="1:20" ht="48" x14ac:dyDescent="0.2">
      <c r="A212" s="6">
        <f t="shared" si="20"/>
        <v>0.2525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7">
        <f t="shared" si="18"/>
        <v>91.818181818181813</v>
      </c>
      <c r="Q212" t="str">
        <f t="shared" si="21"/>
        <v>film &amp; video</v>
      </c>
      <c r="R212" t="str">
        <f t="shared" si="19"/>
        <v>drama</v>
      </c>
      <c r="S212" s="11">
        <f t="shared" si="22"/>
        <v>42277.999999999993</v>
      </c>
      <c r="T212">
        <f t="shared" si="23"/>
        <v>2015</v>
      </c>
    </row>
    <row r="213" spans="1:20" ht="48" x14ac:dyDescent="0.2">
      <c r="A213" s="6">
        <f t="shared" si="20"/>
        <v>0.44600000000000001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7">
        <f t="shared" si="18"/>
        <v>185.83333333333334</v>
      </c>
      <c r="Q213" t="str">
        <f t="shared" si="21"/>
        <v>film &amp; video</v>
      </c>
      <c r="R213" t="str">
        <f t="shared" si="19"/>
        <v>drama</v>
      </c>
      <c r="S213" s="11">
        <f t="shared" si="22"/>
        <v>42265.951585648152</v>
      </c>
      <c r="T213">
        <f t="shared" si="23"/>
        <v>2015</v>
      </c>
    </row>
    <row r="214" spans="1:20" ht="32" x14ac:dyDescent="0.2">
      <c r="A214" s="6">
        <f t="shared" si="20"/>
        <v>1.5873015873015873E-4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7">
        <f t="shared" si="18"/>
        <v>1</v>
      </c>
      <c r="Q214" t="str">
        <f t="shared" si="21"/>
        <v>film &amp; video</v>
      </c>
      <c r="R214" t="str">
        <f t="shared" si="19"/>
        <v>drama</v>
      </c>
      <c r="S214" s="11">
        <f t="shared" si="22"/>
        <v>42476.631018518521</v>
      </c>
      <c r="T214">
        <f t="shared" si="23"/>
        <v>2016</v>
      </c>
    </row>
    <row r="215" spans="1:20" ht="48" x14ac:dyDescent="0.2">
      <c r="A215" s="6">
        <f t="shared" si="20"/>
        <v>4.0000000000000002E-4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7">
        <f t="shared" si="18"/>
        <v>20</v>
      </c>
      <c r="Q215" t="str">
        <f t="shared" si="21"/>
        <v>film &amp; video</v>
      </c>
      <c r="R215" t="str">
        <f t="shared" si="19"/>
        <v>drama</v>
      </c>
      <c r="S215" s="11">
        <f t="shared" si="22"/>
        <v>42232.379641203697</v>
      </c>
      <c r="T215">
        <f t="shared" si="23"/>
        <v>2015</v>
      </c>
    </row>
    <row r="216" spans="1:20" ht="48" x14ac:dyDescent="0.2">
      <c r="A216" s="6">
        <f t="shared" si="20"/>
        <v>8.0000000000000007E-5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7">
        <f t="shared" si="18"/>
        <v>1</v>
      </c>
      <c r="Q216" t="str">
        <f t="shared" si="21"/>
        <v>film &amp; video</v>
      </c>
      <c r="R216" t="str">
        <f t="shared" si="19"/>
        <v>drama</v>
      </c>
      <c r="S216" s="11">
        <f t="shared" si="22"/>
        <v>42069.432280092595</v>
      </c>
      <c r="T216">
        <f t="shared" si="23"/>
        <v>2015</v>
      </c>
    </row>
    <row r="217" spans="1:20" ht="48" x14ac:dyDescent="0.2">
      <c r="A217" s="6">
        <f t="shared" si="20"/>
        <v>2.2727272727272726E-3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7">
        <f t="shared" si="18"/>
        <v>10</v>
      </c>
      <c r="Q217" t="str">
        <f t="shared" si="21"/>
        <v>film &amp; video</v>
      </c>
      <c r="R217" t="str">
        <f t="shared" si="19"/>
        <v>drama</v>
      </c>
      <c r="S217" s="11">
        <f t="shared" si="22"/>
        <v>42417.790972222218</v>
      </c>
      <c r="T217">
        <f t="shared" si="23"/>
        <v>2016</v>
      </c>
    </row>
    <row r="218" spans="1:20" ht="48" x14ac:dyDescent="0.2">
      <c r="A218" s="6">
        <f t="shared" si="20"/>
        <v>0.55698440000000005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7">
        <f t="shared" si="18"/>
        <v>331.53833333333336</v>
      </c>
      <c r="Q218" t="str">
        <f t="shared" si="21"/>
        <v>film &amp; video</v>
      </c>
      <c r="R218" t="str">
        <f t="shared" si="19"/>
        <v>drama</v>
      </c>
      <c r="S218" s="11">
        <f t="shared" si="22"/>
        <v>42116.708761574067</v>
      </c>
      <c r="T218">
        <f t="shared" si="23"/>
        <v>2015</v>
      </c>
    </row>
    <row r="219" spans="1:20" ht="16" x14ac:dyDescent="0.2">
      <c r="A219" s="6">
        <f t="shared" si="20"/>
        <v>0.11942999999999999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7">
        <f t="shared" si="18"/>
        <v>314.28947368421052</v>
      </c>
      <c r="Q219" t="str">
        <f t="shared" si="21"/>
        <v>film &amp; video</v>
      </c>
      <c r="R219" t="str">
        <f t="shared" si="19"/>
        <v>drama</v>
      </c>
      <c r="S219" s="11">
        <f t="shared" si="22"/>
        <v>42001.432280092595</v>
      </c>
      <c r="T219">
        <f t="shared" si="23"/>
        <v>2014</v>
      </c>
    </row>
    <row r="220" spans="1:20" ht="48" x14ac:dyDescent="0.2">
      <c r="A220" s="6">
        <f t="shared" si="20"/>
        <v>0.02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7">
        <f t="shared" si="18"/>
        <v>100</v>
      </c>
      <c r="Q220" t="str">
        <f t="shared" si="21"/>
        <v>film &amp; video</v>
      </c>
      <c r="R220" t="str">
        <f t="shared" si="19"/>
        <v>drama</v>
      </c>
      <c r="S220" s="11">
        <f t="shared" si="22"/>
        <v>42139.420011574075</v>
      </c>
      <c r="T220">
        <f t="shared" si="23"/>
        <v>2015</v>
      </c>
    </row>
    <row r="221" spans="1:20" ht="32" x14ac:dyDescent="0.2">
      <c r="A221" s="6">
        <f t="shared" si="20"/>
        <v>0.17630000000000001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7">
        <f t="shared" si="18"/>
        <v>115.98684210526316</v>
      </c>
      <c r="Q221" t="str">
        <f t="shared" si="21"/>
        <v>film &amp; video</v>
      </c>
      <c r="R221" t="str">
        <f t="shared" si="19"/>
        <v>drama</v>
      </c>
      <c r="S221" s="11">
        <f t="shared" si="22"/>
        <v>42461.082638888889</v>
      </c>
      <c r="T221">
        <f t="shared" si="23"/>
        <v>2016</v>
      </c>
    </row>
    <row r="222" spans="1:20" ht="48" x14ac:dyDescent="0.2">
      <c r="A222" s="6">
        <f t="shared" si="20"/>
        <v>7.1999999999999998E-3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7">
        <f t="shared" si="18"/>
        <v>120</v>
      </c>
      <c r="Q222" t="str">
        <f t="shared" si="21"/>
        <v>film &amp; video</v>
      </c>
      <c r="R222" t="str">
        <f t="shared" si="19"/>
        <v>drama</v>
      </c>
      <c r="S222" s="11">
        <f t="shared" si="22"/>
        <v>42236.629166666658</v>
      </c>
      <c r="T222">
        <f t="shared" si="23"/>
        <v>2015</v>
      </c>
    </row>
    <row r="223" spans="1:20" ht="16" x14ac:dyDescent="0.2">
      <c r="A223" s="6">
        <f t="shared" si="20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7" t="e">
        <f t="shared" si="18"/>
        <v>#DIV/0!</v>
      </c>
      <c r="Q223" t="str">
        <f t="shared" si="21"/>
        <v>film &amp; video</v>
      </c>
      <c r="R223" t="str">
        <f t="shared" si="19"/>
        <v>drama</v>
      </c>
      <c r="S223" s="11">
        <f t="shared" si="22"/>
        <v>42091.587546296294</v>
      </c>
      <c r="T223">
        <f t="shared" si="23"/>
        <v>2015</v>
      </c>
    </row>
    <row r="224" spans="1:20" ht="48" x14ac:dyDescent="0.2">
      <c r="A224" s="6">
        <f t="shared" si="20"/>
        <v>0.13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7">
        <f t="shared" si="18"/>
        <v>65</v>
      </c>
      <c r="Q224" t="str">
        <f t="shared" si="21"/>
        <v>film &amp; video</v>
      </c>
      <c r="R224" t="str">
        <f t="shared" si="19"/>
        <v>drama</v>
      </c>
      <c r="S224" s="11">
        <f t="shared" si="22"/>
        <v>42089.902083333327</v>
      </c>
      <c r="T224">
        <f t="shared" si="23"/>
        <v>2015</v>
      </c>
    </row>
    <row r="225" spans="1:20" ht="48" x14ac:dyDescent="0.2">
      <c r="A225" s="6">
        <f t="shared" si="20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7" t="e">
        <f t="shared" si="18"/>
        <v>#DIV/0!</v>
      </c>
      <c r="Q225" t="str">
        <f t="shared" si="21"/>
        <v>film &amp; video</v>
      </c>
      <c r="R225" t="str">
        <f t="shared" si="19"/>
        <v>drama</v>
      </c>
      <c r="S225" s="11">
        <f t="shared" si="22"/>
        <v>42511.836805555555</v>
      </c>
      <c r="T225">
        <f t="shared" si="23"/>
        <v>2016</v>
      </c>
    </row>
    <row r="226" spans="1:20" ht="48" x14ac:dyDescent="0.2">
      <c r="A226" s="6">
        <f t="shared" si="20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7" t="e">
        <f t="shared" si="18"/>
        <v>#DIV/0!</v>
      </c>
      <c r="Q226" t="str">
        <f t="shared" si="21"/>
        <v>film &amp; video</v>
      </c>
      <c r="R226" t="str">
        <f t="shared" si="19"/>
        <v>drama</v>
      </c>
      <c r="S226" s="11">
        <f t="shared" si="22"/>
        <v>42195.026921296296</v>
      </c>
      <c r="T226">
        <f t="shared" si="23"/>
        <v>2015</v>
      </c>
    </row>
    <row r="227" spans="1:20" ht="48" x14ac:dyDescent="0.2">
      <c r="A227" s="6">
        <f t="shared" si="20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7" t="e">
        <f t="shared" si="18"/>
        <v>#DIV/0!</v>
      </c>
      <c r="Q227" t="str">
        <f t="shared" si="21"/>
        <v>film &amp; video</v>
      </c>
      <c r="R227" t="str">
        <f t="shared" si="19"/>
        <v>drama</v>
      </c>
      <c r="S227" s="11">
        <f t="shared" si="22"/>
        <v>42468.711273148147</v>
      </c>
      <c r="T227">
        <f t="shared" si="23"/>
        <v>2016</v>
      </c>
    </row>
    <row r="228" spans="1:20" ht="32" x14ac:dyDescent="0.2">
      <c r="A228" s="6">
        <f t="shared" si="20"/>
        <v>8.6206896551724137E-3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7">
        <f t="shared" si="18"/>
        <v>125</v>
      </c>
      <c r="Q228" t="str">
        <f t="shared" si="21"/>
        <v>film &amp; video</v>
      </c>
      <c r="R228" t="str">
        <f t="shared" si="19"/>
        <v>drama</v>
      </c>
      <c r="S228" s="11">
        <f t="shared" si="22"/>
        <v>42155.186805555553</v>
      </c>
      <c r="T228">
        <f t="shared" si="23"/>
        <v>2015</v>
      </c>
    </row>
    <row r="229" spans="1:20" ht="48" x14ac:dyDescent="0.2">
      <c r="A229" s="6">
        <f t="shared" si="20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7" t="e">
        <f t="shared" si="18"/>
        <v>#DIV/0!</v>
      </c>
      <c r="Q229" t="str">
        <f t="shared" si="21"/>
        <v>film &amp; video</v>
      </c>
      <c r="R229" t="str">
        <f t="shared" si="19"/>
        <v>drama</v>
      </c>
      <c r="S229" s="11">
        <f t="shared" si="22"/>
        <v>42194.685659722221</v>
      </c>
      <c r="T229">
        <f t="shared" si="23"/>
        <v>2015</v>
      </c>
    </row>
    <row r="230" spans="1:20" ht="32" x14ac:dyDescent="0.2">
      <c r="A230" s="6">
        <f t="shared" si="20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7" t="e">
        <f t="shared" si="18"/>
        <v>#DIV/0!</v>
      </c>
      <c r="Q230" t="str">
        <f t="shared" si="21"/>
        <v>film &amp; video</v>
      </c>
      <c r="R230" t="str">
        <f t="shared" si="19"/>
        <v>drama</v>
      </c>
      <c r="S230" s="11">
        <f t="shared" si="22"/>
        <v>42156.478067129625</v>
      </c>
      <c r="T230">
        <f t="shared" si="23"/>
        <v>2015</v>
      </c>
    </row>
    <row r="231" spans="1:20" ht="48" x14ac:dyDescent="0.2">
      <c r="A231" s="6">
        <f t="shared" si="20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7" t="e">
        <f t="shared" si="18"/>
        <v>#DIV/0!</v>
      </c>
      <c r="Q231" t="str">
        <f t="shared" si="21"/>
        <v>film &amp; video</v>
      </c>
      <c r="R231" t="str">
        <f t="shared" si="19"/>
        <v>drama</v>
      </c>
      <c r="S231" s="11">
        <f t="shared" si="22"/>
        <v>42413.725659722222</v>
      </c>
      <c r="T231">
        <f t="shared" si="23"/>
        <v>2016</v>
      </c>
    </row>
    <row r="232" spans="1:20" ht="48" x14ac:dyDescent="0.2">
      <c r="A232" s="6">
        <f t="shared" si="20"/>
        <v>4.0000000000000001E-3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7">
        <f t="shared" si="18"/>
        <v>30</v>
      </c>
      <c r="Q232" t="str">
        <f t="shared" si="21"/>
        <v>film &amp; video</v>
      </c>
      <c r="R232" t="str">
        <f t="shared" si="19"/>
        <v>drama</v>
      </c>
      <c r="S232" s="11">
        <f t="shared" si="22"/>
        <v>42159.568877314807</v>
      </c>
      <c r="T232">
        <f t="shared" si="23"/>
        <v>2015</v>
      </c>
    </row>
    <row r="233" spans="1:20" ht="48" x14ac:dyDescent="0.2">
      <c r="A233" s="6">
        <f t="shared" si="20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7" t="e">
        <f t="shared" si="18"/>
        <v>#DIV/0!</v>
      </c>
      <c r="Q233" t="str">
        <f t="shared" si="21"/>
        <v>film &amp; video</v>
      </c>
      <c r="R233" t="str">
        <f t="shared" si="19"/>
        <v>drama</v>
      </c>
      <c r="S233" s="11">
        <f t="shared" si="22"/>
        <v>42371.750590277778</v>
      </c>
      <c r="T233">
        <f t="shared" si="23"/>
        <v>2016</v>
      </c>
    </row>
    <row r="234" spans="1:20" ht="48" x14ac:dyDescent="0.2">
      <c r="A234" s="6">
        <f t="shared" si="20"/>
        <v>2.75E-2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7">
        <f t="shared" si="18"/>
        <v>15.714285714285714</v>
      </c>
      <c r="Q234" t="str">
        <f t="shared" si="21"/>
        <v>film &amp; video</v>
      </c>
      <c r="R234" t="str">
        <f t="shared" si="19"/>
        <v>drama</v>
      </c>
      <c r="S234" s="11">
        <f t="shared" si="22"/>
        <v>42062.617430555554</v>
      </c>
      <c r="T234">
        <f t="shared" si="23"/>
        <v>2015</v>
      </c>
    </row>
    <row r="235" spans="1:20" ht="48" x14ac:dyDescent="0.2">
      <c r="A235" s="6">
        <f t="shared" si="20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7" t="e">
        <f t="shared" si="18"/>
        <v>#DIV/0!</v>
      </c>
      <c r="Q235" t="str">
        <f t="shared" si="21"/>
        <v>film &amp; video</v>
      </c>
      <c r="R235" t="str">
        <f t="shared" si="19"/>
        <v>drama</v>
      </c>
      <c r="S235" s="11">
        <f t="shared" si="22"/>
        <v>42642.703379629624</v>
      </c>
      <c r="T235">
        <f t="shared" si="23"/>
        <v>2016</v>
      </c>
    </row>
    <row r="236" spans="1:20" ht="48" x14ac:dyDescent="0.2">
      <c r="A236" s="6">
        <f t="shared" si="20"/>
        <v>0.40100000000000002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7">
        <f t="shared" si="18"/>
        <v>80.2</v>
      </c>
      <c r="Q236" t="str">
        <f t="shared" si="21"/>
        <v>film &amp; video</v>
      </c>
      <c r="R236" t="str">
        <f t="shared" si="19"/>
        <v>drama</v>
      </c>
      <c r="S236" s="11">
        <f t="shared" si="22"/>
        <v>42175.82707175926</v>
      </c>
      <c r="T236">
        <f t="shared" si="23"/>
        <v>2015</v>
      </c>
    </row>
    <row r="237" spans="1:20" ht="32" x14ac:dyDescent="0.2">
      <c r="A237" s="6">
        <f t="shared" si="20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7" t="e">
        <f t="shared" si="18"/>
        <v>#DIV/0!</v>
      </c>
      <c r="Q237" t="str">
        <f t="shared" si="21"/>
        <v>film &amp; video</v>
      </c>
      <c r="R237" t="str">
        <f t="shared" si="19"/>
        <v>drama</v>
      </c>
      <c r="S237" s="11">
        <f t="shared" si="22"/>
        <v>42194.700196759259</v>
      </c>
      <c r="T237">
        <f t="shared" si="23"/>
        <v>2015</v>
      </c>
    </row>
    <row r="238" spans="1:20" ht="48" x14ac:dyDescent="0.2">
      <c r="A238" s="6">
        <f t="shared" si="20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7" t="e">
        <f t="shared" si="18"/>
        <v>#DIV/0!</v>
      </c>
      <c r="Q238" t="str">
        <f t="shared" si="21"/>
        <v>film &amp; video</v>
      </c>
      <c r="R238" t="str">
        <f t="shared" si="19"/>
        <v>drama</v>
      </c>
      <c r="S238" s="11">
        <f t="shared" si="22"/>
        <v>42373.791666666664</v>
      </c>
      <c r="T238">
        <f t="shared" si="23"/>
        <v>2016</v>
      </c>
    </row>
    <row r="239" spans="1:20" ht="16" x14ac:dyDescent="0.2">
      <c r="A239" s="6">
        <f t="shared" si="20"/>
        <v>3.3333333333333335E-3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7">
        <f t="shared" si="18"/>
        <v>50</v>
      </c>
      <c r="Q239" t="str">
        <f t="shared" si="21"/>
        <v>film &amp; video</v>
      </c>
      <c r="R239" t="str">
        <f t="shared" si="19"/>
        <v>drama</v>
      </c>
      <c r="S239" s="11">
        <f t="shared" si="22"/>
        <v>42437.368854166663</v>
      </c>
      <c r="T239">
        <f t="shared" si="23"/>
        <v>2016</v>
      </c>
    </row>
    <row r="240" spans="1:20" ht="48" x14ac:dyDescent="0.2">
      <c r="A240" s="6">
        <f t="shared" si="20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7" t="e">
        <f t="shared" si="18"/>
        <v>#DIV/0!</v>
      </c>
      <c r="Q240" t="str">
        <f t="shared" si="21"/>
        <v>film &amp; video</v>
      </c>
      <c r="R240" t="str">
        <f t="shared" si="19"/>
        <v>drama</v>
      </c>
      <c r="S240" s="11">
        <f t="shared" si="22"/>
        <v>42734.166666666664</v>
      </c>
      <c r="T240">
        <f t="shared" si="23"/>
        <v>2016</v>
      </c>
    </row>
    <row r="241" spans="1:20" ht="48" x14ac:dyDescent="0.2">
      <c r="A241" s="6">
        <f t="shared" si="20"/>
        <v>0.25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7">
        <f t="shared" si="18"/>
        <v>50</v>
      </c>
      <c r="Q241" t="str">
        <f t="shared" si="21"/>
        <v>film &amp; video</v>
      </c>
      <c r="R241" t="str">
        <f t="shared" si="19"/>
        <v>drama</v>
      </c>
      <c r="S241" s="11">
        <f t="shared" si="22"/>
        <v>42316.291666666664</v>
      </c>
      <c r="T241">
        <f t="shared" si="23"/>
        <v>2015</v>
      </c>
    </row>
    <row r="242" spans="1:20" ht="48" x14ac:dyDescent="0.2">
      <c r="A242" s="6">
        <f t="shared" si="20"/>
        <v>1.0763413333333334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7">
        <f t="shared" si="18"/>
        <v>117.84759124087591</v>
      </c>
      <c r="Q242" t="str">
        <f t="shared" si="21"/>
        <v>film &amp; video</v>
      </c>
      <c r="R242" t="str">
        <f t="shared" si="19"/>
        <v>documentary</v>
      </c>
      <c r="S242" s="11">
        <f t="shared" si="22"/>
        <v>41399.500127314815</v>
      </c>
      <c r="T242">
        <f t="shared" si="23"/>
        <v>2013</v>
      </c>
    </row>
    <row r="243" spans="1:20" ht="48" x14ac:dyDescent="0.2">
      <c r="A243" s="6">
        <f t="shared" si="20"/>
        <v>1.1263736263736264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7">
        <f t="shared" si="18"/>
        <v>109.04255319148936</v>
      </c>
      <c r="Q243" t="str">
        <f t="shared" si="21"/>
        <v>film &amp; video</v>
      </c>
      <c r="R243" t="str">
        <f t="shared" si="19"/>
        <v>documentary</v>
      </c>
      <c r="S243" s="11">
        <f t="shared" si="22"/>
        <v>41994.489629629628</v>
      </c>
      <c r="T243">
        <f t="shared" si="23"/>
        <v>2014</v>
      </c>
    </row>
    <row r="244" spans="1:20" ht="48" x14ac:dyDescent="0.2">
      <c r="A244" s="6">
        <f t="shared" si="20"/>
        <v>1.1346153846153846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7">
        <f t="shared" si="18"/>
        <v>73.019801980198025</v>
      </c>
      <c r="Q244" t="str">
        <f t="shared" si="21"/>
        <v>film &amp; video</v>
      </c>
      <c r="R244" t="str">
        <f t="shared" si="19"/>
        <v>documentary</v>
      </c>
      <c r="S244" s="11">
        <f t="shared" si="22"/>
        <v>40897.28460648148</v>
      </c>
      <c r="T244">
        <f t="shared" si="23"/>
        <v>2011</v>
      </c>
    </row>
    <row r="245" spans="1:20" ht="48" x14ac:dyDescent="0.2">
      <c r="A245" s="6">
        <f t="shared" si="20"/>
        <v>1.0259199999999999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7">
        <f t="shared" si="18"/>
        <v>78.195121951219505</v>
      </c>
      <c r="Q245" t="str">
        <f t="shared" si="21"/>
        <v>film &amp; video</v>
      </c>
      <c r="R245" t="str">
        <f t="shared" si="19"/>
        <v>documentary</v>
      </c>
      <c r="S245" s="11">
        <f t="shared" si="22"/>
        <v>41691.839166666665</v>
      </c>
      <c r="T245">
        <f t="shared" si="23"/>
        <v>2014</v>
      </c>
    </row>
    <row r="246" spans="1:20" ht="48" x14ac:dyDescent="0.2">
      <c r="A246" s="6">
        <f t="shared" si="20"/>
        <v>1.1375714285714287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7">
        <f t="shared" si="18"/>
        <v>47.398809523809526</v>
      </c>
      <c r="Q246" t="str">
        <f t="shared" si="21"/>
        <v>film &amp; video</v>
      </c>
      <c r="R246" t="str">
        <f t="shared" si="19"/>
        <v>documentary</v>
      </c>
      <c r="S246" s="11">
        <f t="shared" si="22"/>
        <v>40253.087499999994</v>
      </c>
      <c r="T246">
        <f t="shared" si="23"/>
        <v>2010</v>
      </c>
    </row>
    <row r="247" spans="1:20" ht="48" x14ac:dyDescent="0.2">
      <c r="A247" s="6">
        <f t="shared" si="20"/>
        <v>1.0371999999999999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7">
        <f t="shared" si="18"/>
        <v>54.020833333333336</v>
      </c>
      <c r="Q247" t="str">
        <f t="shared" si="21"/>
        <v>film &amp; video</v>
      </c>
      <c r="R247" t="str">
        <f t="shared" si="19"/>
        <v>documentary</v>
      </c>
      <c r="S247" s="11">
        <f t="shared" si="22"/>
        <v>41136.844733796293</v>
      </c>
      <c r="T247">
        <f t="shared" si="23"/>
        <v>2012</v>
      </c>
    </row>
    <row r="248" spans="1:20" ht="48" x14ac:dyDescent="0.2">
      <c r="A248" s="6">
        <f t="shared" si="20"/>
        <v>3.0546000000000002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7">
        <f t="shared" si="18"/>
        <v>68.488789237668158</v>
      </c>
      <c r="Q248" t="str">
        <f t="shared" si="21"/>
        <v>film &amp; video</v>
      </c>
      <c r="R248" t="str">
        <f t="shared" si="19"/>
        <v>documentary</v>
      </c>
      <c r="S248" s="11">
        <f t="shared" si="22"/>
        <v>40530.196817129625</v>
      </c>
      <c r="T248">
        <f t="shared" si="23"/>
        <v>2010</v>
      </c>
    </row>
    <row r="249" spans="1:20" ht="64" x14ac:dyDescent="0.2">
      <c r="A249" s="6">
        <f t="shared" si="20"/>
        <v>1.341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7">
        <f t="shared" si="18"/>
        <v>108.14516129032258</v>
      </c>
      <c r="Q249" t="str">
        <f t="shared" si="21"/>
        <v>film &amp; video</v>
      </c>
      <c r="R249" t="str">
        <f t="shared" si="19"/>
        <v>documentary</v>
      </c>
      <c r="S249" s="11">
        <f t="shared" si="22"/>
        <v>40466.943749999999</v>
      </c>
      <c r="T249">
        <f t="shared" si="23"/>
        <v>2010</v>
      </c>
    </row>
    <row r="250" spans="1:20" ht="48" x14ac:dyDescent="0.2">
      <c r="A250" s="6">
        <f t="shared" si="20"/>
        <v>1.0133294117647058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7">
        <f t="shared" si="18"/>
        <v>589.95205479452056</v>
      </c>
      <c r="Q250" t="str">
        <f t="shared" si="21"/>
        <v>film &amp; video</v>
      </c>
      <c r="R250" t="str">
        <f t="shared" si="19"/>
        <v>documentary</v>
      </c>
      <c r="S250" s="11">
        <f t="shared" si="22"/>
        <v>40915.566076388888</v>
      </c>
      <c r="T250">
        <f t="shared" si="23"/>
        <v>2012</v>
      </c>
    </row>
    <row r="251" spans="1:20" ht="48" x14ac:dyDescent="0.2">
      <c r="A251" s="6">
        <f t="shared" si="20"/>
        <v>1.1292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7">
        <f t="shared" si="18"/>
        <v>48.051063829787232</v>
      </c>
      <c r="Q251" t="str">
        <f t="shared" si="21"/>
        <v>film &amp; video</v>
      </c>
      <c r="R251" t="str">
        <f t="shared" si="19"/>
        <v>documentary</v>
      </c>
      <c r="S251" s="11">
        <f t="shared" si="22"/>
        <v>40412.527777777774</v>
      </c>
      <c r="T251">
        <f t="shared" si="23"/>
        <v>2010</v>
      </c>
    </row>
    <row r="252" spans="1:20" ht="48" x14ac:dyDescent="0.2">
      <c r="A252" s="6">
        <f t="shared" si="20"/>
        <v>1.0558333333333334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7">
        <f t="shared" si="18"/>
        <v>72.482837528604122</v>
      </c>
      <c r="Q252" t="str">
        <f t="shared" si="21"/>
        <v>film &amp; video</v>
      </c>
      <c r="R252" t="str">
        <f t="shared" si="19"/>
        <v>documentary</v>
      </c>
      <c r="S252" s="11">
        <f t="shared" si="22"/>
        <v>41431.357534722221</v>
      </c>
      <c r="T252">
        <f t="shared" si="23"/>
        <v>2013</v>
      </c>
    </row>
    <row r="253" spans="1:20" ht="48" x14ac:dyDescent="0.2">
      <c r="A253" s="6">
        <f t="shared" si="20"/>
        <v>1.2557142857142858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7">
        <f t="shared" si="18"/>
        <v>57.077922077922075</v>
      </c>
      <c r="Q253" t="str">
        <f t="shared" si="21"/>
        <v>film &amp; video</v>
      </c>
      <c r="R253" t="str">
        <f t="shared" si="19"/>
        <v>documentary</v>
      </c>
      <c r="S253" s="11">
        <f t="shared" si="22"/>
        <v>41045.583333333328</v>
      </c>
      <c r="T253">
        <f t="shared" si="23"/>
        <v>2012</v>
      </c>
    </row>
    <row r="254" spans="1:20" ht="48" x14ac:dyDescent="0.2">
      <c r="A254" s="6">
        <f t="shared" si="20"/>
        <v>1.8455999999999999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7">
        <f t="shared" si="18"/>
        <v>85.444444444444443</v>
      </c>
      <c r="Q254" t="str">
        <f t="shared" si="21"/>
        <v>film &amp; video</v>
      </c>
      <c r="R254" t="str">
        <f t="shared" si="19"/>
        <v>documentary</v>
      </c>
      <c r="S254" s="11">
        <f t="shared" si="22"/>
        <v>40329.957638888889</v>
      </c>
      <c r="T254">
        <f t="shared" si="23"/>
        <v>2010</v>
      </c>
    </row>
    <row r="255" spans="1:20" ht="48" x14ac:dyDescent="0.2">
      <c r="A255" s="6">
        <f t="shared" si="20"/>
        <v>1.0073333333333334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7">
        <f t="shared" si="18"/>
        <v>215.85714285714286</v>
      </c>
      <c r="Q255" t="str">
        <f t="shared" si="21"/>
        <v>film &amp; video</v>
      </c>
      <c r="R255" t="str">
        <f t="shared" si="19"/>
        <v>documentary</v>
      </c>
      <c r="S255" s="11">
        <f t="shared" si="22"/>
        <v>40954.44253472222</v>
      </c>
      <c r="T255">
        <f t="shared" si="23"/>
        <v>2012</v>
      </c>
    </row>
    <row r="256" spans="1:20" ht="48" x14ac:dyDescent="0.2">
      <c r="A256" s="6">
        <f t="shared" si="20"/>
        <v>1.1694724999999999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7">
        <f t="shared" si="18"/>
        <v>89.38643312101911</v>
      </c>
      <c r="Q256" t="str">
        <f t="shared" si="21"/>
        <v>film &amp; video</v>
      </c>
      <c r="R256" t="str">
        <f t="shared" si="19"/>
        <v>documentary</v>
      </c>
      <c r="S256" s="11">
        <f t="shared" si="22"/>
        <v>42293.874999999993</v>
      </c>
      <c r="T256">
        <f t="shared" si="23"/>
        <v>2015</v>
      </c>
    </row>
    <row r="257" spans="1:20" ht="32" x14ac:dyDescent="0.2">
      <c r="A257" s="6">
        <f t="shared" si="20"/>
        <v>1.0673325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7">
        <f t="shared" si="18"/>
        <v>45.418404255319146</v>
      </c>
      <c r="Q257" t="str">
        <f t="shared" si="21"/>
        <v>film &amp; video</v>
      </c>
      <c r="R257" t="str">
        <f t="shared" si="19"/>
        <v>documentary</v>
      </c>
      <c r="S257" s="11">
        <f t="shared" si="22"/>
        <v>40618.276412037034</v>
      </c>
      <c r="T257">
        <f t="shared" si="23"/>
        <v>2011</v>
      </c>
    </row>
    <row r="258" spans="1:20" ht="48" x14ac:dyDescent="0.2">
      <c r="A258" s="6">
        <f t="shared" si="20"/>
        <v>1.391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7">
        <f t="shared" ref="P258:P321" si="24">F:F/M:M</f>
        <v>65.756363636363631</v>
      </c>
      <c r="Q258" t="str">
        <f t="shared" si="21"/>
        <v>film &amp; video</v>
      </c>
      <c r="R258" t="str">
        <f t="shared" ref="R258:R321" si="25">RIGHT(O258,LEN(O258)-SEARCH("/",O258,1))</f>
        <v>documentary</v>
      </c>
      <c r="S258" s="11">
        <f t="shared" si="22"/>
        <v>41349.560960648145</v>
      </c>
      <c r="T258">
        <f t="shared" si="23"/>
        <v>2013</v>
      </c>
    </row>
    <row r="259" spans="1:20" ht="48" x14ac:dyDescent="0.2">
      <c r="A259" s="6">
        <f t="shared" ref="A259:A322" si="26">F:F/E:E</f>
        <v>1.0672648571428571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7">
        <f t="shared" si="24"/>
        <v>66.70405357142856</v>
      </c>
      <c r="Q259" t="str">
        <f t="shared" ref="Q259:Q322" si="27">LEFT(O259,SEARCH("/",O259,1)-1)</f>
        <v>film &amp; video</v>
      </c>
      <c r="R259" t="str">
        <f t="shared" si="25"/>
        <v>documentary</v>
      </c>
      <c r="S259" s="11">
        <f t="shared" ref="S259:S322" si="28">(((J259/60)/60)/24)+DATE(1970,1,1)+(-5/24)</f>
        <v>42509.418541666666</v>
      </c>
      <c r="T259">
        <f t="shared" ref="T259:T322" si="29">YEAR(S259)</f>
        <v>2016</v>
      </c>
    </row>
    <row r="260" spans="1:20" ht="48" x14ac:dyDescent="0.2">
      <c r="A260" s="6">
        <f t="shared" si="26"/>
        <v>1.9114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7">
        <f t="shared" si="24"/>
        <v>83.345930232558146</v>
      </c>
      <c r="Q260" t="str">
        <f t="shared" si="27"/>
        <v>film &amp; video</v>
      </c>
      <c r="R260" t="str">
        <f t="shared" si="25"/>
        <v>documentary</v>
      </c>
      <c r="S260" s="11">
        <f t="shared" si="28"/>
        <v>40711.843356481477</v>
      </c>
      <c r="T260">
        <f t="shared" si="29"/>
        <v>2011</v>
      </c>
    </row>
    <row r="261" spans="1:20" ht="48" x14ac:dyDescent="0.2">
      <c r="A261" s="6">
        <f t="shared" si="26"/>
        <v>1.3193789333333332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7">
        <f t="shared" si="24"/>
        <v>105.04609341825902</v>
      </c>
      <c r="Q261" t="str">
        <f t="shared" si="27"/>
        <v>film &amp; video</v>
      </c>
      <c r="R261" t="str">
        <f t="shared" si="25"/>
        <v>documentary</v>
      </c>
      <c r="S261" s="11">
        <f t="shared" si="28"/>
        <v>42102.529733796291</v>
      </c>
      <c r="T261">
        <f t="shared" si="29"/>
        <v>2015</v>
      </c>
    </row>
    <row r="262" spans="1:20" ht="32" x14ac:dyDescent="0.2">
      <c r="A262" s="6">
        <f t="shared" si="26"/>
        <v>1.0640000000000001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7">
        <f t="shared" si="24"/>
        <v>120.90909090909091</v>
      </c>
      <c r="Q262" t="str">
        <f t="shared" si="27"/>
        <v>film &amp; video</v>
      </c>
      <c r="R262" t="str">
        <f t="shared" si="25"/>
        <v>documentary</v>
      </c>
      <c r="S262" s="11">
        <f t="shared" si="28"/>
        <v>40376.207638888889</v>
      </c>
      <c r="T262">
        <f t="shared" si="29"/>
        <v>2010</v>
      </c>
    </row>
    <row r="263" spans="1:20" ht="32" x14ac:dyDescent="0.2">
      <c r="A263" s="6">
        <f t="shared" si="26"/>
        <v>1.0740000000000001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7">
        <f t="shared" si="24"/>
        <v>97.63636363636364</v>
      </c>
      <c r="Q263" t="str">
        <f t="shared" si="27"/>
        <v>film &amp; video</v>
      </c>
      <c r="R263" t="str">
        <f t="shared" si="25"/>
        <v>documentary</v>
      </c>
      <c r="S263" s="11">
        <f t="shared" si="28"/>
        <v>41067.413194444445</v>
      </c>
      <c r="T263">
        <f t="shared" si="29"/>
        <v>2012</v>
      </c>
    </row>
    <row r="264" spans="1:20" ht="32" x14ac:dyDescent="0.2">
      <c r="A264" s="6">
        <f t="shared" si="26"/>
        <v>2.4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7">
        <f t="shared" si="24"/>
        <v>41.379310344827587</v>
      </c>
      <c r="Q264" t="str">
        <f t="shared" si="27"/>
        <v>film &amp; video</v>
      </c>
      <c r="R264" t="str">
        <f t="shared" si="25"/>
        <v>documentary</v>
      </c>
      <c r="S264" s="11">
        <f t="shared" si="28"/>
        <v>40600.039675925924</v>
      </c>
      <c r="T264">
        <f t="shared" si="29"/>
        <v>2011</v>
      </c>
    </row>
    <row r="265" spans="1:20" ht="64" x14ac:dyDescent="0.2">
      <c r="A265" s="6">
        <f t="shared" si="26"/>
        <v>1.1808107999999999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7">
        <f t="shared" si="24"/>
        <v>30.654485981308412</v>
      </c>
      <c r="Q265" t="str">
        <f t="shared" si="27"/>
        <v>film &amp; video</v>
      </c>
      <c r="R265" t="str">
        <f t="shared" si="25"/>
        <v>documentary</v>
      </c>
      <c r="S265" s="11">
        <f t="shared" si="28"/>
        <v>41179.746458333328</v>
      </c>
      <c r="T265">
        <f t="shared" si="29"/>
        <v>2012</v>
      </c>
    </row>
    <row r="266" spans="1:20" ht="64" x14ac:dyDescent="0.2">
      <c r="A266" s="6">
        <f t="shared" si="26"/>
        <v>1.1819999999999999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7">
        <f t="shared" si="24"/>
        <v>64.945054945054949</v>
      </c>
      <c r="Q266" t="str">
        <f t="shared" si="27"/>
        <v>film &amp; video</v>
      </c>
      <c r="R266" t="str">
        <f t="shared" si="25"/>
        <v>documentary</v>
      </c>
      <c r="S266" s="11">
        <f t="shared" si="28"/>
        <v>41040.411979166667</v>
      </c>
      <c r="T266">
        <f t="shared" si="29"/>
        <v>2012</v>
      </c>
    </row>
    <row r="267" spans="1:20" ht="64" x14ac:dyDescent="0.2">
      <c r="A267" s="6">
        <f t="shared" si="26"/>
        <v>1.111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7">
        <f t="shared" si="24"/>
        <v>95.775862068965523</v>
      </c>
      <c r="Q267" t="str">
        <f t="shared" si="27"/>
        <v>film &amp; video</v>
      </c>
      <c r="R267" t="str">
        <f t="shared" si="25"/>
        <v>documentary</v>
      </c>
      <c r="S267" s="11">
        <f t="shared" si="28"/>
        <v>40308.636111111111</v>
      </c>
      <c r="T267">
        <f t="shared" si="29"/>
        <v>2010</v>
      </c>
    </row>
    <row r="268" spans="1:20" ht="48" x14ac:dyDescent="0.2">
      <c r="A268" s="6">
        <f t="shared" si="26"/>
        <v>1.4550000000000001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7">
        <f t="shared" si="24"/>
        <v>40.416666666666664</v>
      </c>
      <c r="Q268" t="str">
        <f t="shared" si="27"/>
        <v>film &amp; video</v>
      </c>
      <c r="R268" t="str">
        <f t="shared" si="25"/>
        <v>documentary</v>
      </c>
      <c r="S268" s="11">
        <f t="shared" si="28"/>
        <v>40290.95208333333</v>
      </c>
      <c r="T268">
        <f t="shared" si="29"/>
        <v>2010</v>
      </c>
    </row>
    <row r="269" spans="1:20" ht="48" x14ac:dyDescent="0.2">
      <c r="A269" s="6">
        <f t="shared" si="26"/>
        <v>1.3162883248730965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7">
        <f t="shared" si="24"/>
        <v>78.578424242424248</v>
      </c>
      <c r="Q269" t="str">
        <f t="shared" si="27"/>
        <v>film &amp; video</v>
      </c>
      <c r="R269" t="str">
        <f t="shared" si="25"/>
        <v>documentary</v>
      </c>
      <c r="S269" s="11">
        <f t="shared" si="28"/>
        <v>41815.244201388887</v>
      </c>
      <c r="T269">
        <f t="shared" si="29"/>
        <v>2014</v>
      </c>
    </row>
    <row r="270" spans="1:20" ht="48" x14ac:dyDescent="0.2">
      <c r="A270" s="6">
        <f t="shared" si="26"/>
        <v>1.1140000000000001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7">
        <f t="shared" si="24"/>
        <v>50.18018018018018</v>
      </c>
      <c r="Q270" t="str">
        <f t="shared" si="27"/>
        <v>film &amp; video</v>
      </c>
      <c r="R270" t="str">
        <f t="shared" si="25"/>
        <v>documentary</v>
      </c>
      <c r="S270" s="11">
        <f t="shared" si="28"/>
        <v>40853.985856481479</v>
      </c>
      <c r="T270">
        <f t="shared" si="29"/>
        <v>2011</v>
      </c>
    </row>
    <row r="271" spans="1:20" ht="48" x14ac:dyDescent="0.2">
      <c r="A271" s="6">
        <f t="shared" si="26"/>
        <v>1.4723377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7">
        <f t="shared" si="24"/>
        <v>92.251735588972423</v>
      </c>
      <c r="Q271" t="str">
        <f t="shared" si="27"/>
        <v>film &amp; video</v>
      </c>
      <c r="R271" t="str">
        <f t="shared" si="25"/>
        <v>documentary</v>
      </c>
      <c r="S271" s="11">
        <f t="shared" si="28"/>
        <v>42787.988680555551</v>
      </c>
      <c r="T271">
        <f t="shared" si="29"/>
        <v>2017</v>
      </c>
    </row>
    <row r="272" spans="1:20" ht="48" x14ac:dyDescent="0.2">
      <c r="A272" s="6">
        <f t="shared" si="26"/>
        <v>1.5260869565217392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7">
        <f t="shared" si="24"/>
        <v>57.540983606557376</v>
      </c>
      <c r="Q272" t="str">
        <f t="shared" si="27"/>
        <v>film &amp; video</v>
      </c>
      <c r="R272" t="str">
        <f t="shared" si="25"/>
        <v>documentary</v>
      </c>
      <c r="S272" s="11">
        <f t="shared" si="28"/>
        <v>40687.958333333328</v>
      </c>
      <c r="T272">
        <f t="shared" si="29"/>
        <v>2011</v>
      </c>
    </row>
    <row r="273" spans="1:20" ht="48" x14ac:dyDescent="0.2">
      <c r="A273" s="6">
        <f t="shared" si="26"/>
        <v>1.0468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7">
        <f t="shared" si="24"/>
        <v>109.42160278745645</v>
      </c>
      <c r="Q273" t="str">
        <f t="shared" si="27"/>
        <v>film &amp; video</v>
      </c>
      <c r="R273" t="str">
        <f t="shared" si="25"/>
        <v>documentary</v>
      </c>
      <c r="S273" s="11">
        <f t="shared" si="28"/>
        <v>41641.125</v>
      </c>
      <c r="T273">
        <f t="shared" si="29"/>
        <v>2014</v>
      </c>
    </row>
    <row r="274" spans="1:20" ht="48" x14ac:dyDescent="0.2">
      <c r="A274" s="6">
        <f t="shared" si="26"/>
        <v>1.7743366666666667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7">
        <f t="shared" si="24"/>
        <v>81.892461538461546</v>
      </c>
      <c r="Q274" t="str">
        <f t="shared" si="27"/>
        <v>film &amp; video</v>
      </c>
      <c r="R274" t="str">
        <f t="shared" si="25"/>
        <v>documentary</v>
      </c>
      <c r="S274" s="11">
        <f t="shared" si="28"/>
        <v>40296.575694444444</v>
      </c>
      <c r="T274">
        <f t="shared" si="29"/>
        <v>2010</v>
      </c>
    </row>
    <row r="275" spans="1:20" ht="48" x14ac:dyDescent="0.2">
      <c r="A275" s="6">
        <f t="shared" si="26"/>
        <v>1.077758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7">
        <f t="shared" si="24"/>
        <v>45.667711864406776</v>
      </c>
      <c r="Q275" t="str">
        <f t="shared" si="27"/>
        <v>film &amp; video</v>
      </c>
      <c r="R275" t="str">
        <f t="shared" si="25"/>
        <v>documentary</v>
      </c>
      <c r="S275" s="11">
        <f t="shared" si="28"/>
        <v>40727.29011574074</v>
      </c>
      <c r="T275">
        <f t="shared" si="29"/>
        <v>2011</v>
      </c>
    </row>
    <row r="276" spans="1:20" ht="48" x14ac:dyDescent="0.2">
      <c r="A276" s="6">
        <f t="shared" si="26"/>
        <v>1.56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7">
        <f t="shared" si="24"/>
        <v>55.221238938053098</v>
      </c>
      <c r="Q276" t="str">
        <f t="shared" si="27"/>
        <v>film &amp; video</v>
      </c>
      <c r="R276" t="str">
        <f t="shared" si="25"/>
        <v>documentary</v>
      </c>
      <c r="S276" s="11">
        <f t="shared" si="28"/>
        <v>41004.082638888889</v>
      </c>
      <c r="T276">
        <f t="shared" si="29"/>
        <v>2012</v>
      </c>
    </row>
    <row r="277" spans="1:20" ht="48" x14ac:dyDescent="0.2">
      <c r="A277" s="6">
        <f t="shared" si="26"/>
        <v>1.08395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7">
        <f t="shared" si="24"/>
        <v>65.298192771084331</v>
      </c>
      <c r="Q277" t="str">
        <f t="shared" si="27"/>
        <v>film &amp; video</v>
      </c>
      <c r="R277" t="str">
        <f t="shared" si="25"/>
        <v>documentary</v>
      </c>
      <c r="S277" s="11">
        <f t="shared" si="28"/>
        <v>41222.865347222221</v>
      </c>
      <c r="T277">
        <f t="shared" si="29"/>
        <v>2012</v>
      </c>
    </row>
    <row r="278" spans="1:20" ht="48" x14ac:dyDescent="0.2">
      <c r="A278" s="6">
        <f t="shared" si="26"/>
        <v>1.476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7">
        <f t="shared" si="24"/>
        <v>95.225806451612897</v>
      </c>
      <c r="Q278" t="str">
        <f t="shared" si="27"/>
        <v>film &amp; video</v>
      </c>
      <c r="R278" t="str">
        <f t="shared" si="25"/>
        <v>documentary</v>
      </c>
      <c r="S278" s="11">
        <f t="shared" si="28"/>
        <v>41026.831874999996</v>
      </c>
      <c r="T278">
        <f t="shared" si="29"/>
        <v>2012</v>
      </c>
    </row>
    <row r="279" spans="1:20" ht="48" x14ac:dyDescent="0.2">
      <c r="A279" s="6">
        <f t="shared" si="26"/>
        <v>1.1038153846153846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7">
        <f t="shared" si="24"/>
        <v>75.444794952681391</v>
      </c>
      <c r="Q279" t="str">
        <f t="shared" si="27"/>
        <v>film &amp; video</v>
      </c>
      <c r="R279" t="str">
        <f t="shared" si="25"/>
        <v>documentary</v>
      </c>
      <c r="S279" s="11">
        <f t="shared" si="28"/>
        <v>42147.68309027778</v>
      </c>
      <c r="T279">
        <f t="shared" si="29"/>
        <v>2015</v>
      </c>
    </row>
    <row r="280" spans="1:20" ht="32" x14ac:dyDescent="0.2">
      <c r="A280" s="6">
        <f t="shared" si="26"/>
        <v>1.5034814814814814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7">
        <f t="shared" si="24"/>
        <v>97.816867469879512</v>
      </c>
      <c r="Q280" t="str">
        <f t="shared" si="27"/>
        <v>film &amp; video</v>
      </c>
      <c r="R280" t="str">
        <f t="shared" si="25"/>
        <v>documentary</v>
      </c>
      <c r="S280" s="11">
        <f t="shared" si="28"/>
        <v>41193.832627314812</v>
      </c>
      <c r="T280">
        <f t="shared" si="29"/>
        <v>2012</v>
      </c>
    </row>
    <row r="281" spans="1:20" ht="48" x14ac:dyDescent="0.2">
      <c r="A281" s="6">
        <f t="shared" si="26"/>
        <v>1.5731829411764706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7">
        <f t="shared" si="24"/>
        <v>87.685606557377056</v>
      </c>
      <c r="Q281" t="str">
        <f t="shared" si="27"/>
        <v>film &amp; video</v>
      </c>
      <c r="R281" t="str">
        <f t="shared" si="25"/>
        <v>documentary</v>
      </c>
      <c r="S281" s="11">
        <f t="shared" si="28"/>
        <v>42792.875694444439</v>
      </c>
      <c r="T281">
        <f t="shared" si="29"/>
        <v>2017</v>
      </c>
    </row>
    <row r="282" spans="1:20" ht="48" x14ac:dyDescent="0.2">
      <c r="A282" s="6">
        <f t="shared" si="26"/>
        <v>1.5614399999999999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7">
        <f t="shared" si="24"/>
        <v>54.748948106591868</v>
      </c>
      <c r="Q282" t="str">
        <f t="shared" si="27"/>
        <v>film &amp; video</v>
      </c>
      <c r="R282" t="str">
        <f t="shared" si="25"/>
        <v>documentary</v>
      </c>
      <c r="S282" s="11">
        <f t="shared" si="28"/>
        <v>41789.382349537031</v>
      </c>
      <c r="T282">
        <f t="shared" si="29"/>
        <v>2014</v>
      </c>
    </row>
    <row r="283" spans="1:20" ht="48" x14ac:dyDescent="0.2">
      <c r="A283" s="6">
        <f t="shared" si="26"/>
        <v>1.2058763636363636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7">
        <f t="shared" si="24"/>
        <v>83.953417721518989</v>
      </c>
      <c r="Q283" t="str">
        <f t="shared" si="27"/>
        <v>film &amp; video</v>
      </c>
      <c r="R283" t="str">
        <f t="shared" si="25"/>
        <v>documentary</v>
      </c>
      <c r="S283" s="11">
        <f t="shared" si="28"/>
        <v>40035.601388888885</v>
      </c>
      <c r="T283">
        <f t="shared" si="29"/>
        <v>2009</v>
      </c>
    </row>
    <row r="284" spans="1:20" ht="48" x14ac:dyDescent="0.2">
      <c r="A284" s="6">
        <f t="shared" si="26"/>
        <v>1.0118888888888888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7">
        <f t="shared" si="24"/>
        <v>254.38547486033519</v>
      </c>
      <c r="Q284" t="str">
        <f t="shared" si="27"/>
        <v>film &amp; video</v>
      </c>
      <c r="R284" t="str">
        <f t="shared" si="25"/>
        <v>documentary</v>
      </c>
      <c r="S284" s="11">
        <f t="shared" si="28"/>
        <v>40231.708333333328</v>
      </c>
      <c r="T284">
        <f t="shared" si="29"/>
        <v>2010</v>
      </c>
    </row>
    <row r="285" spans="1:20" ht="32" x14ac:dyDescent="0.2">
      <c r="A285" s="6">
        <f t="shared" si="26"/>
        <v>1.142725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7">
        <f t="shared" si="24"/>
        <v>101.8269801980198</v>
      </c>
      <c r="Q285" t="str">
        <f t="shared" si="27"/>
        <v>film &amp; video</v>
      </c>
      <c r="R285" t="str">
        <f t="shared" si="25"/>
        <v>documentary</v>
      </c>
      <c r="S285" s="11">
        <f t="shared" si="28"/>
        <v>40694.999305555553</v>
      </c>
      <c r="T285">
        <f t="shared" si="29"/>
        <v>2011</v>
      </c>
    </row>
    <row r="286" spans="1:20" ht="48" x14ac:dyDescent="0.2">
      <c r="A286" s="6">
        <f t="shared" si="26"/>
        <v>1.0462615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7">
        <f t="shared" si="24"/>
        <v>55.066394736842106</v>
      </c>
      <c r="Q286" t="str">
        <f t="shared" si="27"/>
        <v>film &amp; video</v>
      </c>
      <c r="R286" t="str">
        <f t="shared" si="25"/>
        <v>documentary</v>
      </c>
      <c r="S286" s="11">
        <f t="shared" si="28"/>
        <v>40929.529861111107</v>
      </c>
      <c r="T286">
        <f t="shared" si="29"/>
        <v>2012</v>
      </c>
    </row>
    <row r="287" spans="1:20" ht="48" x14ac:dyDescent="0.2">
      <c r="A287" s="6">
        <f t="shared" si="26"/>
        <v>2.2882507142857142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7">
        <f t="shared" si="24"/>
        <v>56.901438721136763</v>
      </c>
      <c r="Q287" t="str">
        <f t="shared" si="27"/>
        <v>film &amp; video</v>
      </c>
      <c r="R287" t="str">
        <f t="shared" si="25"/>
        <v>documentary</v>
      </c>
      <c r="S287" s="11">
        <f t="shared" si="28"/>
        <v>41536.547777777778</v>
      </c>
      <c r="T287">
        <f t="shared" si="29"/>
        <v>2013</v>
      </c>
    </row>
    <row r="288" spans="1:20" ht="48" x14ac:dyDescent="0.2">
      <c r="A288" s="6">
        <f t="shared" si="26"/>
        <v>1.0915333333333332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7">
        <f t="shared" si="24"/>
        <v>121.28148148148148</v>
      </c>
      <c r="Q288" t="str">
        <f t="shared" si="27"/>
        <v>film &amp; video</v>
      </c>
      <c r="R288" t="str">
        <f t="shared" si="25"/>
        <v>documentary</v>
      </c>
      <c r="S288" s="11">
        <f t="shared" si="28"/>
        <v>41358.566249999996</v>
      </c>
      <c r="T288">
        <f t="shared" si="29"/>
        <v>2013</v>
      </c>
    </row>
    <row r="289" spans="1:20" ht="32" x14ac:dyDescent="0.2">
      <c r="A289" s="6">
        <f t="shared" si="26"/>
        <v>1.7629999999999999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7">
        <f t="shared" si="24"/>
        <v>91.189655172413794</v>
      </c>
      <c r="Q289" t="str">
        <f t="shared" si="27"/>
        <v>film &amp; video</v>
      </c>
      <c r="R289" t="str">
        <f t="shared" si="25"/>
        <v>documentary</v>
      </c>
      <c r="S289" s="11">
        <f t="shared" si="28"/>
        <v>41214.958333333328</v>
      </c>
      <c r="T289">
        <f t="shared" si="29"/>
        <v>2012</v>
      </c>
    </row>
    <row r="290" spans="1:20" ht="48" x14ac:dyDescent="0.2">
      <c r="A290" s="6">
        <f t="shared" si="26"/>
        <v>1.0321061999999999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7">
        <f t="shared" si="24"/>
        <v>115.44812080536913</v>
      </c>
      <c r="Q290" t="str">
        <f t="shared" si="27"/>
        <v>film &amp; video</v>
      </c>
      <c r="R290" t="str">
        <f t="shared" si="25"/>
        <v>documentary</v>
      </c>
      <c r="S290" s="11">
        <f t="shared" si="28"/>
        <v>41085.960567129623</v>
      </c>
      <c r="T290">
        <f t="shared" si="29"/>
        <v>2012</v>
      </c>
    </row>
    <row r="291" spans="1:20" ht="48" x14ac:dyDescent="0.2">
      <c r="A291" s="6">
        <f t="shared" si="26"/>
        <v>1.0482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7">
        <f t="shared" si="24"/>
        <v>67.771551724137936</v>
      </c>
      <c r="Q291" t="str">
        <f t="shared" si="27"/>
        <v>film &amp; video</v>
      </c>
      <c r="R291" t="str">
        <f t="shared" si="25"/>
        <v>documentary</v>
      </c>
      <c r="S291" s="11">
        <f t="shared" si="28"/>
        <v>41580.248078703698</v>
      </c>
      <c r="T291">
        <f t="shared" si="29"/>
        <v>2013</v>
      </c>
    </row>
    <row r="292" spans="1:20" ht="32" x14ac:dyDescent="0.2">
      <c r="A292" s="6">
        <f t="shared" si="26"/>
        <v>1.0668444444444445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7">
        <f t="shared" si="24"/>
        <v>28.576190476190476</v>
      </c>
      <c r="Q292" t="str">
        <f t="shared" si="27"/>
        <v>film &amp; video</v>
      </c>
      <c r="R292" t="str">
        <f t="shared" si="25"/>
        <v>documentary</v>
      </c>
      <c r="S292" s="11">
        <f t="shared" si="28"/>
        <v>40576.124305555553</v>
      </c>
      <c r="T292">
        <f t="shared" si="29"/>
        <v>2011</v>
      </c>
    </row>
    <row r="293" spans="1:20" ht="48" x14ac:dyDescent="0.2">
      <c r="A293" s="6">
        <f t="shared" si="26"/>
        <v>1.2001999999999999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7">
        <f t="shared" si="24"/>
        <v>46.8828125</v>
      </c>
      <c r="Q293" t="str">
        <f t="shared" si="27"/>
        <v>film &amp; video</v>
      </c>
      <c r="R293" t="str">
        <f t="shared" si="25"/>
        <v>documentary</v>
      </c>
      <c r="S293" s="11">
        <f t="shared" si="28"/>
        <v>41394.792361111111</v>
      </c>
      <c r="T293">
        <f t="shared" si="29"/>
        <v>2013</v>
      </c>
    </row>
    <row r="294" spans="1:20" ht="48" x14ac:dyDescent="0.2">
      <c r="A294" s="6">
        <f t="shared" si="26"/>
        <v>1.0150693333333334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7">
        <f t="shared" si="24"/>
        <v>154.42231237322514</v>
      </c>
      <c r="Q294" t="str">
        <f t="shared" si="27"/>
        <v>film &amp; video</v>
      </c>
      <c r="R294" t="str">
        <f t="shared" si="25"/>
        <v>documentary</v>
      </c>
      <c r="S294" s="11">
        <f t="shared" si="28"/>
        <v>40844.957638888889</v>
      </c>
      <c r="T294">
        <f t="shared" si="29"/>
        <v>2011</v>
      </c>
    </row>
    <row r="295" spans="1:20" ht="48" x14ac:dyDescent="0.2">
      <c r="A295" s="6">
        <f t="shared" si="26"/>
        <v>1.0138461538461538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7">
        <f t="shared" si="24"/>
        <v>201.22137404580153</v>
      </c>
      <c r="Q295" t="str">
        <f t="shared" si="27"/>
        <v>film &amp; video</v>
      </c>
      <c r="R295" t="str">
        <f t="shared" si="25"/>
        <v>documentary</v>
      </c>
      <c r="S295" s="11">
        <f t="shared" si="28"/>
        <v>41749.459652777776</v>
      </c>
      <c r="T295">
        <f t="shared" si="29"/>
        <v>2014</v>
      </c>
    </row>
    <row r="296" spans="1:20" ht="48" x14ac:dyDescent="0.2">
      <c r="A296" s="6">
        <f t="shared" si="26"/>
        <v>1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7">
        <f t="shared" si="24"/>
        <v>100</v>
      </c>
      <c r="Q296" t="str">
        <f t="shared" si="27"/>
        <v>film &amp; video</v>
      </c>
      <c r="R296" t="str">
        <f t="shared" si="25"/>
        <v>documentary</v>
      </c>
      <c r="S296" s="11">
        <f t="shared" si="28"/>
        <v>40378.458333333328</v>
      </c>
      <c r="T296">
        <f t="shared" si="29"/>
        <v>2010</v>
      </c>
    </row>
    <row r="297" spans="1:20" ht="48" x14ac:dyDescent="0.2">
      <c r="A297" s="6">
        <f t="shared" si="26"/>
        <v>1.3310911999999999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7">
        <f t="shared" si="24"/>
        <v>100.08204511278196</v>
      </c>
      <c r="Q297" t="str">
        <f t="shared" si="27"/>
        <v>film &amp; video</v>
      </c>
      <c r="R297" t="str">
        <f t="shared" si="25"/>
        <v>documentary</v>
      </c>
      <c r="S297" s="11">
        <f t="shared" si="28"/>
        <v>41578.791666666664</v>
      </c>
      <c r="T297">
        <f t="shared" si="29"/>
        <v>2013</v>
      </c>
    </row>
    <row r="298" spans="1:20" ht="48" x14ac:dyDescent="0.2">
      <c r="A298" s="6">
        <f t="shared" si="26"/>
        <v>1.187262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7">
        <f t="shared" si="24"/>
        <v>230.08953488372092</v>
      </c>
      <c r="Q298" t="str">
        <f t="shared" si="27"/>
        <v>film &amp; video</v>
      </c>
      <c r="R298" t="str">
        <f t="shared" si="25"/>
        <v>documentary</v>
      </c>
      <c r="S298" s="11">
        <f t="shared" si="28"/>
        <v>41159.267164351848</v>
      </c>
      <c r="T298">
        <f t="shared" si="29"/>
        <v>2012</v>
      </c>
    </row>
    <row r="299" spans="1:20" ht="48" x14ac:dyDescent="0.2">
      <c r="A299" s="6">
        <f t="shared" si="26"/>
        <v>1.0064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7">
        <f t="shared" si="24"/>
        <v>141.74647887323943</v>
      </c>
      <c r="Q299" t="str">
        <f t="shared" si="27"/>
        <v>film &amp; video</v>
      </c>
      <c r="R299" t="str">
        <f t="shared" si="25"/>
        <v>documentary</v>
      </c>
      <c r="S299" s="11">
        <f t="shared" si="28"/>
        <v>42124.957638888889</v>
      </c>
      <c r="T299">
        <f t="shared" si="29"/>
        <v>2015</v>
      </c>
    </row>
    <row r="300" spans="1:20" ht="32" x14ac:dyDescent="0.2">
      <c r="A300" s="6">
        <f t="shared" si="26"/>
        <v>1.089324126984127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7">
        <f t="shared" si="24"/>
        <v>56.344351395730705</v>
      </c>
      <c r="Q300" t="str">
        <f t="shared" si="27"/>
        <v>film &amp; video</v>
      </c>
      <c r="R300" t="str">
        <f t="shared" si="25"/>
        <v>documentary</v>
      </c>
      <c r="S300" s="11">
        <f t="shared" si="28"/>
        <v>41768.666666666664</v>
      </c>
      <c r="T300">
        <f t="shared" si="29"/>
        <v>2014</v>
      </c>
    </row>
    <row r="301" spans="1:20" ht="48" x14ac:dyDescent="0.2">
      <c r="A301" s="6">
        <f t="shared" si="26"/>
        <v>1.789525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7">
        <f t="shared" si="24"/>
        <v>73.341188524590166</v>
      </c>
      <c r="Q301" t="str">
        <f t="shared" si="27"/>
        <v>film &amp; video</v>
      </c>
      <c r="R301" t="str">
        <f t="shared" si="25"/>
        <v>documentary</v>
      </c>
      <c r="S301" s="11">
        <f t="shared" si="28"/>
        <v>40499.058564814812</v>
      </c>
      <c r="T301">
        <f t="shared" si="29"/>
        <v>2010</v>
      </c>
    </row>
    <row r="302" spans="1:20" ht="48" x14ac:dyDescent="0.2">
      <c r="A302" s="6">
        <f t="shared" si="26"/>
        <v>1.0172264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7">
        <f t="shared" si="24"/>
        <v>85.337785234899329</v>
      </c>
      <c r="Q302" t="str">
        <f t="shared" si="27"/>
        <v>film &amp; video</v>
      </c>
      <c r="R302" t="str">
        <f t="shared" si="25"/>
        <v>documentary</v>
      </c>
      <c r="S302" s="11">
        <f t="shared" si="28"/>
        <v>40657.751597222217</v>
      </c>
      <c r="T302">
        <f t="shared" si="29"/>
        <v>2011</v>
      </c>
    </row>
    <row r="303" spans="1:20" ht="48" x14ac:dyDescent="0.2">
      <c r="A303" s="6">
        <f t="shared" si="26"/>
        <v>1.1873499999999999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7">
        <f t="shared" si="24"/>
        <v>61.496215139442228</v>
      </c>
      <c r="Q303" t="str">
        <f t="shared" si="27"/>
        <v>film &amp; video</v>
      </c>
      <c r="R303" t="str">
        <f t="shared" si="25"/>
        <v>documentary</v>
      </c>
      <c r="S303" s="11">
        <f t="shared" si="28"/>
        <v>41352.487673611111</v>
      </c>
      <c r="T303">
        <f t="shared" si="29"/>
        <v>2013</v>
      </c>
    </row>
    <row r="304" spans="1:20" ht="64" x14ac:dyDescent="0.2">
      <c r="A304" s="6">
        <f t="shared" si="26"/>
        <v>1.0045999999999999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7">
        <f t="shared" si="24"/>
        <v>93.018518518518519</v>
      </c>
      <c r="Q304" t="str">
        <f t="shared" si="27"/>
        <v>film &amp; video</v>
      </c>
      <c r="R304" t="str">
        <f t="shared" si="25"/>
        <v>documentary</v>
      </c>
      <c r="S304" s="11">
        <f t="shared" si="28"/>
        <v>40963.648587962962</v>
      </c>
      <c r="T304">
        <f t="shared" si="29"/>
        <v>2012</v>
      </c>
    </row>
    <row r="305" spans="1:20" ht="48" x14ac:dyDescent="0.2">
      <c r="A305" s="6">
        <f t="shared" si="26"/>
        <v>1.3746666666666667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7">
        <f t="shared" si="24"/>
        <v>50.292682926829265</v>
      </c>
      <c r="Q305" t="str">
        <f t="shared" si="27"/>
        <v>film &amp; video</v>
      </c>
      <c r="R305" t="str">
        <f t="shared" si="25"/>
        <v>documentary</v>
      </c>
      <c r="S305" s="11">
        <f t="shared" si="28"/>
        <v>41061.862800925926</v>
      </c>
      <c r="T305">
        <f t="shared" si="29"/>
        <v>2012</v>
      </c>
    </row>
    <row r="306" spans="1:20" ht="32" x14ac:dyDescent="0.2">
      <c r="A306" s="6">
        <f t="shared" si="26"/>
        <v>2.3164705882352941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7">
        <f t="shared" si="24"/>
        <v>106.43243243243244</v>
      </c>
      <c r="Q306" t="str">
        <f t="shared" si="27"/>
        <v>film &amp; video</v>
      </c>
      <c r="R306" t="str">
        <f t="shared" si="25"/>
        <v>documentary</v>
      </c>
      <c r="S306" s="11">
        <f t="shared" si="28"/>
        <v>41152.875</v>
      </c>
      <c r="T306">
        <f t="shared" si="29"/>
        <v>2012</v>
      </c>
    </row>
    <row r="307" spans="1:20" ht="32" x14ac:dyDescent="0.2">
      <c r="A307" s="6">
        <f t="shared" si="26"/>
        <v>1.3033333333333332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7">
        <f t="shared" si="24"/>
        <v>51.719576719576722</v>
      </c>
      <c r="Q307" t="str">
        <f t="shared" si="27"/>
        <v>film &amp; video</v>
      </c>
      <c r="R307" t="str">
        <f t="shared" si="25"/>
        <v>documentary</v>
      </c>
      <c r="S307" s="11">
        <f t="shared" si="28"/>
        <v>40978.421863425923</v>
      </c>
      <c r="T307">
        <f t="shared" si="29"/>
        <v>2012</v>
      </c>
    </row>
    <row r="308" spans="1:20" ht="32" x14ac:dyDescent="0.2">
      <c r="A308" s="6">
        <f t="shared" si="26"/>
        <v>2.9289999999999998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7">
        <f t="shared" si="24"/>
        <v>36.612499999999997</v>
      </c>
      <c r="Q308" t="str">
        <f t="shared" si="27"/>
        <v>film &amp; video</v>
      </c>
      <c r="R308" t="str">
        <f t="shared" si="25"/>
        <v>documentary</v>
      </c>
      <c r="S308" s="11">
        <f t="shared" si="28"/>
        <v>41353.587187500001</v>
      </c>
      <c r="T308">
        <f t="shared" si="29"/>
        <v>2013</v>
      </c>
    </row>
    <row r="309" spans="1:20" ht="16" x14ac:dyDescent="0.2">
      <c r="A309" s="6">
        <f t="shared" si="26"/>
        <v>1.1131818181818183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7">
        <f t="shared" si="24"/>
        <v>42.517361111111114</v>
      </c>
      <c r="Q309" t="str">
        <f t="shared" si="27"/>
        <v>film &amp; video</v>
      </c>
      <c r="R309" t="str">
        <f t="shared" si="25"/>
        <v>documentary</v>
      </c>
      <c r="S309" s="11">
        <f t="shared" si="28"/>
        <v>41312.736122685179</v>
      </c>
      <c r="T309">
        <f t="shared" si="29"/>
        <v>2013</v>
      </c>
    </row>
    <row r="310" spans="1:20" ht="48" x14ac:dyDescent="0.2">
      <c r="A310" s="6">
        <f t="shared" si="26"/>
        <v>1.0556666666666668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7">
        <f t="shared" si="24"/>
        <v>62.712871287128714</v>
      </c>
      <c r="Q310" t="str">
        <f t="shared" si="27"/>
        <v>film &amp; video</v>
      </c>
      <c r="R310" t="str">
        <f t="shared" si="25"/>
        <v>documentary</v>
      </c>
      <c r="S310" s="11">
        <f t="shared" si="28"/>
        <v>40612.486226851848</v>
      </c>
      <c r="T310">
        <f t="shared" si="29"/>
        <v>2011</v>
      </c>
    </row>
    <row r="311" spans="1:20" ht="48" x14ac:dyDescent="0.2">
      <c r="A311" s="6">
        <f t="shared" si="26"/>
        <v>1.1894444444444445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7">
        <f t="shared" si="24"/>
        <v>89.957983193277315</v>
      </c>
      <c r="Q311" t="str">
        <f t="shared" si="27"/>
        <v>film &amp; video</v>
      </c>
      <c r="R311" t="str">
        <f t="shared" si="25"/>
        <v>documentary</v>
      </c>
      <c r="S311" s="11">
        <f t="shared" si="28"/>
        <v>41155.543217592589</v>
      </c>
      <c r="T311">
        <f t="shared" si="29"/>
        <v>2012</v>
      </c>
    </row>
    <row r="312" spans="1:20" ht="48" x14ac:dyDescent="0.2">
      <c r="A312" s="6">
        <f t="shared" si="26"/>
        <v>1.04129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7">
        <f t="shared" si="24"/>
        <v>28.924722222222222</v>
      </c>
      <c r="Q312" t="str">
        <f t="shared" si="27"/>
        <v>film &amp; video</v>
      </c>
      <c r="R312" t="str">
        <f t="shared" si="25"/>
        <v>documentary</v>
      </c>
      <c r="S312" s="11">
        <f t="shared" si="28"/>
        <v>40835.875</v>
      </c>
      <c r="T312">
        <f t="shared" si="29"/>
        <v>2011</v>
      </c>
    </row>
    <row r="313" spans="1:20" ht="48" x14ac:dyDescent="0.2">
      <c r="A313" s="6">
        <f t="shared" si="26"/>
        <v>1.0410165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7">
        <f t="shared" si="24"/>
        <v>138.8022</v>
      </c>
      <c r="Q313" t="str">
        <f t="shared" si="27"/>
        <v>film &amp; video</v>
      </c>
      <c r="R313" t="str">
        <f t="shared" si="25"/>
        <v>documentary</v>
      </c>
      <c r="S313" s="11">
        <f t="shared" si="28"/>
        <v>40909.124305555553</v>
      </c>
      <c r="T313">
        <f t="shared" si="29"/>
        <v>2012</v>
      </c>
    </row>
    <row r="314" spans="1:20" ht="48" x14ac:dyDescent="0.2">
      <c r="A314" s="6">
        <f t="shared" si="26"/>
        <v>1.1187499999999999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7">
        <f t="shared" si="24"/>
        <v>61.301369863013697</v>
      </c>
      <c r="Q314" t="str">
        <f t="shared" si="27"/>
        <v>film &amp; video</v>
      </c>
      <c r="R314" t="str">
        <f t="shared" si="25"/>
        <v>documentary</v>
      </c>
      <c r="S314" s="11">
        <f t="shared" si="28"/>
        <v>41378.669351851851</v>
      </c>
      <c r="T314">
        <f t="shared" si="29"/>
        <v>2013</v>
      </c>
    </row>
    <row r="315" spans="1:20" ht="48" x14ac:dyDescent="0.2">
      <c r="A315" s="6">
        <f t="shared" si="26"/>
        <v>1.0473529411764706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7">
        <f t="shared" si="24"/>
        <v>80.202702702702709</v>
      </c>
      <c r="Q315" t="str">
        <f t="shared" si="27"/>
        <v>film &amp; video</v>
      </c>
      <c r="R315" t="str">
        <f t="shared" si="25"/>
        <v>documentary</v>
      </c>
      <c r="S315" s="11">
        <f t="shared" si="28"/>
        <v>40401.457638888889</v>
      </c>
      <c r="T315">
        <f t="shared" si="29"/>
        <v>2010</v>
      </c>
    </row>
    <row r="316" spans="1:20" ht="48" x14ac:dyDescent="0.2">
      <c r="A316" s="6">
        <f t="shared" si="26"/>
        <v>3.8515000000000001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7">
        <f t="shared" si="24"/>
        <v>32.095833333333331</v>
      </c>
      <c r="Q316" t="str">
        <f t="shared" si="27"/>
        <v>film &amp; video</v>
      </c>
      <c r="R316" t="str">
        <f t="shared" si="25"/>
        <v>documentary</v>
      </c>
      <c r="S316" s="11">
        <f t="shared" si="28"/>
        <v>41334.624861111108</v>
      </c>
      <c r="T316">
        <f t="shared" si="29"/>
        <v>2013</v>
      </c>
    </row>
    <row r="317" spans="1:20" ht="48" x14ac:dyDescent="0.2">
      <c r="A317" s="6">
        <f t="shared" si="26"/>
        <v>1.01248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7">
        <f t="shared" si="24"/>
        <v>200.88888888888889</v>
      </c>
      <c r="Q317" t="str">
        <f t="shared" si="27"/>
        <v>film &amp; video</v>
      </c>
      <c r="R317" t="str">
        <f t="shared" si="25"/>
        <v>documentary</v>
      </c>
      <c r="S317" s="11">
        <f t="shared" si="28"/>
        <v>41143.564050925925</v>
      </c>
      <c r="T317">
        <f t="shared" si="29"/>
        <v>2012</v>
      </c>
    </row>
    <row r="318" spans="1:20" ht="32" x14ac:dyDescent="0.2">
      <c r="A318" s="6">
        <f t="shared" si="26"/>
        <v>1.1377333333333333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7">
        <f t="shared" si="24"/>
        <v>108.01265822784811</v>
      </c>
      <c r="Q318" t="str">
        <f t="shared" si="27"/>
        <v>film &amp; video</v>
      </c>
      <c r="R318" t="str">
        <f t="shared" si="25"/>
        <v>documentary</v>
      </c>
      <c r="S318" s="11">
        <f t="shared" si="28"/>
        <v>41983.999305555553</v>
      </c>
      <c r="T318">
        <f t="shared" si="29"/>
        <v>2014</v>
      </c>
    </row>
    <row r="319" spans="1:20" ht="32" x14ac:dyDescent="0.2">
      <c r="A319" s="6">
        <f t="shared" si="26"/>
        <v>1.0080333333333333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7">
        <f t="shared" si="24"/>
        <v>95.699367088607602</v>
      </c>
      <c r="Q319" t="str">
        <f t="shared" si="27"/>
        <v>film &amp; video</v>
      </c>
      <c r="R319" t="str">
        <f t="shared" si="25"/>
        <v>documentary</v>
      </c>
      <c r="S319" s="11">
        <f t="shared" si="28"/>
        <v>41619.468553240738</v>
      </c>
      <c r="T319">
        <f t="shared" si="29"/>
        <v>2013</v>
      </c>
    </row>
    <row r="320" spans="1:20" ht="48" x14ac:dyDescent="0.2">
      <c r="A320" s="6">
        <f t="shared" si="26"/>
        <v>2.8332000000000002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7">
        <f t="shared" si="24"/>
        <v>49.880281690140848</v>
      </c>
      <c r="Q320" t="str">
        <f t="shared" si="27"/>
        <v>film &amp; video</v>
      </c>
      <c r="R320" t="str">
        <f t="shared" si="25"/>
        <v>documentary</v>
      </c>
      <c r="S320" s="11">
        <f t="shared" si="28"/>
        <v>41359.788784722223</v>
      </c>
      <c r="T320">
        <f t="shared" si="29"/>
        <v>2013</v>
      </c>
    </row>
    <row r="321" spans="1:20" ht="64" x14ac:dyDescent="0.2">
      <c r="A321" s="6">
        <f t="shared" si="26"/>
        <v>1.1268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7">
        <f t="shared" si="24"/>
        <v>110.47058823529412</v>
      </c>
      <c r="Q321" t="str">
        <f t="shared" si="27"/>
        <v>film &amp; video</v>
      </c>
      <c r="R321" t="str">
        <f t="shared" si="25"/>
        <v>documentary</v>
      </c>
      <c r="S321" s="11">
        <f t="shared" si="28"/>
        <v>40211.124305555553</v>
      </c>
      <c r="T321">
        <f t="shared" si="29"/>
        <v>2010</v>
      </c>
    </row>
    <row r="322" spans="1:20" ht="48" x14ac:dyDescent="0.2">
      <c r="A322" s="6">
        <f t="shared" si="26"/>
        <v>1.0658000000000001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7">
        <f t="shared" ref="P322:P385" si="30">F:F/M:M</f>
        <v>134.91139240506328</v>
      </c>
      <c r="Q322" t="str">
        <f t="shared" si="27"/>
        <v>film &amp; video</v>
      </c>
      <c r="R322" t="str">
        <f t="shared" ref="R322:R385" si="31">RIGHT(O322,LEN(O322)-SEARCH("/",O322,1))</f>
        <v>documentary</v>
      </c>
      <c r="S322" s="11">
        <f t="shared" si="28"/>
        <v>42360.749999999993</v>
      </c>
      <c r="T322">
        <f t="shared" si="29"/>
        <v>2015</v>
      </c>
    </row>
    <row r="323" spans="1:20" ht="48" x14ac:dyDescent="0.2">
      <c r="A323" s="6">
        <f t="shared" ref="A323:A386" si="32">F:F/E:E</f>
        <v>1.0266285714285714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7">
        <f t="shared" si="30"/>
        <v>106.62314540059347</v>
      </c>
      <c r="Q323" t="str">
        <f t="shared" ref="Q323:Q386" si="33">LEFT(O323,SEARCH("/",O323,1)-1)</f>
        <v>film &amp; video</v>
      </c>
      <c r="R323" t="str">
        <f t="shared" si="31"/>
        <v>documentary</v>
      </c>
      <c r="S323" s="11">
        <f t="shared" ref="S323:S386" si="34">(((J323/60)/60)/24)+DATE(1970,1,1)+(-5/24)</f>
        <v>42682.27993055556</v>
      </c>
      <c r="T323">
        <f t="shared" ref="T323:T386" si="35">YEAR(S323)</f>
        <v>2016</v>
      </c>
    </row>
    <row r="324" spans="1:20" ht="48" x14ac:dyDescent="0.2">
      <c r="A324" s="6">
        <f t="shared" si="32"/>
        <v>1.0791200000000001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7">
        <f t="shared" si="30"/>
        <v>145.04301075268816</v>
      </c>
      <c r="Q324" t="str">
        <f t="shared" si="33"/>
        <v>film &amp; video</v>
      </c>
      <c r="R324" t="str">
        <f t="shared" si="31"/>
        <v>documentary</v>
      </c>
      <c r="S324" s="11">
        <f t="shared" si="34"/>
        <v>42503.361666666664</v>
      </c>
      <c r="T324">
        <f t="shared" si="35"/>
        <v>2016</v>
      </c>
    </row>
    <row r="325" spans="1:20" ht="48" x14ac:dyDescent="0.2">
      <c r="A325" s="6">
        <f t="shared" si="32"/>
        <v>1.2307407407407407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7">
        <f t="shared" si="30"/>
        <v>114.58620689655173</v>
      </c>
      <c r="Q325" t="str">
        <f t="shared" si="33"/>
        <v>film &amp; video</v>
      </c>
      <c r="R325" t="str">
        <f t="shared" si="31"/>
        <v>documentary</v>
      </c>
      <c r="S325" s="11">
        <f t="shared" si="34"/>
        <v>42725.124305555553</v>
      </c>
      <c r="T325">
        <f t="shared" si="35"/>
        <v>2016</v>
      </c>
    </row>
    <row r="326" spans="1:20" ht="48" x14ac:dyDescent="0.2">
      <c r="A326" s="6">
        <f t="shared" si="32"/>
        <v>1.016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7">
        <f t="shared" si="30"/>
        <v>105.3170731707317</v>
      </c>
      <c r="Q326" t="str">
        <f t="shared" si="33"/>
        <v>film &amp; video</v>
      </c>
      <c r="R326" t="str">
        <f t="shared" si="31"/>
        <v>documentary</v>
      </c>
      <c r="S326" s="11">
        <f t="shared" si="34"/>
        <v>42217.417916666665</v>
      </c>
      <c r="T326">
        <f t="shared" si="35"/>
        <v>2015</v>
      </c>
    </row>
    <row r="327" spans="1:20" ht="48" x14ac:dyDescent="0.2">
      <c r="A327" s="6">
        <f t="shared" si="32"/>
        <v>1.04396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7">
        <f t="shared" si="30"/>
        <v>70.921195652173907</v>
      </c>
      <c r="Q327" t="str">
        <f t="shared" si="33"/>
        <v>film &amp; video</v>
      </c>
      <c r="R327" t="str">
        <f t="shared" si="31"/>
        <v>documentary</v>
      </c>
      <c r="S327" s="11">
        <f t="shared" si="34"/>
        <v>42723.979548611103</v>
      </c>
      <c r="T327">
        <f t="shared" si="35"/>
        <v>2016</v>
      </c>
    </row>
    <row r="328" spans="1:20" ht="48" x14ac:dyDescent="0.2">
      <c r="A328" s="6">
        <f t="shared" si="32"/>
        <v>1.1292973333333334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7">
        <f t="shared" si="30"/>
        <v>147.17167680278018</v>
      </c>
      <c r="Q328" t="str">
        <f t="shared" si="33"/>
        <v>film &amp; video</v>
      </c>
      <c r="R328" t="str">
        <f t="shared" si="31"/>
        <v>documentary</v>
      </c>
      <c r="S328" s="11">
        <f t="shared" si="34"/>
        <v>42808.747916666667</v>
      </c>
      <c r="T328">
        <f t="shared" si="35"/>
        <v>2017</v>
      </c>
    </row>
    <row r="329" spans="1:20" ht="48" x14ac:dyDescent="0.2">
      <c r="A329" s="6">
        <f t="shared" si="32"/>
        <v>1.3640000000000001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7">
        <f t="shared" si="30"/>
        <v>160.47058823529412</v>
      </c>
      <c r="Q329" t="str">
        <f t="shared" si="33"/>
        <v>film &amp; video</v>
      </c>
      <c r="R329" t="str">
        <f t="shared" si="31"/>
        <v>documentary</v>
      </c>
      <c r="S329" s="11">
        <f t="shared" si="34"/>
        <v>42085.124999999993</v>
      </c>
      <c r="T329">
        <f t="shared" si="35"/>
        <v>2015</v>
      </c>
    </row>
    <row r="330" spans="1:20" ht="48" x14ac:dyDescent="0.2">
      <c r="A330" s="6">
        <f t="shared" si="32"/>
        <v>1.036144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7">
        <f t="shared" si="30"/>
        <v>156.04578313253012</v>
      </c>
      <c r="Q330" t="str">
        <f t="shared" si="33"/>
        <v>film &amp; video</v>
      </c>
      <c r="R330" t="str">
        <f t="shared" si="31"/>
        <v>documentary</v>
      </c>
      <c r="S330" s="11">
        <f t="shared" si="34"/>
        <v>42308.958333333336</v>
      </c>
      <c r="T330">
        <f t="shared" si="35"/>
        <v>2015</v>
      </c>
    </row>
    <row r="331" spans="1:20" ht="48" x14ac:dyDescent="0.2">
      <c r="A331" s="6">
        <f t="shared" si="32"/>
        <v>1.0549999999999999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7">
        <f t="shared" si="30"/>
        <v>63.17365269461078</v>
      </c>
      <c r="Q331" t="str">
        <f t="shared" si="33"/>
        <v>film &amp; video</v>
      </c>
      <c r="R331" t="str">
        <f t="shared" si="31"/>
        <v>documentary</v>
      </c>
      <c r="S331" s="11">
        <f t="shared" si="34"/>
        <v>42314.958333333336</v>
      </c>
      <c r="T331">
        <f t="shared" si="35"/>
        <v>2015</v>
      </c>
    </row>
    <row r="332" spans="1:20" ht="48" x14ac:dyDescent="0.2">
      <c r="A332" s="6">
        <f t="shared" si="32"/>
        <v>1.0182857142857142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7">
        <f t="shared" si="30"/>
        <v>104.82352941176471</v>
      </c>
      <c r="Q332" t="str">
        <f t="shared" si="33"/>
        <v>film &amp; video</v>
      </c>
      <c r="R332" t="str">
        <f t="shared" si="31"/>
        <v>documentary</v>
      </c>
      <c r="S332" s="11">
        <f t="shared" si="34"/>
        <v>41410.957638888889</v>
      </c>
      <c r="T332">
        <f t="shared" si="35"/>
        <v>2013</v>
      </c>
    </row>
    <row r="333" spans="1:20" ht="48" x14ac:dyDescent="0.2">
      <c r="A333" s="6">
        <f t="shared" si="32"/>
        <v>1.0660499999999999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7">
        <f t="shared" si="30"/>
        <v>97.356164383561648</v>
      </c>
      <c r="Q333" t="str">
        <f t="shared" si="33"/>
        <v>film &amp; video</v>
      </c>
      <c r="R333" t="str">
        <f t="shared" si="31"/>
        <v>documentary</v>
      </c>
      <c r="S333" s="11">
        <f t="shared" si="34"/>
        <v>42538.373078703698</v>
      </c>
      <c r="T333">
        <f t="shared" si="35"/>
        <v>2016</v>
      </c>
    </row>
    <row r="334" spans="1:20" ht="48" x14ac:dyDescent="0.2">
      <c r="A334" s="6">
        <f t="shared" si="32"/>
        <v>1.13015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7">
        <f t="shared" si="30"/>
        <v>203.63063063063063</v>
      </c>
      <c r="Q334" t="str">
        <f t="shared" si="33"/>
        <v>film &amp; video</v>
      </c>
      <c r="R334" t="str">
        <f t="shared" si="31"/>
        <v>documentary</v>
      </c>
      <c r="S334" s="11">
        <f t="shared" si="34"/>
        <v>42305.124999999993</v>
      </c>
      <c r="T334">
        <f t="shared" si="35"/>
        <v>2015</v>
      </c>
    </row>
    <row r="335" spans="1:20" ht="48" x14ac:dyDescent="0.2">
      <c r="A335" s="6">
        <f t="shared" si="32"/>
        <v>1.252275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7">
        <f t="shared" si="30"/>
        <v>188.31203007518798</v>
      </c>
      <c r="Q335" t="str">
        <f t="shared" si="33"/>
        <v>film &amp; video</v>
      </c>
      <c r="R335" t="str">
        <f t="shared" si="31"/>
        <v>documentary</v>
      </c>
      <c r="S335" s="11">
        <f t="shared" si="34"/>
        <v>42467.386469907404</v>
      </c>
      <c r="T335">
        <f t="shared" si="35"/>
        <v>2016</v>
      </c>
    </row>
    <row r="336" spans="1:20" ht="48" x14ac:dyDescent="0.2">
      <c r="A336" s="6">
        <f t="shared" si="32"/>
        <v>1.0119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7">
        <f t="shared" si="30"/>
        <v>146.65217391304347</v>
      </c>
      <c r="Q336" t="str">
        <f t="shared" si="33"/>
        <v>film &amp; video</v>
      </c>
      <c r="R336" t="str">
        <f t="shared" si="31"/>
        <v>documentary</v>
      </c>
      <c r="S336" s="11">
        <f t="shared" si="34"/>
        <v>42139.583333333336</v>
      </c>
      <c r="T336">
        <f t="shared" si="35"/>
        <v>2015</v>
      </c>
    </row>
    <row r="337" spans="1:20" ht="48" x14ac:dyDescent="0.2">
      <c r="A337" s="6">
        <f t="shared" si="32"/>
        <v>1.0276470588235294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7">
        <f t="shared" si="30"/>
        <v>109.1875</v>
      </c>
      <c r="Q337" t="str">
        <f t="shared" si="33"/>
        <v>film &amp; video</v>
      </c>
      <c r="R337" t="str">
        <f t="shared" si="31"/>
        <v>documentary</v>
      </c>
      <c r="S337" s="11">
        <f t="shared" si="34"/>
        <v>42132.708333333336</v>
      </c>
      <c r="T337">
        <f t="shared" si="35"/>
        <v>2015</v>
      </c>
    </row>
    <row r="338" spans="1:20" ht="48" x14ac:dyDescent="0.2">
      <c r="A338" s="6">
        <f t="shared" si="32"/>
        <v>1.1683911999999999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7">
        <f t="shared" si="30"/>
        <v>59.249046653144013</v>
      </c>
      <c r="Q338" t="str">
        <f t="shared" si="33"/>
        <v>film &amp; video</v>
      </c>
      <c r="R338" t="str">
        <f t="shared" si="31"/>
        <v>documentary</v>
      </c>
      <c r="S338" s="11">
        <f t="shared" si="34"/>
        <v>42321.429606481477</v>
      </c>
      <c r="T338">
        <f t="shared" si="35"/>
        <v>2015</v>
      </c>
    </row>
    <row r="339" spans="1:20" ht="48" x14ac:dyDescent="0.2">
      <c r="A339" s="6">
        <f t="shared" si="32"/>
        <v>1.0116833333333335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7">
        <f t="shared" si="30"/>
        <v>97.904838709677421</v>
      </c>
      <c r="Q339" t="str">
        <f t="shared" si="33"/>
        <v>film &amp; video</v>
      </c>
      <c r="R339" t="str">
        <f t="shared" si="31"/>
        <v>documentary</v>
      </c>
      <c r="S339" s="11">
        <f t="shared" si="34"/>
        <v>42076.878564814811</v>
      </c>
      <c r="T339">
        <f t="shared" si="35"/>
        <v>2015</v>
      </c>
    </row>
    <row r="340" spans="1:20" ht="48" x14ac:dyDescent="0.2">
      <c r="A340" s="6">
        <f t="shared" si="32"/>
        <v>1.1013360000000001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7">
        <f t="shared" si="30"/>
        <v>70.000169491525426</v>
      </c>
      <c r="Q340" t="str">
        <f t="shared" si="33"/>
        <v>film &amp; video</v>
      </c>
      <c r="R340" t="str">
        <f t="shared" si="31"/>
        <v>documentary</v>
      </c>
      <c r="S340" s="11">
        <f t="shared" si="34"/>
        <v>42615.833333333336</v>
      </c>
      <c r="T340">
        <f t="shared" si="35"/>
        <v>2016</v>
      </c>
    </row>
    <row r="341" spans="1:20" ht="48" x14ac:dyDescent="0.2">
      <c r="A341" s="6">
        <f t="shared" si="32"/>
        <v>1.0808333333333333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7">
        <f t="shared" si="30"/>
        <v>72.865168539325836</v>
      </c>
      <c r="Q341" t="str">
        <f t="shared" si="33"/>
        <v>film &amp; video</v>
      </c>
      <c r="R341" t="str">
        <f t="shared" si="31"/>
        <v>documentary</v>
      </c>
      <c r="S341" s="11">
        <f t="shared" si="34"/>
        <v>42123.551712962959</v>
      </c>
      <c r="T341">
        <f t="shared" si="35"/>
        <v>2015</v>
      </c>
    </row>
    <row r="342" spans="1:20" ht="48" x14ac:dyDescent="0.2">
      <c r="A342" s="6">
        <f t="shared" si="32"/>
        <v>1.2502285714285715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7">
        <f t="shared" si="30"/>
        <v>146.34782608695653</v>
      </c>
      <c r="Q342" t="str">
        <f t="shared" si="33"/>
        <v>film &amp; video</v>
      </c>
      <c r="R342" t="str">
        <f t="shared" si="31"/>
        <v>documentary</v>
      </c>
      <c r="S342" s="11">
        <f t="shared" si="34"/>
        <v>42802.666666666664</v>
      </c>
      <c r="T342">
        <f t="shared" si="35"/>
        <v>2017</v>
      </c>
    </row>
    <row r="343" spans="1:20" ht="48" x14ac:dyDescent="0.2">
      <c r="A343" s="6">
        <f t="shared" si="32"/>
        <v>1.0671428571428572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7">
        <f t="shared" si="30"/>
        <v>67.909090909090907</v>
      </c>
      <c r="Q343" t="str">
        <f t="shared" si="33"/>
        <v>film &amp; video</v>
      </c>
      <c r="R343" t="str">
        <f t="shared" si="31"/>
        <v>documentary</v>
      </c>
      <c r="S343" s="11">
        <f t="shared" si="34"/>
        <v>41912.957638888889</v>
      </c>
      <c r="T343">
        <f t="shared" si="35"/>
        <v>2014</v>
      </c>
    </row>
    <row r="344" spans="1:20" ht="32" x14ac:dyDescent="0.2">
      <c r="A344" s="6">
        <f t="shared" si="32"/>
        <v>1.0036639999999999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7">
        <f t="shared" si="30"/>
        <v>169.85083076923075</v>
      </c>
      <c r="Q344" t="str">
        <f t="shared" si="33"/>
        <v>film &amp; video</v>
      </c>
      <c r="R344" t="str">
        <f t="shared" si="31"/>
        <v>documentary</v>
      </c>
      <c r="S344" s="11">
        <f t="shared" si="34"/>
        <v>42489.572511574072</v>
      </c>
      <c r="T344">
        <f t="shared" si="35"/>
        <v>2016</v>
      </c>
    </row>
    <row r="345" spans="1:20" ht="48" x14ac:dyDescent="0.2">
      <c r="A345" s="6">
        <f t="shared" si="32"/>
        <v>1.0202863333333334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7">
        <f t="shared" si="30"/>
        <v>58.413339694656486</v>
      </c>
      <c r="Q345" t="str">
        <f t="shared" si="33"/>
        <v>film &amp; video</v>
      </c>
      <c r="R345" t="str">
        <f t="shared" si="31"/>
        <v>documentary</v>
      </c>
      <c r="S345" s="11">
        <f t="shared" si="34"/>
        <v>41956.916666666664</v>
      </c>
      <c r="T345">
        <f t="shared" si="35"/>
        <v>2014</v>
      </c>
    </row>
    <row r="346" spans="1:20" ht="48" x14ac:dyDescent="0.2">
      <c r="A346" s="6">
        <f t="shared" si="32"/>
        <v>1.0208358208955224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7">
        <f t="shared" si="30"/>
        <v>119.99298245614035</v>
      </c>
      <c r="Q346" t="str">
        <f t="shared" si="33"/>
        <v>film &amp; video</v>
      </c>
      <c r="R346" t="str">
        <f t="shared" si="31"/>
        <v>documentary</v>
      </c>
      <c r="S346" s="11">
        <f t="shared" si="34"/>
        <v>42155.888888888883</v>
      </c>
      <c r="T346">
        <f t="shared" si="35"/>
        <v>2015</v>
      </c>
    </row>
    <row r="347" spans="1:20" ht="48" x14ac:dyDescent="0.2">
      <c r="A347" s="6">
        <f t="shared" si="32"/>
        <v>1.2327586206896552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7">
        <f t="shared" si="30"/>
        <v>99.860335195530723</v>
      </c>
      <c r="Q347" t="str">
        <f t="shared" si="33"/>
        <v>film &amp; video</v>
      </c>
      <c r="R347" t="str">
        <f t="shared" si="31"/>
        <v>documentary</v>
      </c>
      <c r="S347" s="11">
        <f t="shared" si="34"/>
        <v>42144.735995370364</v>
      </c>
      <c r="T347">
        <f t="shared" si="35"/>
        <v>2015</v>
      </c>
    </row>
    <row r="348" spans="1:20" ht="48" x14ac:dyDescent="0.2">
      <c r="A348" s="6">
        <f t="shared" si="32"/>
        <v>1.7028880000000002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7">
        <f t="shared" si="30"/>
        <v>90.579148936170213</v>
      </c>
      <c r="Q348" t="str">
        <f t="shared" si="33"/>
        <v>film &amp; video</v>
      </c>
      <c r="R348" t="str">
        <f t="shared" si="31"/>
        <v>documentary</v>
      </c>
      <c r="S348" s="11">
        <f t="shared" si="34"/>
        <v>42291.291909722226</v>
      </c>
      <c r="T348">
        <f t="shared" si="35"/>
        <v>2015</v>
      </c>
    </row>
    <row r="349" spans="1:20" ht="48" x14ac:dyDescent="0.2">
      <c r="A349" s="6">
        <f t="shared" si="32"/>
        <v>1.1159049999999999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7">
        <f t="shared" si="30"/>
        <v>117.77361477572559</v>
      </c>
      <c r="Q349" t="str">
        <f t="shared" si="33"/>
        <v>film &amp; video</v>
      </c>
      <c r="R349" t="str">
        <f t="shared" si="31"/>
        <v>documentary</v>
      </c>
      <c r="S349" s="11">
        <f t="shared" si="34"/>
        <v>42322.32880787037</v>
      </c>
      <c r="T349">
        <f t="shared" si="35"/>
        <v>2015</v>
      </c>
    </row>
    <row r="350" spans="1:20" ht="48" x14ac:dyDescent="0.2">
      <c r="A350" s="6">
        <f t="shared" si="32"/>
        <v>1.03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7">
        <f t="shared" si="30"/>
        <v>86.554621848739501</v>
      </c>
      <c r="Q350" t="str">
        <f t="shared" si="33"/>
        <v>film &amp; video</v>
      </c>
      <c r="R350" t="str">
        <f t="shared" si="31"/>
        <v>documentary</v>
      </c>
      <c r="S350" s="11">
        <f t="shared" si="34"/>
        <v>42237.378657407404</v>
      </c>
      <c r="T350">
        <f t="shared" si="35"/>
        <v>2015</v>
      </c>
    </row>
    <row r="351" spans="1:20" ht="32" x14ac:dyDescent="0.2">
      <c r="A351" s="6">
        <f t="shared" si="32"/>
        <v>1.0663570159857905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7">
        <f t="shared" si="30"/>
        <v>71.899281437125751</v>
      </c>
      <c r="Q351" t="str">
        <f t="shared" si="33"/>
        <v>film &amp; video</v>
      </c>
      <c r="R351" t="str">
        <f t="shared" si="31"/>
        <v>documentary</v>
      </c>
      <c r="S351" s="11">
        <f t="shared" si="34"/>
        <v>42790.290601851848</v>
      </c>
      <c r="T351">
        <f t="shared" si="35"/>
        <v>2017</v>
      </c>
    </row>
    <row r="352" spans="1:20" ht="48" x14ac:dyDescent="0.2">
      <c r="A352" s="6">
        <f t="shared" si="32"/>
        <v>1.1476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7">
        <f t="shared" si="30"/>
        <v>129.81900452488688</v>
      </c>
      <c r="Q352" t="str">
        <f t="shared" si="33"/>
        <v>film &amp; video</v>
      </c>
      <c r="R352" t="str">
        <f t="shared" si="31"/>
        <v>documentary</v>
      </c>
      <c r="S352" s="11">
        <f t="shared" si="34"/>
        <v>42623.957638888889</v>
      </c>
      <c r="T352">
        <f t="shared" si="35"/>
        <v>2016</v>
      </c>
    </row>
    <row r="353" spans="1:20" ht="48" x14ac:dyDescent="0.2">
      <c r="A353" s="6">
        <f t="shared" si="32"/>
        <v>1.2734117647058822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7">
        <f t="shared" si="30"/>
        <v>44.912863070539416</v>
      </c>
      <c r="Q353" t="str">
        <f t="shared" si="33"/>
        <v>film &amp; video</v>
      </c>
      <c r="R353" t="str">
        <f t="shared" si="31"/>
        <v>documentary</v>
      </c>
      <c r="S353" s="11">
        <f t="shared" si="34"/>
        <v>42467.714745370373</v>
      </c>
      <c r="T353">
        <f t="shared" si="35"/>
        <v>2016</v>
      </c>
    </row>
    <row r="354" spans="1:20" ht="48" x14ac:dyDescent="0.2">
      <c r="A354" s="6">
        <f t="shared" si="32"/>
        <v>1.1656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7">
        <f t="shared" si="30"/>
        <v>40.755244755244753</v>
      </c>
      <c r="Q354" t="str">
        <f t="shared" si="33"/>
        <v>film &amp; video</v>
      </c>
      <c r="R354" t="str">
        <f t="shared" si="31"/>
        <v>documentary</v>
      </c>
      <c r="S354" s="11">
        <f t="shared" si="34"/>
        <v>41919.959120370368</v>
      </c>
      <c r="T354">
        <f t="shared" si="35"/>
        <v>2014</v>
      </c>
    </row>
    <row r="355" spans="1:20" ht="48" x14ac:dyDescent="0.2">
      <c r="A355" s="6">
        <f t="shared" si="32"/>
        <v>1.0861819426615318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7">
        <f t="shared" si="30"/>
        <v>103.52394779771615</v>
      </c>
      <c r="Q355" t="str">
        <f t="shared" si="33"/>
        <v>film &amp; video</v>
      </c>
      <c r="R355" t="str">
        <f t="shared" si="31"/>
        <v>documentary</v>
      </c>
      <c r="S355" s="11">
        <f t="shared" si="34"/>
        <v>42327.625219907401</v>
      </c>
      <c r="T355">
        <f t="shared" si="35"/>
        <v>2015</v>
      </c>
    </row>
    <row r="356" spans="1:20" ht="48" x14ac:dyDescent="0.2">
      <c r="A356" s="6">
        <f t="shared" si="32"/>
        <v>1.0394285714285714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7">
        <f t="shared" si="30"/>
        <v>125.44827586206897</v>
      </c>
      <c r="Q356" t="str">
        <f t="shared" si="33"/>
        <v>film &amp; video</v>
      </c>
      <c r="R356" t="str">
        <f t="shared" si="31"/>
        <v>documentary</v>
      </c>
      <c r="S356" s="11">
        <f t="shared" si="34"/>
        <v>42468.577789351846</v>
      </c>
      <c r="T356">
        <f t="shared" si="35"/>
        <v>2016</v>
      </c>
    </row>
    <row r="357" spans="1:20" ht="32" x14ac:dyDescent="0.2">
      <c r="A357" s="6">
        <f t="shared" si="32"/>
        <v>1.1625714285714286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7">
        <f t="shared" si="30"/>
        <v>246.60606060606059</v>
      </c>
      <c r="Q357" t="str">
        <f t="shared" si="33"/>
        <v>film &amp; video</v>
      </c>
      <c r="R357" t="str">
        <f t="shared" si="31"/>
        <v>documentary</v>
      </c>
      <c r="S357" s="11">
        <f t="shared" si="34"/>
        <v>41974.127245370364</v>
      </c>
      <c r="T357">
        <f t="shared" si="35"/>
        <v>2014</v>
      </c>
    </row>
    <row r="358" spans="1:20" ht="32" x14ac:dyDescent="0.2">
      <c r="A358" s="6">
        <f t="shared" si="32"/>
        <v>1.0269239999999999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7">
        <f t="shared" si="30"/>
        <v>79.401340206185566</v>
      </c>
      <c r="Q358" t="str">
        <f t="shared" si="33"/>
        <v>film &amp; video</v>
      </c>
      <c r="R358" t="str">
        <f t="shared" si="31"/>
        <v>documentary</v>
      </c>
      <c r="S358" s="11">
        <f t="shared" si="34"/>
        <v>42445.553159722222</v>
      </c>
      <c r="T358">
        <f t="shared" si="35"/>
        <v>2016</v>
      </c>
    </row>
    <row r="359" spans="1:20" ht="48" x14ac:dyDescent="0.2">
      <c r="A359" s="6">
        <f t="shared" si="32"/>
        <v>1.74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7">
        <f t="shared" si="30"/>
        <v>86.138613861386133</v>
      </c>
      <c r="Q359" t="str">
        <f t="shared" si="33"/>
        <v>film &amp; video</v>
      </c>
      <c r="R359" t="str">
        <f t="shared" si="31"/>
        <v>documentary</v>
      </c>
      <c r="S359" s="11">
        <f t="shared" si="34"/>
        <v>42118.01385416666</v>
      </c>
      <c r="T359">
        <f t="shared" si="35"/>
        <v>2015</v>
      </c>
    </row>
    <row r="360" spans="1:20" ht="48" x14ac:dyDescent="0.2">
      <c r="A360" s="6">
        <f t="shared" si="32"/>
        <v>1.03088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7">
        <f t="shared" si="30"/>
        <v>193.04868913857678</v>
      </c>
      <c r="Q360" t="str">
        <f t="shared" si="33"/>
        <v>film &amp; video</v>
      </c>
      <c r="R360" t="str">
        <f t="shared" si="31"/>
        <v>documentary</v>
      </c>
      <c r="S360" s="11">
        <f t="shared" si="34"/>
        <v>42536.416666666664</v>
      </c>
      <c r="T360">
        <f t="shared" si="35"/>
        <v>2016</v>
      </c>
    </row>
    <row r="361" spans="1:20" ht="48" x14ac:dyDescent="0.2">
      <c r="A361" s="6">
        <f t="shared" si="32"/>
        <v>1.0485537190082646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7">
        <f t="shared" si="30"/>
        <v>84.023178807947019</v>
      </c>
      <c r="Q361" t="str">
        <f t="shared" si="33"/>
        <v>film &amp; video</v>
      </c>
      <c r="R361" t="str">
        <f t="shared" si="31"/>
        <v>documentary</v>
      </c>
      <c r="S361" s="11">
        <f t="shared" si="34"/>
        <v>41957.008333333331</v>
      </c>
      <c r="T361">
        <f t="shared" si="35"/>
        <v>2014</v>
      </c>
    </row>
    <row r="362" spans="1:20" ht="48" x14ac:dyDescent="0.2">
      <c r="A362" s="6">
        <f t="shared" si="32"/>
        <v>1.0137499999999999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7">
        <f t="shared" si="30"/>
        <v>139.82758620689654</v>
      </c>
      <c r="Q362" t="str">
        <f t="shared" si="33"/>
        <v>film &amp; video</v>
      </c>
      <c r="R362" t="str">
        <f t="shared" si="31"/>
        <v>documentary</v>
      </c>
      <c r="S362" s="11">
        <f t="shared" si="34"/>
        <v>42207.924305555549</v>
      </c>
      <c r="T362">
        <f t="shared" si="35"/>
        <v>2015</v>
      </c>
    </row>
    <row r="363" spans="1:20" ht="48" x14ac:dyDescent="0.2">
      <c r="A363" s="6">
        <f t="shared" si="32"/>
        <v>1.1107699999999998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7">
        <f t="shared" si="30"/>
        <v>109.82189265536722</v>
      </c>
      <c r="Q363" t="str">
        <f t="shared" si="33"/>
        <v>film &amp; video</v>
      </c>
      <c r="R363" t="str">
        <f t="shared" si="31"/>
        <v>documentary</v>
      </c>
      <c r="S363" s="11">
        <f t="shared" si="34"/>
        <v>41965.834560185183</v>
      </c>
      <c r="T363">
        <f t="shared" si="35"/>
        <v>2014</v>
      </c>
    </row>
    <row r="364" spans="1:20" ht="48" x14ac:dyDescent="0.2">
      <c r="A364" s="6">
        <f t="shared" si="32"/>
        <v>1.2415933781686497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7">
        <f t="shared" si="30"/>
        <v>139.53488372093022</v>
      </c>
      <c r="Q364" t="str">
        <f t="shared" si="33"/>
        <v>film &amp; video</v>
      </c>
      <c r="R364" t="str">
        <f t="shared" si="31"/>
        <v>documentary</v>
      </c>
      <c r="S364" s="11">
        <f t="shared" si="34"/>
        <v>41858.791666666664</v>
      </c>
      <c r="T364">
        <f t="shared" si="35"/>
        <v>2014</v>
      </c>
    </row>
    <row r="365" spans="1:20" ht="48" x14ac:dyDescent="0.2">
      <c r="A365" s="6">
        <f t="shared" si="32"/>
        <v>1.0133333333333334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7">
        <f t="shared" si="30"/>
        <v>347.84615384615387</v>
      </c>
      <c r="Q365" t="str">
        <f t="shared" si="33"/>
        <v>film &amp; video</v>
      </c>
      <c r="R365" t="str">
        <f t="shared" si="31"/>
        <v>documentary</v>
      </c>
      <c r="S365" s="11">
        <f t="shared" si="34"/>
        <v>40300.598611111105</v>
      </c>
      <c r="T365">
        <f t="shared" si="35"/>
        <v>2010</v>
      </c>
    </row>
    <row r="366" spans="1:20" ht="48" x14ac:dyDescent="0.2">
      <c r="A366" s="6">
        <f t="shared" si="32"/>
        <v>1.1016142857142857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7">
        <f t="shared" si="30"/>
        <v>68.24159292035398</v>
      </c>
      <c r="Q366" t="str">
        <f t="shared" si="33"/>
        <v>film &amp; video</v>
      </c>
      <c r="R366" t="str">
        <f t="shared" si="31"/>
        <v>documentary</v>
      </c>
      <c r="S366" s="11">
        <f t="shared" si="34"/>
        <v>41810.957638888889</v>
      </c>
      <c r="T366">
        <f t="shared" si="35"/>
        <v>2014</v>
      </c>
    </row>
    <row r="367" spans="1:20" ht="48" x14ac:dyDescent="0.2">
      <c r="A367" s="6">
        <f t="shared" si="32"/>
        <v>1.0397333333333334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7">
        <f t="shared" si="30"/>
        <v>239.93846153846152</v>
      </c>
      <c r="Q367" t="str">
        <f t="shared" si="33"/>
        <v>film &amp; video</v>
      </c>
      <c r="R367" t="str">
        <f t="shared" si="31"/>
        <v>documentary</v>
      </c>
      <c r="S367" s="11">
        <f t="shared" si="34"/>
        <v>41698.398136574069</v>
      </c>
      <c r="T367">
        <f t="shared" si="35"/>
        <v>2014</v>
      </c>
    </row>
    <row r="368" spans="1:20" ht="48" x14ac:dyDescent="0.2">
      <c r="A368" s="6">
        <f t="shared" si="32"/>
        <v>1.013157894736842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7">
        <f t="shared" si="30"/>
        <v>287.31343283582089</v>
      </c>
      <c r="Q368" t="str">
        <f t="shared" si="33"/>
        <v>film &amp; video</v>
      </c>
      <c r="R368" t="str">
        <f t="shared" si="31"/>
        <v>documentary</v>
      </c>
      <c r="S368" s="11">
        <f t="shared" si="34"/>
        <v>41049.584699074068</v>
      </c>
      <c r="T368">
        <f t="shared" si="35"/>
        <v>2012</v>
      </c>
    </row>
    <row r="369" spans="1:20" ht="48" x14ac:dyDescent="0.2">
      <c r="A369" s="6">
        <f t="shared" si="32"/>
        <v>1.033501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7">
        <f t="shared" si="30"/>
        <v>86.84882352941176</v>
      </c>
      <c r="Q369" t="str">
        <f t="shared" si="33"/>
        <v>film &amp; video</v>
      </c>
      <c r="R369" t="str">
        <f t="shared" si="31"/>
        <v>documentary</v>
      </c>
      <c r="S369" s="11">
        <f t="shared" si="34"/>
        <v>41394.999305555553</v>
      </c>
      <c r="T369">
        <f t="shared" si="35"/>
        <v>2013</v>
      </c>
    </row>
    <row r="370" spans="1:20" ht="48" x14ac:dyDescent="0.2">
      <c r="A370" s="6">
        <f t="shared" si="32"/>
        <v>1.04112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7">
        <f t="shared" si="30"/>
        <v>81.84905660377359</v>
      </c>
      <c r="Q370" t="str">
        <f t="shared" si="33"/>
        <v>film &amp; video</v>
      </c>
      <c r="R370" t="str">
        <f t="shared" si="31"/>
        <v>documentary</v>
      </c>
      <c r="S370" s="11">
        <f t="shared" si="34"/>
        <v>42078.355578703697</v>
      </c>
      <c r="T370">
        <f t="shared" si="35"/>
        <v>2015</v>
      </c>
    </row>
    <row r="371" spans="1:20" ht="48" x14ac:dyDescent="0.2">
      <c r="A371" s="6">
        <f t="shared" si="32"/>
        <v>1.1015569230769231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7">
        <f t="shared" si="30"/>
        <v>42.874970059880241</v>
      </c>
      <c r="Q371" t="str">
        <f t="shared" si="33"/>
        <v>film &amp; video</v>
      </c>
      <c r="R371" t="str">
        <f t="shared" si="31"/>
        <v>documentary</v>
      </c>
      <c r="S371" s="11">
        <f t="shared" si="34"/>
        <v>40923.3433912037</v>
      </c>
      <c r="T371">
        <f t="shared" si="35"/>
        <v>2012</v>
      </c>
    </row>
    <row r="372" spans="1:20" ht="48" x14ac:dyDescent="0.2">
      <c r="A372" s="6">
        <f t="shared" si="32"/>
        <v>1.2202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7">
        <f t="shared" si="30"/>
        <v>709.41860465116281</v>
      </c>
      <c r="Q372" t="str">
        <f t="shared" si="33"/>
        <v>film &amp; video</v>
      </c>
      <c r="R372" t="str">
        <f t="shared" si="31"/>
        <v>documentary</v>
      </c>
      <c r="S372" s="11">
        <f t="shared" si="34"/>
        <v>42741.586805555555</v>
      </c>
      <c r="T372">
        <f t="shared" si="35"/>
        <v>2017</v>
      </c>
    </row>
    <row r="373" spans="1:20" ht="48" x14ac:dyDescent="0.2">
      <c r="A373" s="6">
        <f t="shared" si="32"/>
        <v>1.1416866666666667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7">
        <f t="shared" si="30"/>
        <v>161.25517890772127</v>
      </c>
      <c r="Q373" t="str">
        <f t="shared" si="33"/>
        <v>film &amp; video</v>
      </c>
      <c r="R373" t="str">
        <f t="shared" si="31"/>
        <v>documentary</v>
      </c>
      <c r="S373" s="11">
        <f t="shared" si="34"/>
        <v>41306.559479166666</v>
      </c>
      <c r="T373">
        <f t="shared" si="35"/>
        <v>2013</v>
      </c>
    </row>
    <row r="374" spans="1:20" ht="32" x14ac:dyDescent="0.2">
      <c r="A374" s="6">
        <f t="shared" si="32"/>
        <v>1.2533333333333334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7">
        <f t="shared" si="30"/>
        <v>41.777777777777779</v>
      </c>
      <c r="Q374" t="str">
        <f t="shared" si="33"/>
        <v>film &amp; video</v>
      </c>
      <c r="R374" t="str">
        <f t="shared" si="31"/>
        <v>documentary</v>
      </c>
      <c r="S374" s="11">
        <f t="shared" si="34"/>
        <v>42465.458333333336</v>
      </c>
      <c r="T374">
        <f t="shared" si="35"/>
        <v>2016</v>
      </c>
    </row>
    <row r="375" spans="1:20" ht="48" x14ac:dyDescent="0.2">
      <c r="A375" s="6">
        <f t="shared" si="32"/>
        <v>1.0666666666666667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7">
        <f t="shared" si="30"/>
        <v>89.887640449438209</v>
      </c>
      <c r="Q375" t="str">
        <f t="shared" si="33"/>
        <v>film &amp; video</v>
      </c>
      <c r="R375" t="str">
        <f t="shared" si="31"/>
        <v>documentary</v>
      </c>
      <c r="S375" s="11">
        <f t="shared" si="34"/>
        <v>41108.703680555554</v>
      </c>
      <c r="T375">
        <f t="shared" si="35"/>
        <v>2012</v>
      </c>
    </row>
    <row r="376" spans="1:20" ht="48" x14ac:dyDescent="0.2">
      <c r="A376" s="6">
        <f t="shared" si="32"/>
        <v>1.3065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7">
        <f t="shared" si="30"/>
        <v>45.051724137931032</v>
      </c>
      <c r="Q376" t="str">
        <f t="shared" si="33"/>
        <v>film &amp; video</v>
      </c>
      <c r="R376" t="str">
        <f t="shared" si="31"/>
        <v>documentary</v>
      </c>
      <c r="S376" s="11">
        <f t="shared" si="34"/>
        <v>40802.680914351848</v>
      </c>
      <c r="T376">
        <f t="shared" si="35"/>
        <v>2011</v>
      </c>
    </row>
    <row r="377" spans="1:20" ht="48" x14ac:dyDescent="0.2">
      <c r="A377" s="6">
        <f t="shared" si="32"/>
        <v>1.2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7">
        <f t="shared" si="30"/>
        <v>42.857142857142854</v>
      </c>
      <c r="Q377" t="str">
        <f t="shared" si="33"/>
        <v>film &amp; video</v>
      </c>
      <c r="R377" t="str">
        <f t="shared" si="31"/>
        <v>documentary</v>
      </c>
      <c r="S377" s="11">
        <f t="shared" si="34"/>
        <v>41699.512499999997</v>
      </c>
      <c r="T377">
        <f t="shared" si="35"/>
        <v>2014</v>
      </c>
    </row>
    <row r="378" spans="1:20" ht="48" x14ac:dyDescent="0.2">
      <c r="A378" s="6">
        <f t="shared" si="32"/>
        <v>1.0595918367346939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7">
        <f t="shared" si="30"/>
        <v>54.083333333333336</v>
      </c>
      <c r="Q378" t="str">
        <f t="shared" si="33"/>
        <v>film &amp; video</v>
      </c>
      <c r="R378" t="str">
        <f t="shared" si="31"/>
        <v>documentary</v>
      </c>
      <c r="S378" s="11">
        <f t="shared" si="34"/>
        <v>42607.244398148141</v>
      </c>
      <c r="T378">
        <f t="shared" si="35"/>
        <v>2016</v>
      </c>
    </row>
    <row r="379" spans="1:20" ht="48" x14ac:dyDescent="0.2">
      <c r="A379" s="6">
        <f t="shared" si="32"/>
        <v>1.1439999999999999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7">
        <f t="shared" si="30"/>
        <v>103.21804511278195</v>
      </c>
      <c r="Q379" t="str">
        <f t="shared" si="33"/>
        <v>film &amp; video</v>
      </c>
      <c r="R379" t="str">
        <f t="shared" si="31"/>
        <v>documentary</v>
      </c>
      <c r="S379" s="11">
        <f t="shared" si="34"/>
        <v>42322.084027777775</v>
      </c>
      <c r="T379">
        <f t="shared" si="35"/>
        <v>2015</v>
      </c>
    </row>
    <row r="380" spans="1:20" ht="48" x14ac:dyDescent="0.2">
      <c r="A380" s="6">
        <f t="shared" si="32"/>
        <v>1.1176666666666666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7">
        <f t="shared" si="30"/>
        <v>40.397590361445786</v>
      </c>
      <c r="Q380" t="str">
        <f t="shared" si="33"/>
        <v>film &amp; video</v>
      </c>
      <c r="R380" t="str">
        <f t="shared" si="31"/>
        <v>documentary</v>
      </c>
      <c r="S380" s="11">
        <f t="shared" si="34"/>
        <v>42394.786111111105</v>
      </c>
      <c r="T380">
        <f t="shared" si="35"/>
        <v>2016</v>
      </c>
    </row>
    <row r="381" spans="1:20" ht="48" x14ac:dyDescent="0.2">
      <c r="A381" s="6">
        <f t="shared" si="32"/>
        <v>1.1608000000000001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7">
        <f t="shared" si="30"/>
        <v>116.85906040268456</v>
      </c>
      <c r="Q381" t="str">
        <f t="shared" si="33"/>
        <v>film &amp; video</v>
      </c>
      <c r="R381" t="str">
        <f t="shared" si="31"/>
        <v>documentary</v>
      </c>
      <c r="S381" s="11">
        <f t="shared" si="34"/>
        <v>41032.479999999996</v>
      </c>
      <c r="T381">
        <f t="shared" si="35"/>
        <v>2012</v>
      </c>
    </row>
    <row r="382" spans="1:20" ht="48" x14ac:dyDescent="0.2">
      <c r="A382" s="6">
        <f t="shared" si="32"/>
        <v>1.415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7">
        <f t="shared" si="30"/>
        <v>115.51020408163265</v>
      </c>
      <c r="Q382" t="str">
        <f t="shared" si="33"/>
        <v>film &amp; video</v>
      </c>
      <c r="R382" t="str">
        <f t="shared" si="31"/>
        <v>documentary</v>
      </c>
      <c r="S382" s="11">
        <f t="shared" si="34"/>
        <v>42392.511481481481</v>
      </c>
      <c r="T382">
        <f t="shared" si="35"/>
        <v>2016</v>
      </c>
    </row>
    <row r="383" spans="1:20" ht="48" x14ac:dyDescent="0.2">
      <c r="A383" s="6">
        <f t="shared" si="32"/>
        <v>1.0472999999999999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7">
        <f t="shared" si="30"/>
        <v>104.31274900398407</v>
      </c>
      <c r="Q383" t="str">
        <f t="shared" si="33"/>
        <v>film &amp; video</v>
      </c>
      <c r="R383" t="str">
        <f t="shared" si="31"/>
        <v>documentary</v>
      </c>
      <c r="S383" s="11">
        <f t="shared" si="34"/>
        <v>41120</v>
      </c>
      <c r="T383">
        <f t="shared" si="35"/>
        <v>2012</v>
      </c>
    </row>
    <row r="384" spans="1:20" ht="48" x14ac:dyDescent="0.2">
      <c r="A384" s="6">
        <f t="shared" si="32"/>
        <v>2.5583333333333331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7">
        <f t="shared" si="30"/>
        <v>69.772727272727266</v>
      </c>
      <c r="Q384" t="str">
        <f t="shared" si="33"/>
        <v>film &amp; video</v>
      </c>
      <c r="R384" t="str">
        <f t="shared" si="31"/>
        <v>documentary</v>
      </c>
      <c r="S384" s="11">
        <f t="shared" si="34"/>
        <v>41158.501157407409</v>
      </c>
      <c r="T384">
        <f t="shared" si="35"/>
        <v>2012</v>
      </c>
    </row>
    <row r="385" spans="1:20" ht="48" x14ac:dyDescent="0.2">
      <c r="A385" s="6">
        <f t="shared" si="32"/>
        <v>2.0670670670670672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7">
        <f t="shared" si="30"/>
        <v>43.020833333333336</v>
      </c>
      <c r="Q385" t="str">
        <f t="shared" si="33"/>
        <v>film &amp; video</v>
      </c>
      <c r="R385" t="str">
        <f t="shared" si="31"/>
        <v>documentary</v>
      </c>
      <c r="S385" s="11">
        <f t="shared" si="34"/>
        <v>41777.90924768518</v>
      </c>
      <c r="T385">
        <f t="shared" si="35"/>
        <v>2014</v>
      </c>
    </row>
    <row r="386" spans="1:20" ht="48" x14ac:dyDescent="0.2">
      <c r="A386" s="6">
        <f t="shared" si="32"/>
        <v>1.1210500000000001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7">
        <f t="shared" ref="P386:P449" si="36">F:F/M:M</f>
        <v>58.540469973890339</v>
      </c>
      <c r="Q386" t="str">
        <f t="shared" si="33"/>
        <v>film &amp; video</v>
      </c>
      <c r="R386" t="str">
        <f t="shared" ref="R386:R449" si="37">RIGHT(O386,LEN(O386)-SEARCH("/",O386,1))</f>
        <v>documentary</v>
      </c>
      <c r="S386" s="11">
        <f t="shared" si="34"/>
        <v>42010.573460648149</v>
      </c>
      <c r="T386">
        <f t="shared" si="35"/>
        <v>2015</v>
      </c>
    </row>
    <row r="387" spans="1:20" ht="48" x14ac:dyDescent="0.2">
      <c r="A387" s="6">
        <f t="shared" ref="A387:A450" si="38">F:F/E:E</f>
        <v>1.05982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7">
        <f t="shared" si="36"/>
        <v>111.79535864978902</v>
      </c>
      <c r="Q387" t="str">
        <f t="shared" ref="Q387:Q450" si="39">LEFT(O387,SEARCH("/",O387,1)-1)</f>
        <v>film &amp; video</v>
      </c>
      <c r="R387" t="str">
        <f t="shared" si="37"/>
        <v>documentary</v>
      </c>
      <c r="S387" s="11">
        <f t="shared" ref="S387:S450" si="40">(((J387/60)/60)/24)+DATE(1970,1,1)+(-5/24)</f>
        <v>41964.41783564815</v>
      </c>
      <c r="T387">
        <f t="shared" ref="T387:T450" si="41">YEAR(S387)</f>
        <v>2014</v>
      </c>
    </row>
    <row r="388" spans="1:20" ht="48" x14ac:dyDescent="0.2">
      <c r="A388" s="6">
        <f t="shared" si="38"/>
        <v>1.0016666666666667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7">
        <f t="shared" si="36"/>
        <v>46.230769230769234</v>
      </c>
      <c r="Q388" t="str">
        <f t="shared" si="39"/>
        <v>film &amp; video</v>
      </c>
      <c r="R388" t="str">
        <f t="shared" si="37"/>
        <v>documentary</v>
      </c>
      <c r="S388" s="11">
        <f t="shared" si="40"/>
        <v>42226.742951388886</v>
      </c>
      <c r="T388">
        <f t="shared" si="41"/>
        <v>2015</v>
      </c>
    </row>
    <row r="389" spans="1:20" ht="48" x14ac:dyDescent="0.2">
      <c r="A389" s="6">
        <f t="shared" si="38"/>
        <v>2.1398947368421051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7">
        <f t="shared" si="36"/>
        <v>144.69039145907473</v>
      </c>
      <c r="Q389" t="str">
        <f t="shared" si="39"/>
        <v>film &amp; video</v>
      </c>
      <c r="R389" t="str">
        <f t="shared" si="37"/>
        <v>documentary</v>
      </c>
      <c r="S389" s="11">
        <f t="shared" si="40"/>
        <v>42231.041666666664</v>
      </c>
      <c r="T389">
        <f t="shared" si="41"/>
        <v>2015</v>
      </c>
    </row>
    <row r="390" spans="1:20" ht="48" x14ac:dyDescent="0.2">
      <c r="A390" s="6">
        <f t="shared" si="38"/>
        <v>1.2616000000000001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7">
        <f t="shared" si="36"/>
        <v>88.845070422535215</v>
      </c>
      <c r="Q390" t="str">
        <f t="shared" si="39"/>
        <v>film &amp; video</v>
      </c>
      <c r="R390" t="str">
        <f t="shared" si="37"/>
        <v>documentary</v>
      </c>
      <c r="S390" s="11">
        <f t="shared" si="40"/>
        <v>42578.867824074077</v>
      </c>
      <c r="T390">
        <f t="shared" si="41"/>
        <v>2016</v>
      </c>
    </row>
    <row r="391" spans="1:20" ht="48" x14ac:dyDescent="0.2">
      <c r="A391" s="6">
        <f t="shared" si="38"/>
        <v>1.8153547058823529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7">
        <f t="shared" si="36"/>
        <v>81.75107284768211</v>
      </c>
      <c r="Q391" t="str">
        <f t="shared" si="39"/>
        <v>film &amp; video</v>
      </c>
      <c r="R391" t="str">
        <f t="shared" si="37"/>
        <v>documentary</v>
      </c>
      <c r="S391" s="11">
        <f t="shared" si="40"/>
        <v>41705.749305555553</v>
      </c>
      <c r="T391">
        <f t="shared" si="41"/>
        <v>2014</v>
      </c>
    </row>
    <row r="392" spans="1:20" ht="48" x14ac:dyDescent="0.2">
      <c r="A392" s="6">
        <f t="shared" si="38"/>
        <v>1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7">
        <f t="shared" si="36"/>
        <v>71.428571428571431</v>
      </c>
      <c r="Q392" t="str">
        <f t="shared" si="39"/>
        <v>film &amp; video</v>
      </c>
      <c r="R392" t="str">
        <f t="shared" si="37"/>
        <v>documentary</v>
      </c>
      <c r="S392" s="11">
        <f t="shared" si="40"/>
        <v>42131.828379629624</v>
      </c>
      <c r="T392">
        <f t="shared" si="41"/>
        <v>2015</v>
      </c>
    </row>
    <row r="393" spans="1:20" ht="48" x14ac:dyDescent="0.2">
      <c r="A393" s="6">
        <f t="shared" si="38"/>
        <v>1.0061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7">
        <f t="shared" si="36"/>
        <v>104.25906735751295</v>
      </c>
      <c r="Q393" t="str">
        <f t="shared" si="39"/>
        <v>film &amp; video</v>
      </c>
      <c r="R393" t="str">
        <f t="shared" si="37"/>
        <v>documentary</v>
      </c>
      <c r="S393" s="11">
        <f t="shared" si="40"/>
        <v>40894.832638888889</v>
      </c>
      <c r="T393">
        <f t="shared" si="41"/>
        <v>2011</v>
      </c>
    </row>
    <row r="394" spans="1:20" ht="48" x14ac:dyDescent="0.2">
      <c r="A394" s="6">
        <f t="shared" si="38"/>
        <v>1.009027027027027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7">
        <f t="shared" si="36"/>
        <v>90.616504854368927</v>
      </c>
      <c r="Q394" t="str">
        <f t="shared" si="39"/>
        <v>film &amp; video</v>
      </c>
      <c r="R394" t="str">
        <f t="shared" si="37"/>
        <v>documentary</v>
      </c>
      <c r="S394" s="11">
        <f t="shared" si="40"/>
        <v>40793.916666666664</v>
      </c>
      <c r="T394">
        <f t="shared" si="41"/>
        <v>2011</v>
      </c>
    </row>
    <row r="395" spans="1:20" ht="32" x14ac:dyDescent="0.2">
      <c r="A395" s="6">
        <f t="shared" si="38"/>
        <v>1.10446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7">
        <f t="shared" si="36"/>
        <v>157.33048433048432</v>
      </c>
      <c r="Q395" t="str">
        <f t="shared" si="39"/>
        <v>film &amp; video</v>
      </c>
      <c r="R395" t="str">
        <f t="shared" si="37"/>
        <v>documentary</v>
      </c>
      <c r="S395" s="11">
        <f t="shared" si="40"/>
        <v>41557.500601851847</v>
      </c>
      <c r="T395">
        <f t="shared" si="41"/>
        <v>2013</v>
      </c>
    </row>
    <row r="396" spans="1:20" ht="48" x14ac:dyDescent="0.2">
      <c r="A396" s="6">
        <f t="shared" si="38"/>
        <v>1.118936170212766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7">
        <f t="shared" si="36"/>
        <v>105.18</v>
      </c>
      <c r="Q396" t="str">
        <f t="shared" si="39"/>
        <v>film &amp; video</v>
      </c>
      <c r="R396" t="str">
        <f t="shared" si="37"/>
        <v>documentary</v>
      </c>
      <c r="S396" s="11">
        <f t="shared" si="40"/>
        <v>42477.568078703705</v>
      </c>
      <c r="T396">
        <f t="shared" si="41"/>
        <v>2016</v>
      </c>
    </row>
    <row r="397" spans="1:20" ht="48" x14ac:dyDescent="0.2">
      <c r="A397" s="6">
        <f t="shared" si="38"/>
        <v>1.0804450000000001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7">
        <f t="shared" si="36"/>
        <v>58.719836956521746</v>
      </c>
      <c r="Q397" t="str">
        <f t="shared" si="39"/>
        <v>film &amp; video</v>
      </c>
      <c r="R397" t="str">
        <f t="shared" si="37"/>
        <v>documentary</v>
      </c>
      <c r="S397" s="11">
        <f t="shared" si="40"/>
        <v>41026.688888888886</v>
      </c>
      <c r="T397">
        <f t="shared" si="41"/>
        <v>2012</v>
      </c>
    </row>
    <row r="398" spans="1:20" ht="48" x14ac:dyDescent="0.2">
      <c r="A398" s="6">
        <f t="shared" si="38"/>
        <v>1.0666666666666667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7">
        <f t="shared" si="36"/>
        <v>81.632653061224488</v>
      </c>
      <c r="Q398" t="str">
        <f t="shared" si="39"/>
        <v>film &amp; video</v>
      </c>
      <c r="R398" t="str">
        <f t="shared" si="37"/>
        <v>documentary</v>
      </c>
      <c r="S398" s="11">
        <f t="shared" si="40"/>
        <v>41097.356550925921</v>
      </c>
      <c r="T398">
        <f t="shared" si="41"/>
        <v>2012</v>
      </c>
    </row>
    <row r="399" spans="1:20" ht="64" x14ac:dyDescent="0.2">
      <c r="A399" s="6">
        <f t="shared" si="38"/>
        <v>1.0390027322404372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7">
        <f t="shared" si="36"/>
        <v>56.460043668122275</v>
      </c>
      <c r="Q399" t="str">
        <f t="shared" si="39"/>
        <v>film &amp; video</v>
      </c>
      <c r="R399" t="str">
        <f t="shared" si="37"/>
        <v>documentary</v>
      </c>
      <c r="S399" s="11">
        <f t="shared" si="40"/>
        <v>40421.947222222218</v>
      </c>
      <c r="T399">
        <f t="shared" si="41"/>
        <v>2010</v>
      </c>
    </row>
    <row r="400" spans="1:20" ht="48" x14ac:dyDescent="0.2">
      <c r="A400" s="6">
        <f t="shared" si="38"/>
        <v>1.2516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7">
        <f t="shared" si="36"/>
        <v>140.1044776119403</v>
      </c>
      <c r="Q400" t="str">
        <f t="shared" si="39"/>
        <v>film &amp; video</v>
      </c>
      <c r="R400" t="str">
        <f t="shared" si="37"/>
        <v>documentary</v>
      </c>
      <c r="S400" s="11">
        <f t="shared" si="40"/>
        <v>42123.584791666661</v>
      </c>
      <c r="T400">
        <f t="shared" si="41"/>
        <v>2015</v>
      </c>
    </row>
    <row r="401" spans="1:20" ht="48" x14ac:dyDescent="0.2">
      <c r="A401" s="6">
        <f t="shared" si="38"/>
        <v>1.0680499999999999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7">
        <f t="shared" si="36"/>
        <v>224.85263157894738</v>
      </c>
      <c r="Q401" t="str">
        <f t="shared" si="39"/>
        <v>film &amp; video</v>
      </c>
      <c r="R401" t="str">
        <f t="shared" si="37"/>
        <v>documentary</v>
      </c>
      <c r="S401" s="11">
        <f t="shared" si="40"/>
        <v>42718.291666666664</v>
      </c>
      <c r="T401">
        <f t="shared" si="41"/>
        <v>2016</v>
      </c>
    </row>
    <row r="402" spans="1:20" ht="48" x14ac:dyDescent="0.2">
      <c r="A402" s="6">
        <f t="shared" si="38"/>
        <v>1.1230249999999999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7">
        <f t="shared" si="36"/>
        <v>181.13306451612902</v>
      </c>
      <c r="Q402" t="str">
        <f t="shared" si="39"/>
        <v>film &amp; video</v>
      </c>
      <c r="R402" t="str">
        <f t="shared" si="37"/>
        <v>documentary</v>
      </c>
      <c r="S402" s="11">
        <f t="shared" si="40"/>
        <v>41775.9375</v>
      </c>
      <c r="T402">
        <f t="shared" si="41"/>
        <v>2014</v>
      </c>
    </row>
    <row r="403" spans="1:20" ht="48" x14ac:dyDescent="0.2">
      <c r="A403" s="6">
        <f t="shared" si="38"/>
        <v>1.0381199999999999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7">
        <f t="shared" si="36"/>
        <v>711.04109589041093</v>
      </c>
      <c r="Q403" t="str">
        <f t="shared" si="39"/>
        <v>film &amp; video</v>
      </c>
      <c r="R403" t="str">
        <f t="shared" si="37"/>
        <v>documentary</v>
      </c>
      <c r="S403" s="11">
        <f t="shared" si="40"/>
        <v>40762.633912037032</v>
      </c>
      <c r="T403">
        <f t="shared" si="41"/>
        <v>2011</v>
      </c>
    </row>
    <row r="404" spans="1:20" ht="48" x14ac:dyDescent="0.2">
      <c r="A404" s="6">
        <f t="shared" si="38"/>
        <v>1.4165000000000001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7">
        <f t="shared" si="36"/>
        <v>65.883720930232556</v>
      </c>
      <c r="Q404" t="str">
        <f t="shared" si="39"/>
        <v>film &amp; video</v>
      </c>
      <c r="R404" t="str">
        <f t="shared" si="37"/>
        <v>documentary</v>
      </c>
      <c r="S404" s="11">
        <f t="shared" si="40"/>
        <v>42313.372881944444</v>
      </c>
      <c r="T404">
        <f t="shared" si="41"/>
        <v>2015</v>
      </c>
    </row>
    <row r="405" spans="1:20" ht="48" x14ac:dyDescent="0.2">
      <c r="A405" s="6">
        <f t="shared" si="38"/>
        <v>1.0526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7">
        <f t="shared" si="36"/>
        <v>75.185714285714283</v>
      </c>
      <c r="Q405" t="str">
        <f t="shared" si="39"/>
        <v>film &amp; video</v>
      </c>
      <c r="R405" t="str">
        <f t="shared" si="37"/>
        <v>documentary</v>
      </c>
      <c r="S405" s="11">
        <f t="shared" si="40"/>
        <v>40765.088888888888</v>
      </c>
      <c r="T405">
        <f t="shared" si="41"/>
        <v>2011</v>
      </c>
    </row>
    <row r="406" spans="1:20" ht="48" x14ac:dyDescent="0.2">
      <c r="A406" s="6">
        <f t="shared" si="38"/>
        <v>1.0309142857142857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7">
        <f t="shared" si="36"/>
        <v>133.14391143911439</v>
      </c>
      <c r="Q406" t="str">
        <f t="shared" si="39"/>
        <v>film &amp; video</v>
      </c>
      <c r="R406" t="str">
        <f t="shared" si="37"/>
        <v>documentary</v>
      </c>
      <c r="S406" s="11">
        <f t="shared" si="40"/>
        <v>41675.752777777772</v>
      </c>
      <c r="T406">
        <f t="shared" si="41"/>
        <v>2014</v>
      </c>
    </row>
    <row r="407" spans="1:20" ht="32" x14ac:dyDescent="0.2">
      <c r="A407" s="6">
        <f t="shared" si="38"/>
        <v>1.0765957446808512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7">
        <f t="shared" si="36"/>
        <v>55.2</v>
      </c>
      <c r="Q407" t="str">
        <f t="shared" si="39"/>
        <v>film &amp; video</v>
      </c>
      <c r="R407" t="str">
        <f t="shared" si="37"/>
        <v>documentary</v>
      </c>
      <c r="S407" s="11">
        <f t="shared" si="40"/>
        <v>41703.876608796294</v>
      </c>
      <c r="T407">
        <f t="shared" si="41"/>
        <v>2014</v>
      </c>
    </row>
    <row r="408" spans="1:20" ht="48" x14ac:dyDescent="0.2">
      <c r="A408" s="6">
        <f t="shared" si="38"/>
        <v>1.0770464285714285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7">
        <f t="shared" si="36"/>
        <v>86.163714285714292</v>
      </c>
      <c r="Q408" t="str">
        <f t="shared" si="39"/>
        <v>film &amp; video</v>
      </c>
      <c r="R408" t="str">
        <f t="shared" si="37"/>
        <v>documentary</v>
      </c>
      <c r="S408" s="11">
        <f t="shared" si="40"/>
        <v>40672.040972222218</v>
      </c>
      <c r="T408">
        <f t="shared" si="41"/>
        <v>2011</v>
      </c>
    </row>
    <row r="409" spans="1:20" ht="48" x14ac:dyDescent="0.2">
      <c r="A409" s="6">
        <f t="shared" si="38"/>
        <v>1.0155000000000001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7">
        <f t="shared" si="36"/>
        <v>92.318181818181813</v>
      </c>
      <c r="Q409" t="str">
        <f t="shared" si="39"/>
        <v>film &amp; video</v>
      </c>
      <c r="R409" t="str">
        <f t="shared" si="37"/>
        <v>documentary</v>
      </c>
      <c r="S409" s="11">
        <f t="shared" si="40"/>
        <v>40866.704282407409</v>
      </c>
      <c r="T409">
        <f t="shared" si="41"/>
        <v>2011</v>
      </c>
    </row>
    <row r="410" spans="1:20" ht="48" x14ac:dyDescent="0.2">
      <c r="A410" s="6">
        <f t="shared" si="38"/>
        <v>1.0143766666666667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7">
        <f t="shared" si="36"/>
        <v>160.16473684210527</v>
      </c>
      <c r="Q410" t="str">
        <f t="shared" si="39"/>
        <v>film &amp; video</v>
      </c>
      <c r="R410" t="str">
        <f t="shared" si="37"/>
        <v>documentary</v>
      </c>
      <c r="S410" s="11">
        <f t="shared" si="40"/>
        <v>41583.569328703699</v>
      </c>
      <c r="T410">
        <f t="shared" si="41"/>
        <v>2013</v>
      </c>
    </row>
    <row r="411" spans="1:20" ht="48" x14ac:dyDescent="0.2">
      <c r="A411" s="6">
        <f t="shared" si="38"/>
        <v>1.3680000000000001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7">
        <f t="shared" si="36"/>
        <v>45.6</v>
      </c>
      <c r="Q411" t="str">
        <f t="shared" si="39"/>
        <v>film &amp; video</v>
      </c>
      <c r="R411" t="str">
        <f t="shared" si="37"/>
        <v>documentary</v>
      </c>
      <c r="S411" s="11">
        <f t="shared" si="40"/>
        <v>42573.654444444437</v>
      </c>
      <c r="T411">
        <f t="shared" si="41"/>
        <v>2016</v>
      </c>
    </row>
    <row r="412" spans="1:20" ht="48" x14ac:dyDescent="0.2">
      <c r="A412" s="6">
        <f t="shared" si="38"/>
        <v>1.2829999999999999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7">
        <f t="shared" si="36"/>
        <v>183.28571428571428</v>
      </c>
      <c r="Q412" t="str">
        <f t="shared" si="39"/>
        <v>film &amp; video</v>
      </c>
      <c r="R412" t="str">
        <f t="shared" si="37"/>
        <v>documentary</v>
      </c>
      <c r="S412" s="11">
        <f t="shared" si="40"/>
        <v>42173.77311342593</v>
      </c>
      <c r="T412">
        <f t="shared" si="41"/>
        <v>2015</v>
      </c>
    </row>
    <row r="413" spans="1:20" ht="48" x14ac:dyDescent="0.2">
      <c r="A413" s="6">
        <f t="shared" si="38"/>
        <v>1.0105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7">
        <f t="shared" si="36"/>
        <v>125.78838174273859</v>
      </c>
      <c r="Q413" t="str">
        <f t="shared" si="39"/>
        <v>film &amp; video</v>
      </c>
      <c r="R413" t="str">
        <f t="shared" si="37"/>
        <v>documentary</v>
      </c>
      <c r="S413" s="11">
        <f t="shared" si="40"/>
        <v>41630</v>
      </c>
      <c r="T413">
        <f t="shared" si="41"/>
        <v>2013</v>
      </c>
    </row>
    <row r="414" spans="1:20" ht="48" x14ac:dyDescent="0.2">
      <c r="A414" s="6">
        <f t="shared" si="38"/>
        <v>1.2684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7">
        <f t="shared" si="36"/>
        <v>57.654545454545456</v>
      </c>
      <c r="Q414" t="str">
        <f t="shared" si="39"/>
        <v>film &amp; video</v>
      </c>
      <c r="R414" t="str">
        <f t="shared" si="37"/>
        <v>documentary</v>
      </c>
      <c r="S414" s="11">
        <f t="shared" si="40"/>
        <v>41115.534467592588</v>
      </c>
      <c r="T414">
        <f t="shared" si="41"/>
        <v>2012</v>
      </c>
    </row>
    <row r="415" spans="1:20" ht="48" x14ac:dyDescent="0.2">
      <c r="A415" s="6">
        <f t="shared" si="38"/>
        <v>1.0508593749999999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7">
        <f t="shared" si="36"/>
        <v>78.660818713450297</v>
      </c>
      <c r="Q415" t="str">
        <f t="shared" si="39"/>
        <v>film &amp; video</v>
      </c>
      <c r="R415" t="str">
        <f t="shared" si="37"/>
        <v>documentary</v>
      </c>
      <c r="S415" s="11">
        <f t="shared" si="40"/>
        <v>41109.66910879629</v>
      </c>
      <c r="T415">
        <f t="shared" si="41"/>
        <v>2012</v>
      </c>
    </row>
    <row r="416" spans="1:20" ht="48" x14ac:dyDescent="0.2">
      <c r="A416" s="6">
        <f t="shared" si="38"/>
        <v>1.0285405405405406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7">
        <f t="shared" si="36"/>
        <v>91.480769230769226</v>
      </c>
      <c r="Q416" t="str">
        <f t="shared" si="39"/>
        <v>film &amp; video</v>
      </c>
      <c r="R416" t="str">
        <f t="shared" si="37"/>
        <v>documentary</v>
      </c>
      <c r="S416" s="11">
        <f t="shared" si="40"/>
        <v>41558.85491898148</v>
      </c>
      <c r="T416">
        <f t="shared" si="41"/>
        <v>2013</v>
      </c>
    </row>
    <row r="417" spans="1:20" ht="64" x14ac:dyDescent="0.2">
      <c r="A417" s="6">
        <f t="shared" si="38"/>
        <v>1.0214714285714286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7">
        <f t="shared" si="36"/>
        <v>68.09809523809524</v>
      </c>
      <c r="Q417" t="str">
        <f t="shared" si="39"/>
        <v>film &amp; video</v>
      </c>
      <c r="R417" t="str">
        <f t="shared" si="37"/>
        <v>documentary</v>
      </c>
      <c r="S417" s="11">
        <f t="shared" si="40"/>
        <v>41929.291666666664</v>
      </c>
      <c r="T417">
        <f t="shared" si="41"/>
        <v>2014</v>
      </c>
    </row>
    <row r="418" spans="1:20" ht="32" x14ac:dyDescent="0.2">
      <c r="A418" s="6">
        <f t="shared" si="38"/>
        <v>1.2021700000000002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7">
        <f t="shared" si="36"/>
        <v>48.086800000000004</v>
      </c>
      <c r="Q418" t="str">
        <f t="shared" si="39"/>
        <v>film &amp; video</v>
      </c>
      <c r="R418" t="str">
        <f t="shared" si="37"/>
        <v>documentary</v>
      </c>
      <c r="S418" s="11">
        <f t="shared" si="40"/>
        <v>41678.187858796293</v>
      </c>
      <c r="T418">
        <f t="shared" si="41"/>
        <v>2014</v>
      </c>
    </row>
    <row r="419" spans="1:20" ht="48" x14ac:dyDescent="0.2">
      <c r="A419" s="6">
        <f t="shared" si="38"/>
        <v>1.0024761904761905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7">
        <f t="shared" si="36"/>
        <v>202.42307692307693</v>
      </c>
      <c r="Q419" t="str">
        <f t="shared" si="39"/>
        <v>film &amp; video</v>
      </c>
      <c r="R419" t="str">
        <f t="shared" si="37"/>
        <v>documentary</v>
      </c>
      <c r="S419" s="11">
        <f t="shared" si="40"/>
        <v>41371.981249999997</v>
      </c>
      <c r="T419">
        <f t="shared" si="41"/>
        <v>2013</v>
      </c>
    </row>
    <row r="420" spans="1:20" ht="48" x14ac:dyDescent="0.2">
      <c r="A420" s="6">
        <f t="shared" si="38"/>
        <v>1.0063392857142857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7">
        <f t="shared" si="36"/>
        <v>216.75</v>
      </c>
      <c r="Q420" t="str">
        <f t="shared" si="39"/>
        <v>film &amp; video</v>
      </c>
      <c r="R420" t="str">
        <f t="shared" si="37"/>
        <v>documentary</v>
      </c>
      <c r="S420" s="11">
        <f t="shared" si="40"/>
        <v>42208.07403935185</v>
      </c>
      <c r="T420">
        <f t="shared" si="41"/>
        <v>2015</v>
      </c>
    </row>
    <row r="421" spans="1:20" ht="48" x14ac:dyDescent="0.2">
      <c r="A421" s="6">
        <f t="shared" si="38"/>
        <v>1.004375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7">
        <f t="shared" si="36"/>
        <v>110.06849315068493</v>
      </c>
      <c r="Q421" t="str">
        <f t="shared" si="39"/>
        <v>film &amp; video</v>
      </c>
      <c r="R421" t="str">
        <f t="shared" si="37"/>
        <v>documentary</v>
      </c>
      <c r="S421" s="11">
        <f t="shared" si="40"/>
        <v>41454.634108796294</v>
      </c>
      <c r="T421">
        <f t="shared" si="41"/>
        <v>2013</v>
      </c>
    </row>
    <row r="422" spans="1:20" ht="48" x14ac:dyDescent="0.2">
      <c r="A422" s="6">
        <f t="shared" si="38"/>
        <v>4.3939393939393936E-3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7">
        <f t="shared" si="36"/>
        <v>4.833333333333333</v>
      </c>
      <c r="Q422" t="str">
        <f t="shared" si="39"/>
        <v>film &amp; video</v>
      </c>
      <c r="R422" t="str">
        <f t="shared" si="37"/>
        <v>animation</v>
      </c>
      <c r="S422" s="11">
        <f t="shared" si="40"/>
        <v>41711.986469907402</v>
      </c>
      <c r="T422">
        <f t="shared" si="41"/>
        <v>2014</v>
      </c>
    </row>
    <row r="423" spans="1:20" ht="48" x14ac:dyDescent="0.2">
      <c r="A423" s="6">
        <f t="shared" si="38"/>
        <v>2.0066666666666667E-2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7">
        <f t="shared" si="36"/>
        <v>50.166666666666664</v>
      </c>
      <c r="Q423" t="str">
        <f t="shared" si="39"/>
        <v>film &amp; video</v>
      </c>
      <c r="R423" t="str">
        <f t="shared" si="37"/>
        <v>animation</v>
      </c>
      <c r="S423" s="11">
        <f t="shared" si="40"/>
        <v>42237.283055555548</v>
      </c>
      <c r="T423">
        <f t="shared" si="41"/>
        <v>2015</v>
      </c>
    </row>
    <row r="424" spans="1:20" ht="48" x14ac:dyDescent="0.2">
      <c r="A424" s="6">
        <f t="shared" si="38"/>
        <v>1.0749999999999999E-2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7">
        <f t="shared" si="36"/>
        <v>35.833333333333336</v>
      </c>
      <c r="Q424" t="str">
        <f t="shared" si="39"/>
        <v>film &amp; video</v>
      </c>
      <c r="R424" t="str">
        <f t="shared" si="37"/>
        <v>animation</v>
      </c>
      <c r="S424" s="11">
        <f t="shared" si="40"/>
        <v>41893.052048611105</v>
      </c>
      <c r="T424">
        <f t="shared" si="41"/>
        <v>2014</v>
      </c>
    </row>
    <row r="425" spans="1:20" ht="48" x14ac:dyDescent="0.2">
      <c r="A425" s="6">
        <f t="shared" si="38"/>
        <v>7.6499999999999997E-3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7">
        <f t="shared" si="36"/>
        <v>11.76923076923077</v>
      </c>
      <c r="Q425" t="str">
        <f t="shared" si="39"/>
        <v>film &amp; video</v>
      </c>
      <c r="R425" t="str">
        <f t="shared" si="37"/>
        <v>animation</v>
      </c>
      <c r="S425" s="11">
        <f t="shared" si="40"/>
        <v>41430.717939814815</v>
      </c>
      <c r="T425">
        <f t="shared" si="41"/>
        <v>2013</v>
      </c>
    </row>
    <row r="426" spans="1:20" ht="48" x14ac:dyDescent="0.2">
      <c r="A426" s="6">
        <f t="shared" si="38"/>
        <v>6.7966666666666675E-2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7">
        <f t="shared" si="36"/>
        <v>40.78</v>
      </c>
      <c r="Q426" t="str">
        <f t="shared" si="39"/>
        <v>film &amp; video</v>
      </c>
      <c r="R426" t="str">
        <f t="shared" si="37"/>
        <v>animation</v>
      </c>
      <c r="S426" s="11">
        <f t="shared" si="40"/>
        <v>40994.126145833332</v>
      </c>
      <c r="T426">
        <f t="shared" si="41"/>
        <v>2012</v>
      </c>
    </row>
    <row r="427" spans="1:20" ht="48" x14ac:dyDescent="0.2">
      <c r="A427" s="6">
        <f t="shared" si="38"/>
        <v>1.2E-4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7">
        <f t="shared" si="36"/>
        <v>3</v>
      </c>
      <c r="Q427" t="str">
        <f t="shared" si="39"/>
        <v>film &amp; video</v>
      </c>
      <c r="R427" t="str">
        <f t="shared" si="37"/>
        <v>animation</v>
      </c>
      <c r="S427" s="11">
        <f t="shared" si="40"/>
        <v>42335.694490740738</v>
      </c>
      <c r="T427">
        <f t="shared" si="41"/>
        <v>2015</v>
      </c>
    </row>
    <row r="428" spans="1:20" ht="48" x14ac:dyDescent="0.2">
      <c r="A428" s="6">
        <f t="shared" si="38"/>
        <v>1.3299999999999999E-2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7">
        <f t="shared" si="36"/>
        <v>16.625</v>
      </c>
      <c r="Q428" t="str">
        <f t="shared" si="39"/>
        <v>film &amp; video</v>
      </c>
      <c r="R428" t="str">
        <f t="shared" si="37"/>
        <v>animation</v>
      </c>
      <c r="S428" s="11">
        <f t="shared" si="40"/>
        <v>42430.503634259258</v>
      </c>
      <c r="T428">
        <f t="shared" si="41"/>
        <v>2016</v>
      </c>
    </row>
    <row r="429" spans="1:20" ht="48" x14ac:dyDescent="0.2">
      <c r="A429" s="6">
        <f t="shared" si="38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7" t="e">
        <f t="shared" si="36"/>
        <v>#DIV/0!</v>
      </c>
      <c r="Q429" t="str">
        <f t="shared" si="39"/>
        <v>film &amp; video</v>
      </c>
      <c r="R429" t="str">
        <f t="shared" si="37"/>
        <v>animation</v>
      </c>
      <c r="S429" s="11">
        <f t="shared" si="40"/>
        <v>42299.582638888889</v>
      </c>
      <c r="T429">
        <f t="shared" si="41"/>
        <v>2015</v>
      </c>
    </row>
    <row r="430" spans="1:20" ht="32" x14ac:dyDescent="0.2">
      <c r="A430" s="6">
        <f t="shared" si="38"/>
        <v>5.6333333333333332E-2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7">
        <f t="shared" si="36"/>
        <v>52</v>
      </c>
      <c r="Q430" t="str">
        <f t="shared" si="39"/>
        <v>film &amp; video</v>
      </c>
      <c r="R430" t="str">
        <f t="shared" si="37"/>
        <v>animation</v>
      </c>
      <c r="S430" s="11">
        <f t="shared" si="40"/>
        <v>41806.708333333328</v>
      </c>
      <c r="T430">
        <f t="shared" si="41"/>
        <v>2014</v>
      </c>
    </row>
    <row r="431" spans="1:20" ht="64" x14ac:dyDescent="0.2">
      <c r="A431" s="6">
        <f t="shared" si="38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7" t="e">
        <f t="shared" si="36"/>
        <v>#DIV/0!</v>
      </c>
      <c r="Q431" t="str">
        <f t="shared" si="39"/>
        <v>film &amp; video</v>
      </c>
      <c r="R431" t="str">
        <f t="shared" si="37"/>
        <v>animation</v>
      </c>
      <c r="S431" s="11">
        <f t="shared" si="40"/>
        <v>40143.999305555553</v>
      </c>
      <c r="T431">
        <f t="shared" si="41"/>
        <v>2009</v>
      </c>
    </row>
    <row r="432" spans="1:20" ht="32" x14ac:dyDescent="0.2">
      <c r="A432" s="6">
        <f t="shared" si="38"/>
        <v>2.4E-2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7">
        <f t="shared" si="36"/>
        <v>4.8</v>
      </c>
      <c r="Q432" t="str">
        <f t="shared" si="39"/>
        <v>film &amp; video</v>
      </c>
      <c r="R432" t="str">
        <f t="shared" si="37"/>
        <v>animation</v>
      </c>
      <c r="S432" s="11">
        <f t="shared" si="40"/>
        <v>41527.898923611108</v>
      </c>
      <c r="T432">
        <f t="shared" si="41"/>
        <v>2013</v>
      </c>
    </row>
    <row r="433" spans="1:20" ht="48" x14ac:dyDescent="0.2">
      <c r="A433" s="6">
        <f t="shared" si="38"/>
        <v>0.13833333333333334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7">
        <f t="shared" si="36"/>
        <v>51.875</v>
      </c>
      <c r="Q433" t="str">
        <f t="shared" si="39"/>
        <v>film &amp; video</v>
      </c>
      <c r="R433" t="str">
        <f t="shared" si="37"/>
        <v>animation</v>
      </c>
      <c r="S433" s="11">
        <f t="shared" si="40"/>
        <v>42556.662997685176</v>
      </c>
      <c r="T433">
        <f t="shared" si="41"/>
        <v>2016</v>
      </c>
    </row>
    <row r="434" spans="1:20" ht="48" x14ac:dyDescent="0.2">
      <c r="A434" s="6">
        <f t="shared" si="38"/>
        <v>9.5000000000000001E-2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7">
        <f t="shared" si="36"/>
        <v>71.25</v>
      </c>
      <c r="Q434" t="str">
        <f t="shared" si="39"/>
        <v>film &amp; video</v>
      </c>
      <c r="R434" t="str">
        <f t="shared" si="37"/>
        <v>animation</v>
      </c>
      <c r="S434" s="11">
        <f t="shared" si="40"/>
        <v>42298.51829861111</v>
      </c>
      <c r="T434">
        <f t="shared" si="41"/>
        <v>2015</v>
      </c>
    </row>
    <row r="435" spans="1:20" ht="64" x14ac:dyDescent="0.2">
      <c r="A435" s="6">
        <f t="shared" si="38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7" t="e">
        <f t="shared" si="36"/>
        <v>#DIV/0!</v>
      </c>
      <c r="Q435" t="str">
        <f t="shared" si="39"/>
        <v>film &amp; video</v>
      </c>
      <c r="R435" t="str">
        <f t="shared" si="37"/>
        <v>animation</v>
      </c>
      <c r="S435" s="11">
        <f t="shared" si="40"/>
        <v>42288.42155092593</v>
      </c>
      <c r="T435">
        <f t="shared" si="41"/>
        <v>2015</v>
      </c>
    </row>
    <row r="436" spans="1:20" ht="48" x14ac:dyDescent="0.2">
      <c r="A436" s="6">
        <f t="shared" si="38"/>
        <v>0.05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7">
        <f t="shared" si="36"/>
        <v>62.5</v>
      </c>
      <c r="Q436" t="str">
        <f t="shared" si="39"/>
        <v>film &amp; video</v>
      </c>
      <c r="R436" t="str">
        <f t="shared" si="37"/>
        <v>animation</v>
      </c>
      <c r="S436" s="11">
        <f t="shared" si="40"/>
        <v>41609.667847222219</v>
      </c>
      <c r="T436">
        <f t="shared" si="41"/>
        <v>2013</v>
      </c>
    </row>
    <row r="437" spans="1:20" ht="48" x14ac:dyDescent="0.2">
      <c r="A437" s="6">
        <f t="shared" si="38"/>
        <v>2.7272727272727273E-5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7">
        <f t="shared" si="36"/>
        <v>1</v>
      </c>
      <c r="Q437" t="str">
        <f t="shared" si="39"/>
        <v>film &amp; video</v>
      </c>
      <c r="R437" t="str">
        <f t="shared" si="37"/>
        <v>animation</v>
      </c>
      <c r="S437" s="11">
        <f t="shared" si="40"/>
        <v>41530.539120370369</v>
      </c>
      <c r="T437">
        <f t="shared" si="41"/>
        <v>2013</v>
      </c>
    </row>
    <row r="438" spans="1:20" ht="48" x14ac:dyDescent="0.2">
      <c r="A438" s="6">
        <f t="shared" si="38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7" t="e">
        <f t="shared" si="36"/>
        <v>#DIV/0!</v>
      </c>
      <c r="Q438" t="str">
        <f t="shared" si="39"/>
        <v>film &amp; video</v>
      </c>
      <c r="R438" t="str">
        <f t="shared" si="37"/>
        <v>animation</v>
      </c>
      <c r="S438" s="11">
        <f t="shared" si="40"/>
        <v>41486.154085648144</v>
      </c>
      <c r="T438">
        <f t="shared" si="41"/>
        <v>2013</v>
      </c>
    </row>
    <row r="439" spans="1:20" ht="48" x14ac:dyDescent="0.2">
      <c r="A439" s="6">
        <f t="shared" si="38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7" t="e">
        <f t="shared" si="36"/>
        <v>#DIV/0!</v>
      </c>
      <c r="Q439" t="str">
        <f t="shared" si="39"/>
        <v>film &amp; video</v>
      </c>
      <c r="R439" t="str">
        <f t="shared" si="37"/>
        <v>animation</v>
      </c>
      <c r="S439" s="11">
        <f t="shared" si="40"/>
        <v>42651.110254629624</v>
      </c>
      <c r="T439">
        <f t="shared" si="41"/>
        <v>2016</v>
      </c>
    </row>
    <row r="440" spans="1:20" ht="48" x14ac:dyDescent="0.2">
      <c r="A440" s="6">
        <f t="shared" si="38"/>
        <v>9.3799999999999994E-2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7">
        <f t="shared" si="36"/>
        <v>170.54545454545453</v>
      </c>
      <c r="Q440" t="str">
        <f t="shared" si="39"/>
        <v>film &amp; video</v>
      </c>
      <c r="R440" t="str">
        <f t="shared" si="37"/>
        <v>animation</v>
      </c>
      <c r="S440" s="11">
        <f t="shared" si="40"/>
        <v>42326.094421296293</v>
      </c>
      <c r="T440">
        <f t="shared" si="41"/>
        <v>2015</v>
      </c>
    </row>
    <row r="441" spans="1:20" ht="48" x14ac:dyDescent="0.2">
      <c r="A441" s="6">
        <f t="shared" si="38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7" t="e">
        <f t="shared" si="36"/>
        <v>#DIV/0!</v>
      </c>
      <c r="Q441" t="str">
        <f t="shared" si="39"/>
        <v>film &amp; video</v>
      </c>
      <c r="R441" t="str">
        <f t="shared" si="37"/>
        <v>animation</v>
      </c>
      <c r="S441" s="11">
        <f t="shared" si="40"/>
        <v>41929.553449074068</v>
      </c>
      <c r="T441">
        <f t="shared" si="41"/>
        <v>2014</v>
      </c>
    </row>
    <row r="442" spans="1:20" ht="48" x14ac:dyDescent="0.2">
      <c r="A442" s="6">
        <f t="shared" si="38"/>
        <v>1E-3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7">
        <f t="shared" si="36"/>
        <v>5</v>
      </c>
      <c r="Q442" t="str">
        <f t="shared" si="39"/>
        <v>film &amp; video</v>
      </c>
      <c r="R442" t="str">
        <f t="shared" si="37"/>
        <v>animation</v>
      </c>
      <c r="S442" s="11">
        <f t="shared" si="40"/>
        <v>42453.735567129632</v>
      </c>
      <c r="T442">
        <f t="shared" si="41"/>
        <v>2016</v>
      </c>
    </row>
    <row r="443" spans="1:20" ht="48" x14ac:dyDescent="0.2">
      <c r="A443" s="6">
        <f t="shared" si="38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7" t="e">
        <f t="shared" si="36"/>
        <v>#DIV/0!</v>
      </c>
      <c r="Q443" t="str">
        <f t="shared" si="39"/>
        <v>film &amp; video</v>
      </c>
      <c r="R443" t="str">
        <f t="shared" si="37"/>
        <v>animation</v>
      </c>
      <c r="S443" s="11">
        <f t="shared" si="40"/>
        <v>41580.585601851846</v>
      </c>
      <c r="T443">
        <f t="shared" si="41"/>
        <v>2013</v>
      </c>
    </row>
    <row r="444" spans="1:20" ht="16" x14ac:dyDescent="0.2">
      <c r="A444" s="6">
        <f t="shared" si="38"/>
        <v>0.39358823529411763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7">
        <f t="shared" si="36"/>
        <v>393.58823529411762</v>
      </c>
      <c r="Q444" t="str">
        <f t="shared" si="39"/>
        <v>film &amp; video</v>
      </c>
      <c r="R444" t="str">
        <f t="shared" si="37"/>
        <v>animation</v>
      </c>
      <c r="S444" s="11">
        <f t="shared" si="40"/>
        <v>42054.680358796293</v>
      </c>
      <c r="T444">
        <f t="shared" si="41"/>
        <v>2015</v>
      </c>
    </row>
    <row r="445" spans="1:20" ht="48" x14ac:dyDescent="0.2">
      <c r="A445" s="6">
        <f t="shared" si="38"/>
        <v>1E-3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7">
        <f t="shared" si="36"/>
        <v>5</v>
      </c>
      <c r="Q445" t="str">
        <f t="shared" si="39"/>
        <v>film &amp; video</v>
      </c>
      <c r="R445" t="str">
        <f t="shared" si="37"/>
        <v>animation</v>
      </c>
      <c r="S445" s="11">
        <f t="shared" si="40"/>
        <v>41679.806724537033</v>
      </c>
      <c r="T445">
        <f t="shared" si="41"/>
        <v>2014</v>
      </c>
    </row>
    <row r="446" spans="1:20" ht="32" x14ac:dyDescent="0.2">
      <c r="A446" s="6">
        <f t="shared" si="38"/>
        <v>0.05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7">
        <f t="shared" si="36"/>
        <v>50</v>
      </c>
      <c r="Q446" t="str">
        <f t="shared" si="39"/>
        <v>film &amp; video</v>
      </c>
      <c r="R446" t="str">
        <f t="shared" si="37"/>
        <v>animation</v>
      </c>
      <c r="S446" s="11">
        <f t="shared" si="40"/>
        <v>40954.69862268518</v>
      </c>
      <c r="T446">
        <f t="shared" si="41"/>
        <v>2012</v>
      </c>
    </row>
    <row r="447" spans="1:20" ht="48" x14ac:dyDescent="0.2">
      <c r="A447" s="6">
        <f t="shared" si="38"/>
        <v>3.3333333333333335E-5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7">
        <f t="shared" si="36"/>
        <v>1</v>
      </c>
      <c r="Q447" t="str">
        <f t="shared" si="39"/>
        <v>film &amp; video</v>
      </c>
      <c r="R447" t="str">
        <f t="shared" si="37"/>
        <v>animation</v>
      </c>
      <c r="S447" s="11">
        <f t="shared" si="40"/>
        <v>42145.127025462956</v>
      </c>
      <c r="T447">
        <f t="shared" si="41"/>
        <v>2015</v>
      </c>
    </row>
    <row r="448" spans="1:20" ht="48" x14ac:dyDescent="0.2">
      <c r="A448" s="6">
        <f t="shared" si="38"/>
        <v>7.2952380952380949E-2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7">
        <f t="shared" si="36"/>
        <v>47.875</v>
      </c>
      <c r="Q448" t="str">
        <f t="shared" si="39"/>
        <v>film &amp; video</v>
      </c>
      <c r="R448" t="str">
        <f t="shared" si="37"/>
        <v>animation</v>
      </c>
      <c r="S448" s="11">
        <f t="shared" si="40"/>
        <v>42066.875231481477</v>
      </c>
      <c r="T448">
        <f t="shared" si="41"/>
        <v>2015</v>
      </c>
    </row>
    <row r="449" spans="1:20" ht="48" x14ac:dyDescent="0.2">
      <c r="A449" s="6">
        <f t="shared" si="38"/>
        <v>1.6666666666666666E-4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7">
        <f t="shared" si="36"/>
        <v>5</v>
      </c>
      <c r="Q449" t="str">
        <f t="shared" si="39"/>
        <v>film &amp; video</v>
      </c>
      <c r="R449" t="str">
        <f t="shared" si="37"/>
        <v>animation</v>
      </c>
      <c r="S449" s="11">
        <f t="shared" si="40"/>
        <v>41356.305127314808</v>
      </c>
      <c r="T449">
        <f t="shared" si="41"/>
        <v>2013</v>
      </c>
    </row>
    <row r="450" spans="1:20" ht="48" x14ac:dyDescent="0.2">
      <c r="A450" s="6">
        <f t="shared" si="38"/>
        <v>3.2804E-2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7">
        <f t="shared" ref="P450:P513" si="42">F:F/M:M</f>
        <v>20.502500000000001</v>
      </c>
      <c r="Q450" t="str">
        <f t="shared" si="39"/>
        <v>film &amp; video</v>
      </c>
      <c r="R450" t="str">
        <f t="shared" ref="R450:R513" si="43">RIGHT(O450,LEN(O450)-SEARCH("/",O450,1))</f>
        <v>animation</v>
      </c>
      <c r="S450" s="11">
        <f t="shared" si="40"/>
        <v>41773.549710648142</v>
      </c>
      <c r="T450">
        <f t="shared" si="41"/>
        <v>2014</v>
      </c>
    </row>
    <row r="451" spans="1:20" ht="48" x14ac:dyDescent="0.2">
      <c r="A451" s="6">
        <f t="shared" ref="A451:A514" si="44">F:F/E:E</f>
        <v>2.2499999999999999E-2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7">
        <f t="shared" si="42"/>
        <v>9</v>
      </c>
      <c r="Q451" t="str">
        <f t="shared" ref="Q451:Q514" si="45">LEFT(O451,SEARCH("/",O451,1)-1)</f>
        <v>film &amp; video</v>
      </c>
      <c r="R451" t="str">
        <f t="shared" si="43"/>
        <v>animation</v>
      </c>
      <c r="S451" s="11">
        <f t="shared" ref="S451:S514" si="46">(((J451/60)/60)/24)+DATE(1970,1,1)+(-5/24)</f>
        <v>41564.359780092593</v>
      </c>
      <c r="T451">
        <f t="shared" ref="T451:T514" si="47">YEAR(S451)</f>
        <v>2013</v>
      </c>
    </row>
    <row r="452" spans="1:20" ht="48" x14ac:dyDescent="0.2">
      <c r="A452" s="6">
        <f t="shared" si="44"/>
        <v>7.92E-3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7">
        <f t="shared" si="42"/>
        <v>56.571428571428569</v>
      </c>
      <c r="Q452" t="str">
        <f t="shared" si="45"/>
        <v>film &amp; video</v>
      </c>
      <c r="R452" t="str">
        <f t="shared" si="43"/>
        <v>animation</v>
      </c>
      <c r="S452" s="11">
        <f t="shared" si="46"/>
        <v>41684.73842592592</v>
      </c>
      <c r="T452">
        <f t="shared" si="47"/>
        <v>2014</v>
      </c>
    </row>
    <row r="453" spans="1:20" ht="48" x14ac:dyDescent="0.2">
      <c r="A453" s="6">
        <f t="shared" si="44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7" t="e">
        <f t="shared" si="42"/>
        <v>#DIV/0!</v>
      </c>
      <c r="Q453" t="str">
        <f t="shared" si="45"/>
        <v>film &amp; video</v>
      </c>
      <c r="R453" t="str">
        <f t="shared" si="43"/>
        <v>animation</v>
      </c>
      <c r="S453" s="11">
        <f t="shared" si="46"/>
        <v>41664.506840277776</v>
      </c>
      <c r="T453">
        <f t="shared" si="47"/>
        <v>2014</v>
      </c>
    </row>
    <row r="454" spans="1:20" ht="32" x14ac:dyDescent="0.2">
      <c r="A454" s="6">
        <f t="shared" si="44"/>
        <v>0.64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7">
        <f t="shared" si="42"/>
        <v>40</v>
      </c>
      <c r="Q454" t="str">
        <f t="shared" si="45"/>
        <v>film &amp; video</v>
      </c>
      <c r="R454" t="str">
        <f t="shared" si="43"/>
        <v>animation</v>
      </c>
      <c r="S454" s="11">
        <f t="shared" si="46"/>
        <v>42137.495543981473</v>
      </c>
      <c r="T454">
        <f t="shared" si="47"/>
        <v>2015</v>
      </c>
    </row>
    <row r="455" spans="1:20" ht="48" x14ac:dyDescent="0.2">
      <c r="A455" s="6">
        <f t="shared" si="44"/>
        <v>2.740447957839262E-4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7">
        <f t="shared" si="42"/>
        <v>13</v>
      </c>
      <c r="Q455" t="str">
        <f t="shared" si="45"/>
        <v>film &amp; video</v>
      </c>
      <c r="R455" t="str">
        <f t="shared" si="43"/>
        <v>animation</v>
      </c>
      <c r="S455" s="11">
        <f t="shared" si="46"/>
        <v>42054.616655092592</v>
      </c>
      <c r="T455">
        <f t="shared" si="47"/>
        <v>2015</v>
      </c>
    </row>
    <row r="456" spans="1:20" ht="48" x14ac:dyDescent="0.2">
      <c r="A456" s="6">
        <f t="shared" si="44"/>
        <v>8.2000000000000007E-3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7">
        <f t="shared" si="42"/>
        <v>16.399999999999999</v>
      </c>
      <c r="Q456" t="str">
        <f t="shared" si="45"/>
        <v>film &amp; video</v>
      </c>
      <c r="R456" t="str">
        <f t="shared" si="43"/>
        <v>animation</v>
      </c>
      <c r="S456" s="11">
        <f t="shared" si="46"/>
        <v>41969.343055555553</v>
      </c>
      <c r="T456">
        <f t="shared" si="47"/>
        <v>2014</v>
      </c>
    </row>
    <row r="457" spans="1:20" ht="48" x14ac:dyDescent="0.2">
      <c r="A457" s="6">
        <f t="shared" si="44"/>
        <v>6.9230769230769226E-4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7">
        <f t="shared" si="42"/>
        <v>22.5</v>
      </c>
      <c r="Q457" t="str">
        <f t="shared" si="45"/>
        <v>film &amp; video</v>
      </c>
      <c r="R457" t="str">
        <f t="shared" si="43"/>
        <v>animation</v>
      </c>
      <c r="S457" s="11">
        <f t="shared" si="46"/>
        <v>41015.813194444439</v>
      </c>
      <c r="T457">
        <f t="shared" si="47"/>
        <v>2012</v>
      </c>
    </row>
    <row r="458" spans="1:20" ht="48" x14ac:dyDescent="0.2">
      <c r="A458" s="6">
        <f t="shared" si="44"/>
        <v>6.8631863186318634E-3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7">
        <f t="shared" si="42"/>
        <v>20.333333333333332</v>
      </c>
      <c r="Q458" t="str">
        <f t="shared" si="45"/>
        <v>film &amp; video</v>
      </c>
      <c r="R458" t="str">
        <f t="shared" si="43"/>
        <v>animation</v>
      </c>
      <c r="S458" s="11">
        <f t="shared" si="46"/>
        <v>41568.957638888889</v>
      </c>
      <c r="T458">
        <f t="shared" si="47"/>
        <v>2013</v>
      </c>
    </row>
    <row r="459" spans="1:20" ht="48" x14ac:dyDescent="0.2">
      <c r="A459" s="6">
        <f t="shared" si="44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7" t="e">
        <f t="shared" si="42"/>
        <v>#DIV/0!</v>
      </c>
      <c r="Q459" t="str">
        <f t="shared" si="45"/>
        <v>film &amp; video</v>
      </c>
      <c r="R459" t="str">
        <f t="shared" si="43"/>
        <v>animation</v>
      </c>
      <c r="S459" s="11">
        <f t="shared" si="46"/>
        <v>41867.559166666666</v>
      </c>
      <c r="T459">
        <f t="shared" si="47"/>
        <v>2014</v>
      </c>
    </row>
    <row r="460" spans="1:20" ht="48" x14ac:dyDescent="0.2">
      <c r="A460" s="6">
        <f t="shared" si="44"/>
        <v>8.2100000000000006E-2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7">
        <f t="shared" si="42"/>
        <v>16.755102040816325</v>
      </c>
      <c r="Q460" t="str">
        <f t="shared" si="45"/>
        <v>film &amp; video</v>
      </c>
      <c r="R460" t="str">
        <f t="shared" si="43"/>
        <v>animation</v>
      </c>
      <c r="S460" s="11">
        <f t="shared" si="46"/>
        <v>41408.491435185184</v>
      </c>
      <c r="T460">
        <f t="shared" si="47"/>
        <v>2013</v>
      </c>
    </row>
    <row r="461" spans="1:20" ht="48" x14ac:dyDescent="0.2">
      <c r="A461" s="6">
        <f t="shared" si="44"/>
        <v>6.4102564102564103E-4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7">
        <f t="shared" si="42"/>
        <v>25</v>
      </c>
      <c r="Q461" t="str">
        <f t="shared" si="45"/>
        <v>film &amp; video</v>
      </c>
      <c r="R461" t="str">
        <f t="shared" si="43"/>
        <v>animation</v>
      </c>
      <c r="S461" s="11">
        <f t="shared" si="46"/>
        <v>40860.473692129628</v>
      </c>
      <c r="T461">
        <f t="shared" si="47"/>
        <v>2011</v>
      </c>
    </row>
    <row r="462" spans="1:20" ht="32" x14ac:dyDescent="0.2">
      <c r="A462" s="6">
        <f t="shared" si="44"/>
        <v>2.9411764705882353E-3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7">
        <f t="shared" si="42"/>
        <v>12.5</v>
      </c>
      <c r="Q462" t="str">
        <f t="shared" si="45"/>
        <v>film &amp; video</v>
      </c>
      <c r="R462" t="str">
        <f t="shared" si="43"/>
        <v>animation</v>
      </c>
      <c r="S462" s="11">
        <f t="shared" si="46"/>
        <v>41790.958333333328</v>
      </c>
      <c r="T462">
        <f t="shared" si="47"/>
        <v>2014</v>
      </c>
    </row>
    <row r="463" spans="1:20" ht="48" x14ac:dyDescent="0.2">
      <c r="A463" s="6">
        <f t="shared" si="44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7" t="e">
        <f t="shared" si="42"/>
        <v>#DIV/0!</v>
      </c>
      <c r="Q463" t="str">
        <f t="shared" si="45"/>
        <v>film &amp; video</v>
      </c>
      <c r="R463" t="str">
        <f t="shared" si="43"/>
        <v>animation</v>
      </c>
      <c r="S463" s="11">
        <f t="shared" si="46"/>
        <v>41427.638506944444</v>
      </c>
      <c r="T463">
        <f t="shared" si="47"/>
        <v>2013</v>
      </c>
    </row>
    <row r="464" spans="1:20" ht="48" x14ac:dyDescent="0.2">
      <c r="A464" s="6">
        <f t="shared" si="44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7" t="e">
        <f t="shared" si="42"/>
        <v>#DIV/0!</v>
      </c>
      <c r="Q464" t="str">
        <f t="shared" si="45"/>
        <v>film &amp; video</v>
      </c>
      <c r="R464" t="str">
        <f t="shared" si="43"/>
        <v>animation</v>
      </c>
      <c r="S464" s="11">
        <f t="shared" si="46"/>
        <v>40764.918298611112</v>
      </c>
      <c r="T464">
        <f t="shared" si="47"/>
        <v>2011</v>
      </c>
    </row>
    <row r="465" spans="1:20" ht="48" x14ac:dyDescent="0.2">
      <c r="A465" s="6">
        <f t="shared" si="44"/>
        <v>2.2727272727272728E-2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7">
        <f t="shared" si="42"/>
        <v>113.63636363636364</v>
      </c>
      <c r="Q465" t="str">
        <f t="shared" si="45"/>
        <v>film &amp; video</v>
      </c>
      <c r="R465" t="str">
        <f t="shared" si="43"/>
        <v>animation</v>
      </c>
      <c r="S465" s="11">
        <f t="shared" si="46"/>
        <v>40810.501770833333</v>
      </c>
      <c r="T465">
        <f t="shared" si="47"/>
        <v>2011</v>
      </c>
    </row>
    <row r="466" spans="1:20" ht="32" x14ac:dyDescent="0.2">
      <c r="A466" s="6">
        <f t="shared" si="44"/>
        <v>9.9009900990099011E-4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7">
        <f t="shared" si="42"/>
        <v>1</v>
      </c>
      <c r="Q466" t="str">
        <f t="shared" si="45"/>
        <v>film &amp; video</v>
      </c>
      <c r="R466" t="str">
        <f t="shared" si="43"/>
        <v>animation</v>
      </c>
      <c r="S466" s="11">
        <f t="shared" si="46"/>
        <v>42508.640451388892</v>
      </c>
      <c r="T466">
        <f t="shared" si="47"/>
        <v>2016</v>
      </c>
    </row>
    <row r="467" spans="1:20" ht="16" x14ac:dyDescent="0.2">
      <c r="A467" s="6">
        <f t="shared" si="44"/>
        <v>0.26953125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7">
        <f t="shared" si="42"/>
        <v>17.25</v>
      </c>
      <c r="Q467" t="str">
        <f t="shared" si="45"/>
        <v>film &amp; video</v>
      </c>
      <c r="R467" t="str">
        <f t="shared" si="43"/>
        <v>animation</v>
      </c>
      <c r="S467" s="11">
        <f t="shared" si="46"/>
        <v>41816.911736111106</v>
      </c>
      <c r="T467">
        <f t="shared" si="47"/>
        <v>2014</v>
      </c>
    </row>
    <row r="468" spans="1:20" ht="48" x14ac:dyDescent="0.2">
      <c r="A468" s="6">
        <f t="shared" si="44"/>
        <v>7.6E-3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7">
        <f t="shared" si="42"/>
        <v>15.2</v>
      </c>
      <c r="Q468" t="str">
        <f t="shared" si="45"/>
        <v>film &amp; video</v>
      </c>
      <c r="R468" t="str">
        <f t="shared" si="43"/>
        <v>animation</v>
      </c>
      <c r="S468" s="11">
        <f t="shared" si="46"/>
        <v>41159.734537037039</v>
      </c>
      <c r="T468">
        <f t="shared" si="47"/>
        <v>2012</v>
      </c>
    </row>
    <row r="469" spans="1:20" ht="48" x14ac:dyDescent="0.2">
      <c r="A469" s="6">
        <f t="shared" si="44"/>
        <v>0.21575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7">
        <f t="shared" si="42"/>
        <v>110.64102564102564</v>
      </c>
      <c r="Q469" t="str">
        <f t="shared" si="45"/>
        <v>film &amp; video</v>
      </c>
      <c r="R469" t="str">
        <f t="shared" si="43"/>
        <v>animation</v>
      </c>
      <c r="S469" s="11">
        <f t="shared" si="46"/>
        <v>41180.471458333333</v>
      </c>
      <c r="T469">
        <f t="shared" si="47"/>
        <v>2012</v>
      </c>
    </row>
    <row r="470" spans="1:20" ht="48" x14ac:dyDescent="0.2">
      <c r="A470" s="6">
        <f t="shared" si="44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7" t="e">
        <f t="shared" si="42"/>
        <v>#DIV/0!</v>
      </c>
      <c r="Q470" t="str">
        <f t="shared" si="45"/>
        <v>film &amp; video</v>
      </c>
      <c r="R470" t="str">
        <f t="shared" si="43"/>
        <v>animation</v>
      </c>
      <c r="S470" s="11">
        <f t="shared" si="46"/>
        <v>41100.952141203699</v>
      </c>
      <c r="T470">
        <f t="shared" si="47"/>
        <v>2012</v>
      </c>
    </row>
    <row r="471" spans="1:20" ht="32" x14ac:dyDescent="0.2">
      <c r="A471" s="6">
        <f t="shared" si="44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7" t="e">
        <f t="shared" si="42"/>
        <v>#DIV/0!</v>
      </c>
      <c r="Q471" t="str">
        <f t="shared" si="45"/>
        <v>film &amp; video</v>
      </c>
      <c r="R471" t="str">
        <f t="shared" si="43"/>
        <v>animation</v>
      </c>
      <c r="S471" s="11">
        <f t="shared" si="46"/>
        <v>41887.781527777777</v>
      </c>
      <c r="T471">
        <f t="shared" si="47"/>
        <v>2014</v>
      </c>
    </row>
    <row r="472" spans="1:20" ht="48" x14ac:dyDescent="0.2">
      <c r="A472" s="6">
        <f t="shared" si="44"/>
        <v>1.0200000000000001E-2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7">
        <f t="shared" si="42"/>
        <v>25.5</v>
      </c>
      <c r="Q472" t="str">
        <f t="shared" si="45"/>
        <v>film &amp; video</v>
      </c>
      <c r="R472" t="str">
        <f t="shared" si="43"/>
        <v>animation</v>
      </c>
      <c r="S472" s="11">
        <f t="shared" si="46"/>
        <v>41654.958333333328</v>
      </c>
      <c r="T472">
        <f t="shared" si="47"/>
        <v>2014</v>
      </c>
    </row>
    <row r="473" spans="1:20" ht="64" x14ac:dyDescent="0.2">
      <c r="A473" s="6">
        <f t="shared" si="44"/>
        <v>0.11892727272727273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7">
        <f t="shared" si="42"/>
        <v>38.476470588235294</v>
      </c>
      <c r="Q473" t="str">
        <f t="shared" si="45"/>
        <v>film &amp; video</v>
      </c>
      <c r="R473" t="str">
        <f t="shared" si="43"/>
        <v>animation</v>
      </c>
      <c r="S473" s="11">
        <f t="shared" si="46"/>
        <v>41748.471979166665</v>
      </c>
      <c r="T473">
        <f t="shared" si="47"/>
        <v>2014</v>
      </c>
    </row>
    <row r="474" spans="1:20" ht="48" x14ac:dyDescent="0.2">
      <c r="A474" s="6">
        <f t="shared" si="44"/>
        <v>0.17624999999999999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7">
        <f t="shared" si="42"/>
        <v>28.2</v>
      </c>
      <c r="Q474" t="str">
        <f t="shared" si="45"/>
        <v>film &amp; video</v>
      </c>
      <c r="R474" t="str">
        <f t="shared" si="43"/>
        <v>animation</v>
      </c>
      <c r="S474" s="11">
        <f t="shared" si="46"/>
        <v>41874.714328703703</v>
      </c>
      <c r="T474">
        <f t="shared" si="47"/>
        <v>2014</v>
      </c>
    </row>
    <row r="475" spans="1:20" ht="48" x14ac:dyDescent="0.2">
      <c r="A475" s="6">
        <f t="shared" si="44"/>
        <v>2.87E-2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7">
        <f t="shared" si="42"/>
        <v>61.5</v>
      </c>
      <c r="Q475" t="str">
        <f t="shared" si="45"/>
        <v>film &amp; video</v>
      </c>
      <c r="R475" t="str">
        <f t="shared" si="43"/>
        <v>animation</v>
      </c>
      <c r="S475" s="11">
        <f t="shared" si="46"/>
        <v>41899.489803240736</v>
      </c>
      <c r="T475">
        <f t="shared" si="47"/>
        <v>2014</v>
      </c>
    </row>
    <row r="476" spans="1:20" ht="48" x14ac:dyDescent="0.2">
      <c r="A476" s="6">
        <f t="shared" si="44"/>
        <v>3.0303030303030303E-4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7">
        <f t="shared" si="42"/>
        <v>1</v>
      </c>
      <c r="Q476" t="str">
        <f t="shared" si="45"/>
        <v>film &amp; video</v>
      </c>
      <c r="R476" t="str">
        <f t="shared" si="43"/>
        <v>animation</v>
      </c>
      <c r="S476" s="11">
        <f t="shared" si="46"/>
        <v>42783.120706018519</v>
      </c>
      <c r="T476">
        <f t="shared" si="47"/>
        <v>2017</v>
      </c>
    </row>
    <row r="477" spans="1:20" ht="48" x14ac:dyDescent="0.2">
      <c r="A477" s="6">
        <f t="shared" si="44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7" t="e">
        <f t="shared" si="42"/>
        <v>#DIV/0!</v>
      </c>
      <c r="Q477" t="str">
        <f t="shared" si="45"/>
        <v>film &amp; video</v>
      </c>
      <c r="R477" t="str">
        <f t="shared" si="43"/>
        <v>animation</v>
      </c>
      <c r="S477" s="11">
        <f t="shared" si="46"/>
        <v>42129.877812500003</v>
      </c>
      <c r="T477">
        <f t="shared" si="47"/>
        <v>2015</v>
      </c>
    </row>
    <row r="478" spans="1:20" ht="32" x14ac:dyDescent="0.2">
      <c r="A478" s="6">
        <f t="shared" si="44"/>
        <v>2.2302681818181819E-2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7">
        <f t="shared" si="42"/>
        <v>39.569274193548388</v>
      </c>
      <c r="Q478" t="str">
        <f t="shared" si="45"/>
        <v>film &amp; video</v>
      </c>
      <c r="R478" t="str">
        <f t="shared" si="43"/>
        <v>animation</v>
      </c>
      <c r="S478" s="11">
        <f t="shared" si="46"/>
        <v>41792.957638888889</v>
      </c>
      <c r="T478">
        <f t="shared" si="47"/>
        <v>2014</v>
      </c>
    </row>
    <row r="479" spans="1:20" ht="48" x14ac:dyDescent="0.2">
      <c r="A479" s="6">
        <f t="shared" si="44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7" t="e">
        <f t="shared" si="42"/>
        <v>#DIV/0!</v>
      </c>
      <c r="Q479" t="str">
        <f t="shared" si="45"/>
        <v>film &amp; video</v>
      </c>
      <c r="R479" t="str">
        <f t="shared" si="43"/>
        <v>animation</v>
      </c>
      <c r="S479" s="11">
        <f t="shared" si="46"/>
        <v>41047.626550925925</v>
      </c>
      <c r="T479">
        <f t="shared" si="47"/>
        <v>2012</v>
      </c>
    </row>
    <row r="480" spans="1:20" ht="48" x14ac:dyDescent="0.2">
      <c r="A480" s="6">
        <f t="shared" si="44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7" t="e">
        <f t="shared" si="42"/>
        <v>#DIV/0!</v>
      </c>
      <c r="Q480" t="str">
        <f t="shared" si="45"/>
        <v>film &amp; video</v>
      </c>
      <c r="R480" t="str">
        <f t="shared" si="43"/>
        <v>animation</v>
      </c>
      <c r="S480" s="11">
        <f t="shared" si="46"/>
        <v>42095.660983796297</v>
      </c>
      <c r="T480">
        <f t="shared" si="47"/>
        <v>2015</v>
      </c>
    </row>
    <row r="481" spans="1:20" ht="48" x14ac:dyDescent="0.2">
      <c r="A481" s="6">
        <f t="shared" si="44"/>
        <v>0.3256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7">
        <f t="shared" si="42"/>
        <v>88.8</v>
      </c>
      <c r="Q481" t="str">
        <f t="shared" si="45"/>
        <v>film &amp; video</v>
      </c>
      <c r="R481" t="str">
        <f t="shared" si="43"/>
        <v>animation</v>
      </c>
      <c r="S481" s="11">
        <f t="shared" si="46"/>
        <v>41964.24114583333</v>
      </c>
      <c r="T481">
        <f t="shared" si="47"/>
        <v>2014</v>
      </c>
    </row>
    <row r="482" spans="1:20" ht="48" x14ac:dyDescent="0.2">
      <c r="A482" s="6">
        <f t="shared" si="44"/>
        <v>0.19409999999999999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7">
        <f t="shared" si="42"/>
        <v>55.457142857142856</v>
      </c>
      <c r="Q482" t="str">
        <f t="shared" si="45"/>
        <v>film &amp; video</v>
      </c>
      <c r="R482" t="str">
        <f t="shared" si="43"/>
        <v>animation</v>
      </c>
      <c r="S482" s="11">
        <f t="shared" si="46"/>
        <v>41495.291840277772</v>
      </c>
      <c r="T482">
        <f t="shared" si="47"/>
        <v>2013</v>
      </c>
    </row>
    <row r="483" spans="1:20" ht="48" x14ac:dyDescent="0.2">
      <c r="A483" s="6">
        <f t="shared" si="44"/>
        <v>6.0999999999999999E-2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7">
        <f t="shared" si="42"/>
        <v>87.142857142857139</v>
      </c>
      <c r="Q483" t="str">
        <f t="shared" si="45"/>
        <v>film &amp; video</v>
      </c>
      <c r="R483" t="str">
        <f t="shared" si="43"/>
        <v>animation</v>
      </c>
      <c r="S483" s="11">
        <f t="shared" si="46"/>
        <v>41192.46399305555</v>
      </c>
      <c r="T483">
        <f t="shared" si="47"/>
        <v>2012</v>
      </c>
    </row>
    <row r="484" spans="1:20" ht="48" x14ac:dyDescent="0.2">
      <c r="A484" s="6">
        <f t="shared" si="44"/>
        <v>1E-3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7">
        <f t="shared" si="42"/>
        <v>10</v>
      </c>
      <c r="Q484" t="str">
        <f t="shared" si="45"/>
        <v>film &amp; video</v>
      </c>
      <c r="R484" t="str">
        <f t="shared" si="43"/>
        <v>animation</v>
      </c>
      <c r="S484" s="11">
        <f t="shared" si="46"/>
        <v>42474.398611111108</v>
      </c>
      <c r="T484">
        <f t="shared" si="47"/>
        <v>2016</v>
      </c>
    </row>
    <row r="485" spans="1:20" ht="48" x14ac:dyDescent="0.2">
      <c r="A485" s="6">
        <f t="shared" si="44"/>
        <v>0.502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7">
        <f t="shared" si="42"/>
        <v>51.224489795918366</v>
      </c>
      <c r="Q485" t="str">
        <f t="shared" si="45"/>
        <v>film &amp; video</v>
      </c>
      <c r="R485" t="str">
        <f t="shared" si="43"/>
        <v>animation</v>
      </c>
      <c r="S485" s="11">
        <f t="shared" si="46"/>
        <v>41302.989259259259</v>
      </c>
      <c r="T485">
        <f t="shared" si="47"/>
        <v>2013</v>
      </c>
    </row>
    <row r="486" spans="1:20" ht="64" x14ac:dyDescent="0.2">
      <c r="A486" s="6">
        <f t="shared" si="44"/>
        <v>1.8625E-3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7">
        <f t="shared" si="42"/>
        <v>13.545454545454545</v>
      </c>
      <c r="Q486" t="str">
        <f t="shared" si="45"/>
        <v>film &amp; video</v>
      </c>
      <c r="R486" t="str">
        <f t="shared" si="43"/>
        <v>animation</v>
      </c>
      <c r="S486" s="11">
        <f t="shared" si="46"/>
        <v>42313.772824074076</v>
      </c>
      <c r="T486">
        <f t="shared" si="47"/>
        <v>2015</v>
      </c>
    </row>
    <row r="487" spans="1:20" ht="32" x14ac:dyDescent="0.2">
      <c r="A487" s="6">
        <f t="shared" si="44"/>
        <v>0.21906971229845085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7">
        <f t="shared" si="42"/>
        <v>66.520080000000007</v>
      </c>
      <c r="Q487" t="str">
        <f t="shared" si="45"/>
        <v>film &amp; video</v>
      </c>
      <c r="R487" t="str">
        <f t="shared" si="43"/>
        <v>animation</v>
      </c>
      <c r="S487" s="11">
        <f t="shared" si="46"/>
        <v>41411.297442129624</v>
      </c>
      <c r="T487">
        <f t="shared" si="47"/>
        <v>2013</v>
      </c>
    </row>
    <row r="488" spans="1:20" ht="48" x14ac:dyDescent="0.2">
      <c r="A488" s="6">
        <f t="shared" si="44"/>
        <v>9.0909090909090904E-5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7">
        <f t="shared" si="42"/>
        <v>50</v>
      </c>
      <c r="Q488" t="str">
        <f t="shared" si="45"/>
        <v>film &amp; video</v>
      </c>
      <c r="R488" t="str">
        <f t="shared" si="43"/>
        <v>animation</v>
      </c>
      <c r="S488" s="11">
        <f t="shared" si="46"/>
        <v>41791.734247685185</v>
      </c>
      <c r="T488">
        <f t="shared" si="47"/>
        <v>2014</v>
      </c>
    </row>
    <row r="489" spans="1:20" ht="48" x14ac:dyDescent="0.2">
      <c r="A489" s="6">
        <f t="shared" si="44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7" t="e">
        <f t="shared" si="42"/>
        <v>#DIV/0!</v>
      </c>
      <c r="Q489" t="str">
        <f t="shared" si="45"/>
        <v>film &amp; video</v>
      </c>
      <c r="R489" t="str">
        <f t="shared" si="43"/>
        <v>animation</v>
      </c>
      <c r="S489" s="11">
        <f t="shared" si="46"/>
        <v>42729.428171296291</v>
      </c>
      <c r="T489">
        <f t="shared" si="47"/>
        <v>2016</v>
      </c>
    </row>
    <row r="490" spans="1:20" ht="32" x14ac:dyDescent="0.2">
      <c r="A490" s="6">
        <f t="shared" si="44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7" t="e">
        <f t="shared" si="42"/>
        <v>#DIV/0!</v>
      </c>
      <c r="Q490" t="str">
        <f t="shared" si="45"/>
        <v>film &amp; video</v>
      </c>
      <c r="R490" t="str">
        <f t="shared" si="43"/>
        <v>animation</v>
      </c>
      <c r="S490" s="11">
        <f t="shared" si="46"/>
        <v>42743.84606481481</v>
      </c>
      <c r="T490">
        <f t="shared" si="47"/>
        <v>2017</v>
      </c>
    </row>
    <row r="491" spans="1:20" ht="48" x14ac:dyDescent="0.2">
      <c r="A491" s="6">
        <f t="shared" si="44"/>
        <v>2.8667813379201833E-3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7">
        <f t="shared" si="42"/>
        <v>71.666666666666671</v>
      </c>
      <c r="Q491" t="str">
        <f t="shared" si="45"/>
        <v>film &amp; video</v>
      </c>
      <c r="R491" t="str">
        <f t="shared" si="43"/>
        <v>animation</v>
      </c>
      <c r="S491" s="11">
        <f t="shared" si="46"/>
        <v>40913.272916666661</v>
      </c>
      <c r="T491">
        <f t="shared" si="47"/>
        <v>2012</v>
      </c>
    </row>
    <row r="492" spans="1:20" ht="16" x14ac:dyDescent="0.2">
      <c r="A492" s="6">
        <f t="shared" si="44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7" t="e">
        <f t="shared" si="42"/>
        <v>#DIV/0!</v>
      </c>
      <c r="Q492" t="str">
        <f t="shared" si="45"/>
        <v>film &amp; video</v>
      </c>
      <c r="R492" t="str">
        <f t="shared" si="43"/>
        <v>animation</v>
      </c>
      <c r="S492" s="11">
        <f t="shared" si="46"/>
        <v>41143.760243055556</v>
      </c>
      <c r="T492">
        <f t="shared" si="47"/>
        <v>2012</v>
      </c>
    </row>
    <row r="493" spans="1:20" ht="48" x14ac:dyDescent="0.2">
      <c r="A493" s="6">
        <f t="shared" si="44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7" t="e">
        <f t="shared" si="42"/>
        <v>#DIV/0!</v>
      </c>
      <c r="Q493" t="str">
        <f t="shared" si="45"/>
        <v>film &amp; video</v>
      </c>
      <c r="R493" t="str">
        <f t="shared" si="43"/>
        <v>animation</v>
      </c>
      <c r="S493" s="11">
        <f t="shared" si="46"/>
        <v>42396.774293981485</v>
      </c>
      <c r="T493">
        <f t="shared" si="47"/>
        <v>2016</v>
      </c>
    </row>
    <row r="494" spans="1:20" ht="48" x14ac:dyDescent="0.2">
      <c r="A494" s="6">
        <f t="shared" si="44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7" t="e">
        <f t="shared" si="42"/>
        <v>#DIV/0!</v>
      </c>
      <c r="Q494" t="str">
        <f t="shared" si="45"/>
        <v>film &amp; video</v>
      </c>
      <c r="R494" t="str">
        <f t="shared" si="43"/>
        <v>animation</v>
      </c>
      <c r="S494" s="11">
        <f t="shared" si="46"/>
        <v>42655.826736111114</v>
      </c>
      <c r="T494">
        <f t="shared" si="47"/>
        <v>2016</v>
      </c>
    </row>
    <row r="495" spans="1:20" ht="48" x14ac:dyDescent="0.2">
      <c r="A495" s="6">
        <f t="shared" si="44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7" t="e">
        <f t="shared" si="42"/>
        <v>#DIV/0!</v>
      </c>
      <c r="Q495" t="str">
        <f t="shared" si="45"/>
        <v>film &amp; video</v>
      </c>
      <c r="R495" t="str">
        <f t="shared" si="43"/>
        <v>animation</v>
      </c>
      <c r="S495" s="11">
        <f t="shared" si="46"/>
        <v>42144.517800925918</v>
      </c>
      <c r="T495">
        <f t="shared" si="47"/>
        <v>2015</v>
      </c>
    </row>
    <row r="496" spans="1:20" ht="48" x14ac:dyDescent="0.2">
      <c r="A496" s="6">
        <f t="shared" si="44"/>
        <v>1.5499999999999999E-3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7">
        <f t="shared" si="42"/>
        <v>10.333333333333334</v>
      </c>
      <c r="Q496" t="str">
        <f t="shared" si="45"/>
        <v>film &amp; video</v>
      </c>
      <c r="R496" t="str">
        <f t="shared" si="43"/>
        <v>animation</v>
      </c>
      <c r="S496" s="11">
        <f t="shared" si="46"/>
        <v>41822.916666666664</v>
      </c>
      <c r="T496">
        <f t="shared" si="47"/>
        <v>2014</v>
      </c>
    </row>
    <row r="497" spans="1:20" ht="48" x14ac:dyDescent="0.2">
      <c r="A497" s="6">
        <f t="shared" si="44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7" t="e">
        <f t="shared" si="42"/>
        <v>#DIV/0!</v>
      </c>
      <c r="Q497" t="str">
        <f t="shared" si="45"/>
        <v>film &amp; video</v>
      </c>
      <c r="R497" t="str">
        <f t="shared" si="43"/>
        <v>animation</v>
      </c>
      <c r="S497" s="11">
        <f t="shared" si="46"/>
        <v>42201.619270833333</v>
      </c>
      <c r="T497">
        <f t="shared" si="47"/>
        <v>2015</v>
      </c>
    </row>
    <row r="498" spans="1:20" ht="32" x14ac:dyDescent="0.2">
      <c r="A498" s="6">
        <f t="shared" si="44"/>
        <v>1.6666666666666667E-5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7">
        <f t="shared" si="42"/>
        <v>1</v>
      </c>
      <c r="Q498" t="str">
        <f t="shared" si="45"/>
        <v>film &amp; video</v>
      </c>
      <c r="R498" t="str">
        <f t="shared" si="43"/>
        <v>animation</v>
      </c>
      <c r="S498" s="11">
        <f t="shared" si="46"/>
        <v>41680.723078703704</v>
      </c>
      <c r="T498">
        <f t="shared" si="47"/>
        <v>2014</v>
      </c>
    </row>
    <row r="499" spans="1:20" ht="16" x14ac:dyDescent="0.2">
      <c r="A499" s="6">
        <f t="shared" si="44"/>
        <v>6.6964285714285711E-3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7">
        <f t="shared" si="42"/>
        <v>10</v>
      </c>
      <c r="Q499" t="str">
        <f t="shared" si="45"/>
        <v>film &amp; video</v>
      </c>
      <c r="R499" t="str">
        <f t="shared" si="43"/>
        <v>animation</v>
      </c>
      <c r="S499" s="11">
        <f t="shared" si="46"/>
        <v>41997.999999999993</v>
      </c>
      <c r="T499">
        <f t="shared" si="47"/>
        <v>2014</v>
      </c>
    </row>
    <row r="500" spans="1:20" ht="48" x14ac:dyDescent="0.2">
      <c r="A500" s="6">
        <f t="shared" si="44"/>
        <v>4.5985132395404561E-2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7">
        <f t="shared" si="42"/>
        <v>136.09090909090909</v>
      </c>
      <c r="Q500" t="str">
        <f t="shared" si="45"/>
        <v>film &amp; video</v>
      </c>
      <c r="R500" t="str">
        <f t="shared" si="43"/>
        <v>animation</v>
      </c>
      <c r="S500" s="11">
        <f t="shared" si="46"/>
        <v>40900.553807870368</v>
      </c>
      <c r="T500">
        <f t="shared" si="47"/>
        <v>2011</v>
      </c>
    </row>
    <row r="501" spans="1:20" ht="64" x14ac:dyDescent="0.2">
      <c r="A501" s="6">
        <f t="shared" si="44"/>
        <v>9.5500000000000002E-2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7">
        <f t="shared" si="42"/>
        <v>73.461538461538467</v>
      </c>
      <c r="Q501" t="str">
        <f t="shared" si="45"/>
        <v>film &amp; video</v>
      </c>
      <c r="R501" t="str">
        <f t="shared" si="43"/>
        <v>animation</v>
      </c>
      <c r="S501" s="11">
        <f t="shared" si="46"/>
        <v>40098.665972222218</v>
      </c>
      <c r="T501">
        <f t="shared" si="47"/>
        <v>2009</v>
      </c>
    </row>
    <row r="502" spans="1:20" ht="64" x14ac:dyDescent="0.2">
      <c r="A502" s="6">
        <f t="shared" si="44"/>
        <v>3.307692307692308E-2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7">
        <f t="shared" si="42"/>
        <v>53.75</v>
      </c>
      <c r="Q502" t="str">
        <f t="shared" si="45"/>
        <v>film &amp; video</v>
      </c>
      <c r="R502" t="str">
        <f t="shared" si="43"/>
        <v>animation</v>
      </c>
      <c r="S502" s="11">
        <f t="shared" si="46"/>
        <v>40306.719444444439</v>
      </c>
      <c r="T502">
        <f t="shared" si="47"/>
        <v>2010</v>
      </c>
    </row>
    <row r="503" spans="1:20" ht="48" x14ac:dyDescent="0.2">
      <c r="A503" s="6">
        <f t="shared" si="44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7" t="e">
        <f t="shared" si="42"/>
        <v>#DIV/0!</v>
      </c>
      <c r="Q503" t="str">
        <f t="shared" si="45"/>
        <v>film &amp; video</v>
      </c>
      <c r="R503" t="str">
        <f t="shared" si="43"/>
        <v>animation</v>
      </c>
      <c r="S503" s="11">
        <f t="shared" si="46"/>
        <v>40733.026053240741</v>
      </c>
      <c r="T503">
        <f t="shared" si="47"/>
        <v>2011</v>
      </c>
    </row>
    <row r="504" spans="1:20" ht="48" x14ac:dyDescent="0.2">
      <c r="A504" s="6">
        <f t="shared" si="44"/>
        <v>1.15E-2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7">
        <f t="shared" si="42"/>
        <v>57.5</v>
      </c>
      <c r="Q504" t="str">
        <f t="shared" si="45"/>
        <v>film &amp; video</v>
      </c>
      <c r="R504" t="str">
        <f t="shared" si="43"/>
        <v>animation</v>
      </c>
      <c r="S504" s="11">
        <f t="shared" si="46"/>
        <v>40986.303530092591</v>
      </c>
      <c r="T504">
        <f t="shared" si="47"/>
        <v>2012</v>
      </c>
    </row>
    <row r="505" spans="1:20" ht="48" x14ac:dyDescent="0.2">
      <c r="A505" s="6">
        <f t="shared" si="44"/>
        <v>1.7538461538461537E-2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7">
        <f t="shared" si="42"/>
        <v>12.666666666666666</v>
      </c>
      <c r="Q505" t="str">
        <f t="shared" si="45"/>
        <v>film &amp; video</v>
      </c>
      <c r="R505" t="str">
        <f t="shared" si="43"/>
        <v>animation</v>
      </c>
      <c r="S505" s="11">
        <f t="shared" si="46"/>
        <v>42021.318321759252</v>
      </c>
      <c r="T505">
        <f t="shared" si="47"/>
        <v>2015</v>
      </c>
    </row>
    <row r="506" spans="1:20" ht="48" x14ac:dyDescent="0.2">
      <c r="A506" s="6">
        <f t="shared" si="44"/>
        <v>1.3673469387755101E-2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7">
        <f t="shared" si="42"/>
        <v>67</v>
      </c>
      <c r="Q506" t="str">
        <f t="shared" si="45"/>
        <v>film &amp; video</v>
      </c>
      <c r="R506" t="str">
        <f t="shared" si="43"/>
        <v>animation</v>
      </c>
      <c r="S506" s="11">
        <f t="shared" si="46"/>
        <v>41009.73364583333</v>
      </c>
      <c r="T506">
        <f t="shared" si="47"/>
        <v>2012</v>
      </c>
    </row>
    <row r="507" spans="1:20" ht="48" x14ac:dyDescent="0.2">
      <c r="A507" s="6">
        <f t="shared" si="44"/>
        <v>4.3333333333333331E-3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7">
        <f t="shared" si="42"/>
        <v>3.7142857142857144</v>
      </c>
      <c r="Q507" t="str">
        <f t="shared" si="45"/>
        <v>film &amp; video</v>
      </c>
      <c r="R507" t="str">
        <f t="shared" si="43"/>
        <v>animation</v>
      </c>
      <c r="S507" s="11">
        <f t="shared" si="46"/>
        <v>42362.889884259253</v>
      </c>
      <c r="T507">
        <f t="shared" si="47"/>
        <v>2015</v>
      </c>
    </row>
    <row r="508" spans="1:20" ht="48" x14ac:dyDescent="0.2">
      <c r="A508" s="6">
        <f t="shared" si="44"/>
        <v>1.25E-3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7">
        <f t="shared" si="42"/>
        <v>250</v>
      </c>
      <c r="Q508" t="str">
        <f t="shared" si="45"/>
        <v>film &amp; video</v>
      </c>
      <c r="R508" t="str">
        <f t="shared" si="43"/>
        <v>animation</v>
      </c>
      <c r="S508" s="11">
        <f t="shared" si="46"/>
        <v>41496.343981481477</v>
      </c>
      <c r="T508">
        <f t="shared" si="47"/>
        <v>2013</v>
      </c>
    </row>
    <row r="509" spans="1:20" ht="48" x14ac:dyDescent="0.2">
      <c r="A509" s="6">
        <f t="shared" si="44"/>
        <v>3.2000000000000001E-2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7">
        <f t="shared" si="42"/>
        <v>64</v>
      </c>
      <c r="Q509" t="str">
        <f t="shared" si="45"/>
        <v>film &amp; video</v>
      </c>
      <c r="R509" t="str">
        <f t="shared" si="43"/>
        <v>animation</v>
      </c>
      <c r="S509" s="11">
        <f t="shared" si="46"/>
        <v>41201.750659722216</v>
      </c>
      <c r="T509">
        <f t="shared" si="47"/>
        <v>2012</v>
      </c>
    </row>
    <row r="510" spans="1:20" ht="48" x14ac:dyDescent="0.2">
      <c r="A510" s="6">
        <f t="shared" si="44"/>
        <v>8.0000000000000002E-3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7">
        <f t="shared" si="42"/>
        <v>133.33333333333334</v>
      </c>
      <c r="Q510" t="str">
        <f t="shared" si="45"/>
        <v>film &amp; video</v>
      </c>
      <c r="R510" t="str">
        <f t="shared" si="43"/>
        <v>animation</v>
      </c>
      <c r="S510" s="11">
        <f t="shared" si="46"/>
        <v>41054.384722222218</v>
      </c>
      <c r="T510">
        <f t="shared" si="47"/>
        <v>2012</v>
      </c>
    </row>
    <row r="511" spans="1:20" ht="48" x14ac:dyDescent="0.2">
      <c r="A511" s="6">
        <f t="shared" si="44"/>
        <v>2E-3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7">
        <f t="shared" si="42"/>
        <v>10</v>
      </c>
      <c r="Q511" t="str">
        <f t="shared" si="45"/>
        <v>film &amp; video</v>
      </c>
      <c r="R511" t="str">
        <f t="shared" si="43"/>
        <v>animation</v>
      </c>
      <c r="S511" s="11">
        <f t="shared" si="46"/>
        <v>42183.423263888886</v>
      </c>
      <c r="T511">
        <f t="shared" si="47"/>
        <v>2015</v>
      </c>
    </row>
    <row r="512" spans="1:20" ht="48" x14ac:dyDescent="0.2">
      <c r="A512" s="6">
        <f t="shared" si="44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7" t="e">
        <f t="shared" si="42"/>
        <v>#DIV/0!</v>
      </c>
      <c r="Q512" t="str">
        <f t="shared" si="45"/>
        <v>film &amp; video</v>
      </c>
      <c r="R512" t="str">
        <f t="shared" si="43"/>
        <v>animation</v>
      </c>
      <c r="S512" s="11">
        <f t="shared" si="46"/>
        <v>42429.968043981477</v>
      </c>
      <c r="T512">
        <f t="shared" si="47"/>
        <v>2016</v>
      </c>
    </row>
    <row r="513" spans="1:20" ht="48" x14ac:dyDescent="0.2">
      <c r="A513" s="6">
        <f t="shared" si="44"/>
        <v>0.03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7">
        <f t="shared" si="42"/>
        <v>30</v>
      </c>
      <c r="Q513" t="str">
        <f t="shared" si="45"/>
        <v>film &amp; video</v>
      </c>
      <c r="R513" t="str">
        <f t="shared" si="43"/>
        <v>animation</v>
      </c>
      <c r="S513" s="11">
        <f t="shared" si="46"/>
        <v>41370.053032407406</v>
      </c>
      <c r="T513">
        <f t="shared" si="47"/>
        <v>2013</v>
      </c>
    </row>
    <row r="514" spans="1:20" ht="48" x14ac:dyDescent="0.2">
      <c r="A514" s="6">
        <f t="shared" si="44"/>
        <v>1.3749999999999999E-3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7">
        <f t="shared" ref="P514:P577" si="48">F:F/M:M</f>
        <v>5.5</v>
      </c>
      <c r="Q514" t="str">
        <f t="shared" si="45"/>
        <v>film &amp; video</v>
      </c>
      <c r="R514" t="str">
        <f t="shared" ref="R514:R577" si="49">RIGHT(O514,LEN(O514)-SEARCH("/",O514,1))</f>
        <v>animation</v>
      </c>
      <c r="S514" s="11">
        <f t="shared" si="46"/>
        <v>42694.575543981475</v>
      </c>
      <c r="T514">
        <f t="shared" si="47"/>
        <v>2016</v>
      </c>
    </row>
    <row r="515" spans="1:20" ht="32" x14ac:dyDescent="0.2">
      <c r="A515" s="6">
        <f t="shared" ref="A515:A578" si="50">F:F/E:E</f>
        <v>0.13924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7">
        <f t="shared" si="48"/>
        <v>102.38235294117646</v>
      </c>
      <c r="Q515" t="str">
        <f t="shared" ref="Q515:Q578" si="51">LEFT(O515,SEARCH("/",O515,1)-1)</f>
        <v>film &amp; video</v>
      </c>
      <c r="R515" t="str">
        <f t="shared" si="49"/>
        <v>animation</v>
      </c>
      <c r="S515" s="11">
        <f t="shared" ref="S515:S578" si="52">(((J515/60)/60)/24)+DATE(1970,1,1)+(-5/24)</f>
        <v>42597.083333333336</v>
      </c>
      <c r="T515">
        <f t="shared" ref="T515:T578" si="53">YEAR(S515)</f>
        <v>2016</v>
      </c>
    </row>
    <row r="516" spans="1:20" ht="48" x14ac:dyDescent="0.2">
      <c r="A516" s="6">
        <f t="shared" si="50"/>
        <v>3.3333333333333333E-2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7">
        <f t="shared" si="48"/>
        <v>16.666666666666668</v>
      </c>
      <c r="Q516" t="str">
        <f t="shared" si="51"/>
        <v>film &amp; video</v>
      </c>
      <c r="R516" t="str">
        <f t="shared" si="49"/>
        <v>animation</v>
      </c>
      <c r="S516" s="11">
        <f t="shared" si="52"/>
        <v>41860.405636574069</v>
      </c>
      <c r="T516">
        <f t="shared" si="53"/>
        <v>2014</v>
      </c>
    </row>
    <row r="517" spans="1:20" ht="48" x14ac:dyDescent="0.2">
      <c r="A517" s="6">
        <f t="shared" si="50"/>
        <v>0.25413402061855672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7">
        <f t="shared" si="48"/>
        <v>725.02941176470586</v>
      </c>
      <c r="Q517" t="str">
        <f t="shared" si="51"/>
        <v>film &amp; video</v>
      </c>
      <c r="R517" t="str">
        <f t="shared" si="49"/>
        <v>animation</v>
      </c>
      <c r="S517" s="11">
        <f t="shared" si="52"/>
        <v>42367.282418981478</v>
      </c>
      <c r="T517">
        <f t="shared" si="53"/>
        <v>2015</v>
      </c>
    </row>
    <row r="518" spans="1:20" ht="32" x14ac:dyDescent="0.2">
      <c r="A518" s="6">
        <f t="shared" si="50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7" t="e">
        <f t="shared" si="48"/>
        <v>#DIV/0!</v>
      </c>
      <c r="Q518" t="str">
        <f t="shared" si="51"/>
        <v>film &amp; video</v>
      </c>
      <c r="R518" t="str">
        <f t="shared" si="49"/>
        <v>animation</v>
      </c>
      <c r="S518" s="11">
        <f t="shared" si="52"/>
        <v>42151.570370370369</v>
      </c>
      <c r="T518">
        <f t="shared" si="53"/>
        <v>2015</v>
      </c>
    </row>
    <row r="519" spans="1:20" ht="48" x14ac:dyDescent="0.2">
      <c r="A519" s="6">
        <f t="shared" si="50"/>
        <v>1.3666666666666667E-2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7">
        <f t="shared" si="48"/>
        <v>68.333333333333329</v>
      </c>
      <c r="Q519" t="str">
        <f t="shared" si="51"/>
        <v>film &amp; video</v>
      </c>
      <c r="R519" t="str">
        <f t="shared" si="49"/>
        <v>animation</v>
      </c>
      <c r="S519" s="11">
        <f t="shared" si="52"/>
        <v>42768.406956018516</v>
      </c>
      <c r="T519">
        <f t="shared" si="53"/>
        <v>2017</v>
      </c>
    </row>
    <row r="520" spans="1:20" ht="48" x14ac:dyDescent="0.2">
      <c r="A520" s="6">
        <f t="shared" si="50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7" t="e">
        <f t="shared" si="48"/>
        <v>#DIV/0!</v>
      </c>
      <c r="Q520" t="str">
        <f t="shared" si="51"/>
        <v>film &amp; video</v>
      </c>
      <c r="R520" t="str">
        <f t="shared" si="49"/>
        <v>animation</v>
      </c>
      <c r="S520" s="11">
        <f t="shared" si="52"/>
        <v>42253.406944444439</v>
      </c>
      <c r="T520">
        <f t="shared" si="53"/>
        <v>2015</v>
      </c>
    </row>
    <row r="521" spans="1:20" ht="48" x14ac:dyDescent="0.2">
      <c r="A521" s="6">
        <f t="shared" si="50"/>
        <v>0.22881426547787684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7">
        <f t="shared" si="48"/>
        <v>39.228571428571428</v>
      </c>
      <c r="Q521" t="str">
        <f t="shared" si="51"/>
        <v>film &amp; video</v>
      </c>
      <c r="R521" t="str">
        <f t="shared" si="49"/>
        <v>animation</v>
      </c>
      <c r="S521" s="11">
        <f t="shared" si="52"/>
        <v>41248.183113425926</v>
      </c>
      <c r="T521">
        <f t="shared" si="53"/>
        <v>2012</v>
      </c>
    </row>
    <row r="522" spans="1:20" ht="48" x14ac:dyDescent="0.2">
      <c r="A522" s="6">
        <f t="shared" si="50"/>
        <v>1.0209999999999999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7">
        <f t="shared" si="48"/>
        <v>150.14705882352942</v>
      </c>
      <c r="Q522" t="str">
        <f t="shared" si="51"/>
        <v>theater</v>
      </c>
      <c r="R522" t="str">
        <f t="shared" si="49"/>
        <v>plays</v>
      </c>
      <c r="S522" s="11">
        <f t="shared" si="52"/>
        <v>42348.493761574071</v>
      </c>
      <c r="T522">
        <f t="shared" si="53"/>
        <v>2015</v>
      </c>
    </row>
    <row r="523" spans="1:20" ht="48" x14ac:dyDescent="0.2">
      <c r="A523" s="6">
        <f t="shared" si="50"/>
        <v>1.0464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7">
        <f t="shared" si="48"/>
        <v>93.428571428571431</v>
      </c>
      <c r="Q523" t="str">
        <f t="shared" si="51"/>
        <v>theater</v>
      </c>
      <c r="R523" t="str">
        <f t="shared" si="49"/>
        <v>plays</v>
      </c>
      <c r="S523" s="11">
        <f t="shared" si="52"/>
        <v>42674.999305555553</v>
      </c>
      <c r="T523">
        <f t="shared" si="53"/>
        <v>2016</v>
      </c>
    </row>
    <row r="524" spans="1:20" ht="48" x14ac:dyDescent="0.2">
      <c r="A524" s="6">
        <f t="shared" si="50"/>
        <v>1.1466666666666667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7">
        <f t="shared" si="48"/>
        <v>110.96774193548387</v>
      </c>
      <c r="Q524" t="str">
        <f t="shared" si="51"/>
        <v>theater</v>
      </c>
      <c r="R524" t="str">
        <f t="shared" si="49"/>
        <v>plays</v>
      </c>
      <c r="S524" s="11">
        <f t="shared" si="52"/>
        <v>42449.790798611109</v>
      </c>
      <c r="T524">
        <f t="shared" si="53"/>
        <v>2016</v>
      </c>
    </row>
    <row r="525" spans="1:20" ht="48" x14ac:dyDescent="0.2">
      <c r="A525" s="6">
        <f t="shared" si="50"/>
        <v>1.206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7">
        <f t="shared" si="48"/>
        <v>71.785714285714292</v>
      </c>
      <c r="Q525" t="str">
        <f t="shared" si="51"/>
        <v>theater</v>
      </c>
      <c r="R525" t="str">
        <f t="shared" si="49"/>
        <v>plays</v>
      </c>
      <c r="S525" s="11">
        <f t="shared" si="52"/>
        <v>42267.924490740734</v>
      </c>
      <c r="T525">
        <f t="shared" si="53"/>
        <v>2015</v>
      </c>
    </row>
    <row r="526" spans="1:20" ht="48" x14ac:dyDescent="0.2">
      <c r="A526" s="6">
        <f t="shared" si="50"/>
        <v>1.0867285714285715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7">
        <f t="shared" si="48"/>
        <v>29.258076923076924</v>
      </c>
      <c r="Q526" t="str">
        <f t="shared" si="51"/>
        <v>theater</v>
      </c>
      <c r="R526" t="str">
        <f t="shared" si="49"/>
        <v>plays</v>
      </c>
      <c r="S526" s="11">
        <f t="shared" si="52"/>
        <v>42522.508900462963</v>
      </c>
      <c r="T526">
        <f t="shared" si="53"/>
        <v>2016</v>
      </c>
    </row>
    <row r="527" spans="1:20" ht="48" x14ac:dyDescent="0.2">
      <c r="A527" s="6">
        <f t="shared" si="50"/>
        <v>1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7">
        <f t="shared" si="48"/>
        <v>1000</v>
      </c>
      <c r="Q527" t="str">
        <f t="shared" si="51"/>
        <v>theater</v>
      </c>
      <c r="R527" t="str">
        <f t="shared" si="49"/>
        <v>plays</v>
      </c>
      <c r="S527" s="11">
        <f t="shared" si="52"/>
        <v>41895.192604166667</v>
      </c>
      <c r="T527">
        <f t="shared" si="53"/>
        <v>2014</v>
      </c>
    </row>
    <row r="528" spans="1:20" ht="48" x14ac:dyDescent="0.2">
      <c r="A528" s="6">
        <f t="shared" si="50"/>
        <v>1.1399999999999999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7">
        <f t="shared" si="48"/>
        <v>74.347826086956516</v>
      </c>
      <c r="Q528" t="str">
        <f t="shared" si="51"/>
        <v>theater</v>
      </c>
      <c r="R528" t="str">
        <f t="shared" si="49"/>
        <v>plays</v>
      </c>
      <c r="S528" s="11">
        <f t="shared" si="52"/>
        <v>42223.499999999993</v>
      </c>
      <c r="T528">
        <f t="shared" si="53"/>
        <v>2015</v>
      </c>
    </row>
    <row r="529" spans="1:20" ht="48" x14ac:dyDescent="0.2">
      <c r="A529" s="6">
        <f t="shared" si="50"/>
        <v>1.0085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7">
        <f t="shared" si="48"/>
        <v>63.829113924050631</v>
      </c>
      <c r="Q529" t="str">
        <f t="shared" si="51"/>
        <v>theater</v>
      </c>
      <c r="R529" t="str">
        <f t="shared" si="49"/>
        <v>plays</v>
      </c>
      <c r="S529" s="11">
        <f t="shared" si="52"/>
        <v>42783.461805555555</v>
      </c>
      <c r="T529">
        <f t="shared" si="53"/>
        <v>2017</v>
      </c>
    </row>
    <row r="530" spans="1:20" ht="16" x14ac:dyDescent="0.2">
      <c r="A530" s="6">
        <f t="shared" si="50"/>
        <v>1.1565217391304348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7">
        <f t="shared" si="48"/>
        <v>44.333333333333336</v>
      </c>
      <c r="Q530" t="str">
        <f t="shared" si="51"/>
        <v>theater</v>
      </c>
      <c r="R530" t="str">
        <f t="shared" si="49"/>
        <v>plays</v>
      </c>
      <c r="S530" s="11">
        <f t="shared" si="52"/>
        <v>42176.680555555555</v>
      </c>
      <c r="T530">
        <f t="shared" si="53"/>
        <v>2015</v>
      </c>
    </row>
    <row r="531" spans="1:20" ht="48" x14ac:dyDescent="0.2">
      <c r="A531" s="6">
        <f t="shared" si="50"/>
        <v>1.3041666666666667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7">
        <f t="shared" si="48"/>
        <v>86.944444444444443</v>
      </c>
      <c r="Q531" t="str">
        <f t="shared" si="51"/>
        <v>theater</v>
      </c>
      <c r="R531" t="str">
        <f t="shared" si="49"/>
        <v>plays</v>
      </c>
      <c r="S531" s="11">
        <f t="shared" si="52"/>
        <v>42745.999999999993</v>
      </c>
      <c r="T531">
        <f t="shared" si="53"/>
        <v>2017</v>
      </c>
    </row>
    <row r="532" spans="1:20" ht="48" x14ac:dyDescent="0.2">
      <c r="A532" s="6">
        <f t="shared" si="50"/>
        <v>1.0778267254038179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7">
        <f t="shared" si="48"/>
        <v>126.55172413793103</v>
      </c>
      <c r="Q532" t="str">
        <f t="shared" si="51"/>
        <v>theater</v>
      </c>
      <c r="R532" t="str">
        <f t="shared" si="49"/>
        <v>plays</v>
      </c>
      <c r="S532" s="11">
        <f t="shared" si="52"/>
        <v>42178.874999999993</v>
      </c>
      <c r="T532">
        <f t="shared" si="53"/>
        <v>2015</v>
      </c>
    </row>
    <row r="533" spans="1:20" ht="48" x14ac:dyDescent="0.2">
      <c r="A533" s="6">
        <f t="shared" si="50"/>
        <v>1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7">
        <f t="shared" si="48"/>
        <v>129.03225806451613</v>
      </c>
      <c r="Q533" t="str">
        <f t="shared" si="51"/>
        <v>theater</v>
      </c>
      <c r="R533" t="str">
        <f t="shared" si="49"/>
        <v>plays</v>
      </c>
      <c r="S533" s="11">
        <f t="shared" si="52"/>
        <v>42721.082638888889</v>
      </c>
      <c r="T533">
        <f t="shared" si="53"/>
        <v>2016</v>
      </c>
    </row>
    <row r="534" spans="1:20" ht="48" x14ac:dyDescent="0.2">
      <c r="A534" s="6">
        <f t="shared" si="50"/>
        <v>1.2324999999999999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7">
        <f t="shared" si="48"/>
        <v>71.242774566473983</v>
      </c>
      <c r="Q534" t="str">
        <f t="shared" si="51"/>
        <v>theater</v>
      </c>
      <c r="R534" t="str">
        <f t="shared" si="49"/>
        <v>plays</v>
      </c>
      <c r="S534" s="11">
        <f t="shared" si="52"/>
        <v>42502.798703703702</v>
      </c>
      <c r="T534">
        <f t="shared" si="53"/>
        <v>2016</v>
      </c>
    </row>
    <row r="535" spans="1:20" ht="48" x14ac:dyDescent="0.2">
      <c r="A535" s="6">
        <f t="shared" si="50"/>
        <v>1.002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7">
        <f t="shared" si="48"/>
        <v>117.88235294117646</v>
      </c>
      <c r="Q535" t="str">
        <f t="shared" si="51"/>
        <v>theater</v>
      </c>
      <c r="R535" t="str">
        <f t="shared" si="49"/>
        <v>plays</v>
      </c>
      <c r="S535" s="11">
        <f t="shared" si="52"/>
        <v>42506.226446759254</v>
      </c>
      <c r="T535">
        <f t="shared" si="53"/>
        <v>2016</v>
      </c>
    </row>
    <row r="536" spans="1:20" ht="48" x14ac:dyDescent="0.2">
      <c r="A536" s="6">
        <f t="shared" si="50"/>
        <v>1.0466666666666666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7">
        <f t="shared" si="48"/>
        <v>327.08333333333331</v>
      </c>
      <c r="Q536" t="str">
        <f t="shared" si="51"/>
        <v>theater</v>
      </c>
      <c r="R536" t="str">
        <f t="shared" si="49"/>
        <v>plays</v>
      </c>
      <c r="S536" s="11">
        <f t="shared" si="52"/>
        <v>42309.749999999993</v>
      </c>
      <c r="T536">
        <f t="shared" si="53"/>
        <v>2015</v>
      </c>
    </row>
    <row r="537" spans="1:20" ht="32" x14ac:dyDescent="0.2">
      <c r="A537" s="6">
        <f t="shared" si="50"/>
        <v>1.0249999999999999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7">
        <f t="shared" si="48"/>
        <v>34.745762711864408</v>
      </c>
      <c r="Q537" t="str">
        <f t="shared" si="51"/>
        <v>theater</v>
      </c>
      <c r="R537" t="str">
        <f t="shared" si="49"/>
        <v>plays</v>
      </c>
      <c r="S537" s="11">
        <f t="shared" si="52"/>
        <v>42741.336863425917</v>
      </c>
      <c r="T537">
        <f t="shared" si="53"/>
        <v>2017</v>
      </c>
    </row>
    <row r="538" spans="1:20" ht="48" x14ac:dyDescent="0.2">
      <c r="A538" s="6">
        <f t="shared" si="50"/>
        <v>1.1825757575757576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7">
        <f t="shared" si="48"/>
        <v>100.06410256410257</v>
      </c>
      <c r="Q538" t="str">
        <f t="shared" si="51"/>
        <v>theater</v>
      </c>
      <c r="R538" t="str">
        <f t="shared" si="49"/>
        <v>plays</v>
      </c>
      <c r="S538" s="11">
        <f t="shared" si="52"/>
        <v>42219.541666666664</v>
      </c>
      <c r="T538">
        <f t="shared" si="53"/>
        <v>2015</v>
      </c>
    </row>
    <row r="539" spans="1:20" ht="48" x14ac:dyDescent="0.2">
      <c r="A539" s="6">
        <f t="shared" si="50"/>
        <v>1.2050000000000001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7">
        <f t="shared" si="48"/>
        <v>40.847457627118644</v>
      </c>
      <c r="Q539" t="str">
        <f t="shared" si="51"/>
        <v>theater</v>
      </c>
      <c r="R539" t="str">
        <f t="shared" si="49"/>
        <v>plays</v>
      </c>
      <c r="S539" s="11">
        <f t="shared" si="52"/>
        <v>42312.601747685178</v>
      </c>
      <c r="T539">
        <f t="shared" si="53"/>
        <v>2015</v>
      </c>
    </row>
    <row r="540" spans="1:20" ht="48" x14ac:dyDescent="0.2">
      <c r="A540" s="6">
        <f t="shared" si="50"/>
        <v>3.0242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7">
        <f t="shared" si="48"/>
        <v>252.01666666666668</v>
      </c>
      <c r="Q540" t="str">
        <f t="shared" si="51"/>
        <v>theater</v>
      </c>
      <c r="R540" t="str">
        <f t="shared" si="49"/>
        <v>plays</v>
      </c>
      <c r="S540" s="11">
        <f t="shared" si="52"/>
        <v>42503.586377314808</v>
      </c>
      <c r="T540">
        <f t="shared" si="53"/>
        <v>2016</v>
      </c>
    </row>
    <row r="541" spans="1:20" ht="48" x14ac:dyDescent="0.2">
      <c r="A541" s="6">
        <f t="shared" si="50"/>
        <v>1.00644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7">
        <f t="shared" si="48"/>
        <v>25.161000000000001</v>
      </c>
      <c r="Q541" t="str">
        <f t="shared" si="51"/>
        <v>theater</v>
      </c>
      <c r="R541" t="str">
        <f t="shared" si="49"/>
        <v>plays</v>
      </c>
      <c r="S541" s="11">
        <f t="shared" si="52"/>
        <v>42555.841516203705</v>
      </c>
      <c r="T541">
        <f t="shared" si="53"/>
        <v>2016</v>
      </c>
    </row>
    <row r="542" spans="1:20" ht="64" x14ac:dyDescent="0.2">
      <c r="A542" s="6">
        <f t="shared" si="50"/>
        <v>6.666666666666667E-5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7">
        <f t="shared" si="48"/>
        <v>1</v>
      </c>
      <c r="Q542" t="str">
        <f t="shared" si="51"/>
        <v>technology</v>
      </c>
      <c r="R542" t="str">
        <f t="shared" si="49"/>
        <v>web</v>
      </c>
      <c r="S542" s="11">
        <f t="shared" si="52"/>
        <v>42039.608865740738</v>
      </c>
      <c r="T542">
        <f t="shared" si="53"/>
        <v>2015</v>
      </c>
    </row>
    <row r="543" spans="1:20" ht="48" x14ac:dyDescent="0.2">
      <c r="A543" s="6">
        <f t="shared" si="50"/>
        <v>5.5555555555555558E-3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7">
        <f t="shared" si="48"/>
        <v>25</v>
      </c>
      <c r="Q543" t="str">
        <f t="shared" si="51"/>
        <v>technology</v>
      </c>
      <c r="R543" t="str">
        <f t="shared" si="49"/>
        <v>web</v>
      </c>
      <c r="S543" s="11">
        <f t="shared" si="52"/>
        <v>42305.838356481479</v>
      </c>
      <c r="T543">
        <f t="shared" si="53"/>
        <v>2015</v>
      </c>
    </row>
    <row r="544" spans="1:20" ht="48" x14ac:dyDescent="0.2">
      <c r="A544" s="6">
        <f t="shared" si="50"/>
        <v>3.9999999999999998E-6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7">
        <f t="shared" si="48"/>
        <v>1</v>
      </c>
      <c r="Q544" t="str">
        <f t="shared" si="51"/>
        <v>technology</v>
      </c>
      <c r="R544" t="str">
        <f t="shared" si="49"/>
        <v>web</v>
      </c>
      <c r="S544" s="11">
        <f t="shared" si="52"/>
        <v>42493.487453703703</v>
      </c>
      <c r="T544">
        <f t="shared" si="53"/>
        <v>2016</v>
      </c>
    </row>
    <row r="545" spans="1:20" ht="48" x14ac:dyDescent="0.2">
      <c r="A545" s="6">
        <f t="shared" si="50"/>
        <v>3.1818181818181819E-3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7">
        <f t="shared" si="48"/>
        <v>35</v>
      </c>
      <c r="Q545" t="str">
        <f t="shared" si="51"/>
        <v>technology</v>
      </c>
      <c r="R545" t="str">
        <f t="shared" si="49"/>
        <v>web</v>
      </c>
      <c r="S545" s="11">
        <f t="shared" si="52"/>
        <v>41943.88381944444</v>
      </c>
      <c r="T545">
        <f t="shared" si="53"/>
        <v>2014</v>
      </c>
    </row>
    <row r="546" spans="1:20" ht="48" x14ac:dyDescent="0.2">
      <c r="A546" s="6">
        <f t="shared" si="50"/>
        <v>1.2E-2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7">
        <f t="shared" si="48"/>
        <v>3</v>
      </c>
      <c r="Q546" t="str">
        <f t="shared" si="51"/>
        <v>technology</v>
      </c>
      <c r="R546" t="str">
        <f t="shared" si="49"/>
        <v>web</v>
      </c>
      <c r="S546" s="11">
        <f t="shared" si="52"/>
        <v>42555.448611111111</v>
      </c>
      <c r="T546">
        <f t="shared" si="53"/>
        <v>2016</v>
      </c>
    </row>
    <row r="547" spans="1:20" ht="48" x14ac:dyDescent="0.2">
      <c r="A547" s="6">
        <f t="shared" si="50"/>
        <v>0.27383999999999997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7">
        <f t="shared" si="48"/>
        <v>402.70588235294116</v>
      </c>
      <c r="Q547" t="str">
        <f t="shared" si="51"/>
        <v>technology</v>
      </c>
      <c r="R547" t="str">
        <f t="shared" si="49"/>
        <v>web</v>
      </c>
      <c r="S547" s="11">
        <f t="shared" si="52"/>
        <v>42323.425798611112</v>
      </c>
      <c r="T547">
        <f t="shared" si="53"/>
        <v>2015</v>
      </c>
    </row>
    <row r="548" spans="1:20" ht="48" x14ac:dyDescent="0.2">
      <c r="A548" s="6">
        <f t="shared" si="50"/>
        <v>8.6666666666666663E-4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7">
        <f t="shared" si="48"/>
        <v>26</v>
      </c>
      <c r="Q548" t="str">
        <f t="shared" si="51"/>
        <v>technology</v>
      </c>
      <c r="R548" t="str">
        <f t="shared" si="49"/>
        <v>web</v>
      </c>
      <c r="S548" s="11">
        <f t="shared" si="52"/>
        <v>42294.459664351853</v>
      </c>
      <c r="T548">
        <f t="shared" si="53"/>
        <v>2015</v>
      </c>
    </row>
    <row r="549" spans="1:20" ht="48" x14ac:dyDescent="0.2">
      <c r="A549" s="6">
        <f t="shared" si="50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7" t="e">
        <f t="shared" si="48"/>
        <v>#DIV/0!</v>
      </c>
      <c r="Q549" t="str">
        <f t="shared" si="51"/>
        <v>technology</v>
      </c>
      <c r="R549" t="str">
        <f t="shared" si="49"/>
        <v>web</v>
      </c>
      <c r="S549" s="11">
        <f t="shared" si="52"/>
        <v>42410.488009259258</v>
      </c>
      <c r="T549">
        <f t="shared" si="53"/>
        <v>2016</v>
      </c>
    </row>
    <row r="550" spans="1:20" ht="48" x14ac:dyDescent="0.2">
      <c r="A550" s="6">
        <f t="shared" si="50"/>
        <v>8.9999999999999998E-4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7">
        <f t="shared" si="48"/>
        <v>9</v>
      </c>
      <c r="Q550" t="str">
        <f t="shared" si="51"/>
        <v>technology</v>
      </c>
      <c r="R550" t="str">
        <f t="shared" si="49"/>
        <v>web</v>
      </c>
      <c r="S550" s="11">
        <f t="shared" si="52"/>
        <v>42306.695</v>
      </c>
      <c r="T550">
        <f t="shared" si="53"/>
        <v>2015</v>
      </c>
    </row>
    <row r="551" spans="1:20" ht="48" x14ac:dyDescent="0.2">
      <c r="A551" s="6">
        <f t="shared" si="50"/>
        <v>2.7199999999999998E-2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7">
        <f t="shared" si="48"/>
        <v>8.5</v>
      </c>
      <c r="Q551" t="str">
        <f t="shared" si="51"/>
        <v>technology</v>
      </c>
      <c r="R551" t="str">
        <f t="shared" si="49"/>
        <v>web</v>
      </c>
      <c r="S551" s="11">
        <f t="shared" si="52"/>
        <v>42193.428495370368</v>
      </c>
      <c r="T551">
        <f t="shared" si="53"/>
        <v>2015</v>
      </c>
    </row>
    <row r="552" spans="1:20" ht="48" x14ac:dyDescent="0.2">
      <c r="A552" s="6">
        <f t="shared" si="50"/>
        <v>7.0000000000000001E-3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7">
        <f t="shared" si="48"/>
        <v>8.75</v>
      </c>
      <c r="Q552" t="str">
        <f t="shared" si="51"/>
        <v>technology</v>
      </c>
      <c r="R552" t="str">
        <f t="shared" si="49"/>
        <v>web</v>
      </c>
      <c r="S552" s="11">
        <f t="shared" si="52"/>
        <v>42765.999999999993</v>
      </c>
      <c r="T552">
        <f t="shared" si="53"/>
        <v>2017</v>
      </c>
    </row>
    <row r="553" spans="1:20" ht="48" x14ac:dyDescent="0.2">
      <c r="A553" s="6">
        <f t="shared" si="50"/>
        <v>5.0413333333333331E-2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7">
        <f t="shared" si="48"/>
        <v>135.03571428571428</v>
      </c>
      <c r="Q553" t="str">
        <f t="shared" si="51"/>
        <v>technology</v>
      </c>
      <c r="R553" t="str">
        <f t="shared" si="49"/>
        <v>web</v>
      </c>
      <c r="S553" s="11">
        <f t="shared" si="52"/>
        <v>42217.536805555552</v>
      </c>
      <c r="T553">
        <f t="shared" si="53"/>
        <v>2015</v>
      </c>
    </row>
    <row r="554" spans="1:20" ht="48" x14ac:dyDescent="0.2">
      <c r="A554" s="6">
        <f t="shared" si="50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7" t="e">
        <f t="shared" si="48"/>
        <v>#DIV/0!</v>
      </c>
      <c r="Q554" t="str">
        <f t="shared" si="51"/>
        <v>technology</v>
      </c>
      <c r="R554" t="str">
        <f t="shared" si="49"/>
        <v>web</v>
      </c>
      <c r="S554" s="11">
        <f t="shared" si="52"/>
        <v>42378.408518518518</v>
      </c>
      <c r="T554">
        <f t="shared" si="53"/>
        <v>2016</v>
      </c>
    </row>
    <row r="555" spans="1:20" ht="48" x14ac:dyDescent="0.2">
      <c r="A555" s="6">
        <f t="shared" si="50"/>
        <v>4.9199999999999999E-3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7">
        <f t="shared" si="48"/>
        <v>20.5</v>
      </c>
      <c r="Q555" t="str">
        <f t="shared" si="51"/>
        <v>technology</v>
      </c>
      <c r="R555" t="str">
        <f t="shared" si="49"/>
        <v>web</v>
      </c>
      <c r="S555" s="11">
        <f t="shared" si="52"/>
        <v>41957.553136574068</v>
      </c>
      <c r="T555">
        <f t="shared" si="53"/>
        <v>2014</v>
      </c>
    </row>
    <row r="556" spans="1:20" ht="48" x14ac:dyDescent="0.2">
      <c r="A556" s="6">
        <f t="shared" si="50"/>
        <v>0.36589147286821705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7">
        <f t="shared" si="48"/>
        <v>64.36363636363636</v>
      </c>
      <c r="Q556" t="str">
        <f t="shared" si="51"/>
        <v>technology</v>
      </c>
      <c r="R556" t="str">
        <f t="shared" si="49"/>
        <v>web</v>
      </c>
      <c r="S556" s="11">
        <f t="shared" si="52"/>
        <v>41931.476527777777</v>
      </c>
      <c r="T556">
        <f t="shared" si="53"/>
        <v>2014</v>
      </c>
    </row>
    <row r="557" spans="1:20" ht="48" x14ac:dyDescent="0.2">
      <c r="A557" s="6">
        <f t="shared" si="50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7" t="e">
        <f t="shared" si="48"/>
        <v>#DIV/0!</v>
      </c>
      <c r="Q557" t="str">
        <f t="shared" si="51"/>
        <v>technology</v>
      </c>
      <c r="R557" t="str">
        <f t="shared" si="49"/>
        <v>web</v>
      </c>
      <c r="S557" s="11">
        <f t="shared" si="52"/>
        <v>42533.145173611112</v>
      </c>
      <c r="T557">
        <f t="shared" si="53"/>
        <v>2016</v>
      </c>
    </row>
    <row r="558" spans="1:20" ht="32" x14ac:dyDescent="0.2">
      <c r="A558" s="6">
        <f t="shared" si="50"/>
        <v>2.5000000000000001E-2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7">
        <f t="shared" si="48"/>
        <v>200</v>
      </c>
      <c r="Q558" t="str">
        <f t="shared" si="51"/>
        <v>technology</v>
      </c>
      <c r="R558" t="str">
        <f t="shared" si="49"/>
        <v>web</v>
      </c>
      <c r="S558" s="11">
        <f t="shared" si="52"/>
        <v>42375.651817129627</v>
      </c>
      <c r="T558">
        <f t="shared" si="53"/>
        <v>2016</v>
      </c>
    </row>
    <row r="559" spans="1:20" ht="48" x14ac:dyDescent="0.2">
      <c r="A559" s="6">
        <f t="shared" si="50"/>
        <v>9.1066666666666674E-3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7">
        <f t="shared" si="48"/>
        <v>68.3</v>
      </c>
      <c r="Q559" t="str">
        <f t="shared" si="51"/>
        <v>technology</v>
      </c>
      <c r="R559" t="str">
        <f t="shared" si="49"/>
        <v>web</v>
      </c>
      <c r="S559" s="11">
        <f t="shared" si="52"/>
        <v>42706.775497685179</v>
      </c>
      <c r="T559">
        <f t="shared" si="53"/>
        <v>2016</v>
      </c>
    </row>
    <row r="560" spans="1:20" ht="48" x14ac:dyDescent="0.2">
      <c r="A560" s="6">
        <f t="shared" si="50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7" t="e">
        <f t="shared" si="48"/>
        <v>#DIV/0!</v>
      </c>
      <c r="Q560" t="str">
        <f t="shared" si="51"/>
        <v>technology</v>
      </c>
      <c r="R560" t="str">
        <f t="shared" si="49"/>
        <v>web</v>
      </c>
      <c r="S560" s="11">
        <f t="shared" si="52"/>
        <v>42087.633159722223</v>
      </c>
      <c r="T560">
        <f t="shared" si="53"/>
        <v>2015</v>
      </c>
    </row>
    <row r="561" spans="1:20" ht="48" x14ac:dyDescent="0.2">
      <c r="A561" s="6">
        <f t="shared" si="50"/>
        <v>2.0833333333333335E-4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7">
        <f t="shared" si="48"/>
        <v>50</v>
      </c>
      <c r="Q561" t="str">
        <f t="shared" si="51"/>
        <v>technology</v>
      </c>
      <c r="R561" t="str">
        <f t="shared" si="49"/>
        <v>web</v>
      </c>
      <c r="S561" s="11">
        <f t="shared" si="52"/>
        <v>42351.074768518512</v>
      </c>
      <c r="T561">
        <f t="shared" si="53"/>
        <v>2015</v>
      </c>
    </row>
    <row r="562" spans="1:20" ht="48" x14ac:dyDescent="0.2">
      <c r="A562" s="6">
        <f t="shared" si="50"/>
        <v>1.2E-4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7">
        <f t="shared" si="48"/>
        <v>4</v>
      </c>
      <c r="Q562" t="str">
        <f t="shared" si="51"/>
        <v>technology</v>
      </c>
      <c r="R562" t="str">
        <f t="shared" si="49"/>
        <v>web</v>
      </c>
      <c r="S562" s="11">
        <f t="shared" si="52"/>
        <v>41990.563020833331</v>
      </c>
      <c r="T562">
        <f t="shared" si="53"/>
        <v>2014</v>
      </c>
    </row>
    <row r="563" spans="1:20" ht="48" x14ac:dyDescent="0.2">
      <c r="A563" s="6">
        <f t="shared" si="50"/>
        <v>3.6666666666666666E-3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7">
        <f t="shared" si="48"/>
        <v>27.5</v>
      </c>
      <c r="Q563" t="str">
        <f t="shared" si="51"/>
        <v>technology</v>
      </c>
      <c r="R563" t="str">
        <f t="shared" si="49"/>
        <v>web</v>
      </c>
      <c r="S563" s="11">
        <f t="shared" si="52"/>
        <v>42303.450381944444</v>
      </c>
      <c r="T563">
        <f t="shared" si="53"/>
        <v>2015</v>
      </c>
    </row>
    <row r="564" spans="1:20" ht="48" x14ac:dyDescent="0.2">
      <c r="A564" s="6">
        <f t="shared" si="50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7" t="e">
        <f t="shared" si="48"/>
        <v>#DIV/0!</v>
      </c>
      <c r="Q564" t="str">
        <f t="shared" si="51"/>
        <v>technology</v>
      </c>
      <c r="R564" t="str">
        <f t="shared" si="49"/>
        <v>web</v>
      </c>
      <c r="S564" s="11">
        <f t="shared" si="52"/>
        <v>42722.18072916667</v>
      </c>
      <c r="T564">
        <f t="shared" si="53"/>
        <v>2016</v>
      </c>
    </row>
    <row r="565" spans="1:20" ht="48" x14ac:dyDescent="0.2">
      <c r="A565" s="6">
        <f t="shared" si="50"/>
        <v>9.0666666666666662E-4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7">
        <f t="shared" si="48"/>
        <v>34</v>
      </c>
      <c r="Q565" t="str">
        <f t="shared" si="51"/>
        <v>technology</v>
      </c>
      <c r="R565" t="str">
        <f t="shared" si="49"/>
        <v>web</v>
      </c>
      <c r="S565" s="11">
        <f t="shared" si="52"/>
        <v>42051.861655092587</v>
      </c>
      <c r="T565">
        <f t="shared" si="53"/>
        <v>2015</v>
      </c>
    </row>
    <row r="566" spans="1:20" ht="48" x14ac:dyDescent="0.2">
      <c r="A566" s="6">
        <f t="shared" si="50"/>
        <v>5.5555555555555558E-5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7">
        <f t="shared" si="48"/>
        <v>1</v>
      </c>
      <c r="Q566" t="str">
        <f t="shared" si="51"/>
        <v>technology</v>
      </c>
      <c r="R566" t="str">
        <f t="shared" si="49"/>
        <v>web</v>
      </c>
      <c r="S566" s="11">
        <f t="shared" si="52"/>
        <v>42441.734664351847</v>
      </c>
      <c r="T566">
        <f t="shared" si="53"/>
        <v>2016</v>
      </c>
    </row>
    <row r="567" spans="1:20" ht="48" x14ac:dyDescent="0.2">
      <c r="A567" s="6">
        <f t="shared" si="50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7" t="e">
        <f t="shared" si="48"/>
        <v>#DIV/0!</v>
      </c>
      <c r="Q567" t="str">
        <f t="shared" si="51"/>
        <v>technology</v>
      </c>
      <c r="R567" t="str">
        <f t="shared" si="49"/>
        <v>web</v>
      </c>
      <c r="S567" s="11">
        <f t="shared" si="52"/>
        <v>42195.576956018522</v>
      </c>
      <c r="T567">
        <f t="shared" si="53"/>
        <v>2015</v>
      </c>
    </row>
    <row r="568" spans="1:20" ht="48" x14ac:dyDescent="0.2">
      <c r="A568" s="6">
        <f t="shared" si="50"/>
        <v>2.0000000000000001E-4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7">
        <f t="shared" si="48"/>
        <v>1</v>
      </c>
      <c r="Q568" t="str">
        <f t="shared" si="51"/>
        <v>technology</v>
      </c>
      <c r="R568" t="str">
        <f t="shared" si="49"/>
        <v>web</v>
      </c>
      <c r="S568" s="11">
        <f t="shared" si="52"/>
        <v>42565.476076388884</v>
      </c>
      <c r="T568">
        <f t="shared" si="53"/>
        <v>2016</v>
      </c>
    </row>
    <row r="569" spans="1:20" ht="48" x14ac:dyDescent="0.2">
      <c r="A569" s="6">
        <f t="shared" si="50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7" t="e">
        <f t="shared" si="48"/>
        <v>#DIV/0!</v>
      </c>
      <c r="Q569" t="str">
        <f t="shared" si="51"/>
        <v>technology</v>
      </c>
      <c r="R569" t="str">
        <f t="shared" si="49"/>
        <v>web</v>
      </c>
      <c r="S569" s="11">
        <f t="shared" si="52"/>
        <v>42005.634189814817</v>
      </c>
      <c r="T569">
        <f t="shared" si="53"/>
        <v>2015</v>
      </c>
    </row>
    <row r="570" spans="1:20" ht="64" x14ac:dyDescent="0.2">
      <c r="A570" s="6">
        <f t="shared" si="50"/>
        <v>0.01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7">
        <f t="shared" si="48"/>
        <v>49</v>
      </c>
      <c r="Q570" t="str">
        <f t="shared" si="51"/>
        <v>technology</v>
      </c>
      <c r="R570" t="str">
        <f t="shared" si="49"/>
        <v>web</v>
      </c>
      <c r="S570" s="11">
        <f t="shared" si="52"/>
        <v>42385.249999999993</v>
      </c>
      <c r="T570">
        <f t="shared" si="53"/>
        <v>2016</v>
      </c>
    </row>
    <row r="571" spans="1:20" ht="48" x14ac:dyDescent="0.2">
      <c r="A571" s="6">
        <f t="shared" si="50"/>
        <v>8.0000000000000002E-3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7">
        <f t="shared" si="48"/>
        <v>20</v>
      </c>
      <c r="Q571" t="str">
        <f t="shared" si="51"/>
        <v>technology</v>
      </c>
      <c r="R571" t="str">
        <f t="shared" si="49"/>
        <v>web</v>
      </c>
      <c r="S571" s="11">
        <f t="shared" si="52"/>
        <v>42370.639027777775</v>
      </c>
      <c r="T571">
        <f t="shared" si="53"/>
        <v>2016</v>
      </c>
    </row>
    <row r="572" spans="1:20" ht="32" x14ac:dyDescent="0.2">
      <c r="A572" s="6">
        <f t="shared" si="50"/>
        <v>1.6705882352941177E-3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7">
        <f t="shared" si="48"/>
        <v>142</v>
      </c>
      <c r="Q572" t="str">
        <f t="shared" si="51"/>
        <v>technology</v>
      </c>
      <c r="R572" t="str">
        <f t="shared" si="49"/>
        <v>web</v>
      </c>
      <c r="S572" s="11">
        <f t="shared" si="52"/>
        <v>42418.589918981481</v>
      </c>
      <c r="T572">
        <f t="shared" si="53"/>
        <v>2016</v>
      </c>
    </row>
    <row r="573" spans="1:20" ht="48" x14ac:dyDescent="0.2">
      <c r="A573" s="6">
        <f t="shared" si="50"/>
        <v>4.2399999999999998E-3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7">
        <f t="shared" si="48"/>
        <v>53</v>
      </c>
      <c r="Q573" t="str">
        <f t="shared" si="51"/>
        <v>technology</v>
      </c>
      <c r="R573" t="str">
        <f t="shared" si="49"/>
        <v>web</v>
      </c>
      <c r="S573" s="11">
        <f t="shared" si="52"/>
        <v>42211.957638888889</v>
      </c>
      <c r="T573">
        <f t="shared" si="53"/>
        <v>2015</v>
      </c>
    </row>
    <row r="574" spans="1:20" ht="48" x14ac:dyDescent="0.2">
      <c r="A574" s="6">
        <f t="shared" si="50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7" t="e">
        <f t="shared" si="48"/>
        <v>#DIV/0!</v>
      </c>
      <c r="Q574" t="str">
        <f t="shared" si="51"/>
        <v>technology</v>
      </c>
      <c r="R574" t="str">
        <f t="shared" si="49"/>
        <v>web</v>
      </c>
      <c r="S574" s="11">
        <f t="shared" si="52"/>
        <v>42312.549629629626</v>
      </c>
      <c r="T574">
        <f t="shared" si="53"/>
        <v>2015</v>
      </c>
    </row>
    <row r="575" spans="1:20" ht="48" x14ac:dyDescent="0.2">
      <c r="A575" s="6">
        <f t="shared" si="50"/>
        <v>3.892538925389254E-3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7">
        <f t="shared" si="48"/>
        <v>38.444444444444443</v>
      </c>
      <c r="Q575" t="str">
        <f t="shared" si="51"/>
        <v>technology</v>
      </c>
      <c r="R575" t="str">
        <f t="shared" si="49"/>
        <v>web</v>
      </c>
      <c r="S575" s="11">
        <f t="shared" si="52"/>
        <v>42021.841666666667</v>
      </c>
      <c r="T575">
        <f t="shared" si="53"/>
        <v>2015</v>
      </c>
    </row>
    <row r="576" spans="1:20" ht="48" x14ac:dyDescent="0.2">
      <c r="A576" s="6">
        <f t="shared" si="50"/>
        <v>7.1556350626118068E-3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7">
        <f t="shared" si="48"/>
        <v>20</v>
      </c>
      <c r="Q576" t="str">
        <f t="shared" si="51"/>
        <v>technology</v>
      </c>
      <c r="R576" t="str">
        <f t="shared" si="49"/>
        <v>web</v>
      </c>
      <c r="S576" s="11">
        <f t="shared" si="52"/>
        <v>42662.235034722216</v>
      </c>
      <c r="T576">
        <f t="shared" si="53"/>
        <v>2016</v>
      </c>
    </row>
    <row r="577" spans="1:20" ht="48" x14ac:dyDescent="0.2">
      <c r="A577" s="6">
        <f t="shared" si="50"/>
        <v>4.3166666666666666E-3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7">
        <f t="shared" si="48"/>
        <v>64.75</v>
      </c>
      <c r="Q577" t="str">
        <f t="shared" si="51"/>
        <v>technology</v>
      </c>
      <c r="R577" t="str">
        <f t="shared" si="49"/>
        <v>web</v>
      </c>
      <c r="S577" s="11">
        <f t="shared" si="52"/>
        <v>42168.484293981477</v>
      </c>
      <c r="T577">
        <f t="shared" si="53"/>
        <v>2015</v>
      </c>
    </row>
    <row r="578" spans="1:20" ht="48" x14ac:dyDescent="0.2">
      <c r="A578" s="6">
        <f t="shared" si="50"/>
        <v>1.2500000000000001E-5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7">
        <f t="shared" ref="P578:P641" si="54">F:F/M:M</f>
        <v>1</v>
      </c>
      <c r="Q578" t="str">
        <f t="shared" si="51"/>
        <v>technology</v>
      </c>
      <c r="R578" t="str">
        <f t="shared" ref="R578:R641" si="55">RIGHT(O578,LEN(O578)-SEARCH("/",O578,1))</f>
        <v>web</v>
      </c>
      <c r="S578" s="11">
        <f t="shared" si="52"/>
        <v>42091.221666666665</v>
      </c>
      <c r="T578">
        <f t="shared" si="53"/>
        <v>2015</v>
      </c>
    </row>
    <row r="579" spans="1:20" ht="48" x14ac:dyDescent="0.2">
      <c r="A579" s="6">
        <f t="shared" ref="A579:A642" si="56">F:F/E:E</f>
        <v>2E-3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7">
        <f t="shared" si="54"/>
        <v>10</v>
      </c>
      <c r="Q579" t="str">
        <f t="shared" ref="Q579:Q642" si="57">LEFT(O579,SEARCH("/",O579,1)-1)</f>
        <v>technology</v>
      </c>
      <c r="R579" t="str">
        <f t="shared" si="55"/>
        <v>web</v>
      </c>
      <c r="S579" s="11">
        <f t="shared" ref="S579:S642" si="58">(((J579/60)/60)/24)+DATE(1970,1,1)+(-5/24)</f>
        <v>42510.380810185183</v>
      </c>
      <c r="T579">
        <f t="shared" ref="T579:T642" si="59">YEAR(S579)</f>
        <v>2016</v>
      </c>
    </row>
    <row r="580" spans="1:20" ht="32" x14ac:dyDescent="0.2">
      <c r="A580" s="6">
        <f t="shared" si="56"/>
        <v>1.12E-4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7">
        <f t="shared" si="54"/>
        <v>2</v>
      </c>
      <c r="Q580" t="str">
        <f t="shared" si="57"/>
        <v>technology</v>
      </c>
      <c r="R580" t="str">
        <f t="shared" si="55"/>
        <v>web</v>
      </c>
      <c r="S580" s="11">
        <f t="shared" si="58"/>
        <v>42254.370289351849</v>
      </c>
      <c r="T580">
        <f t="shared" si="59"/>
        <v>2015</v>
      </c>
    </row>
    <row r="581" spans="1:20" ht="32" x14ac:dyDescent="0.2">
      <c r="A581" s="6">
        <f t="shared" si="56"/>
        <v>1.4583333333333334E-2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7">
        <f t="shared" si="54"/>
        <v>35</v>
      </c>
      <c r="Q581" t="str">
        <f t="shared" si="57"/>
        <v>technology</v>
      </c>
      <c r="R581" t="str">
        <f t="shared" si="55"/>
        <v>web</v>
      </c>
      <c r="S581" s="11">
        <f t="shared" si="58"/>
        <v>41998.643784722219</v>
      </c>
      <c r="T581">
        <f t="shared" si="59"/>
        <v>2014</v>
      </c>
    </row>
    <row r="582" spans="1:20" ht="48" x14ac:dyDescent="0.2">
      <c r="A582" s="6">
        <f t="shared" si="56"/>
        <v>3.3333333333333332E-4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7">
        <f t="shared" si="54"/>
        <v>1</v>
      </c>
      <c r="Q582" t="str">
        <f t="shared" si="57"/>
        <v>technology</v>
      </c>
      <c r="R582" t="str">
        <f t="shared" si="55"/>
        <v>web</v>
      </c>
      <c r="S582" s="11">
        <f t="shared" si="58"/>
        <v>42635.699849537035</v>
      </c>
      <c r="T582">
        <f t="shared" si="59"/>
        <v>2016</v>
      </c>
    </row>
    <row r="583" spans="1:20" ht="48" x14ac:dyDescent="0.2">
      <c r="A583" s="6">
        <f t="shared" si="56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7" t="e">
        <f t="shared" si="54"/>
        <v>#DIV/0!</v>
      </c>
      <c r="Q583" t="str">
        <f t="shared" si="57"/>
        <v>technology</v>
      </c>
      <c r="R583" t="str">
        <f t="shared" si="55"/>
        <v>web</v>
      </c>
      <c r="S583" s="11">
        <f t="shared" si="58"/>
        <v>42217.804444444446</v>
      </c>
      <c r="T583">
        <f t="shared" si="59"/>
        <v>2015</v>
      </c>
    </row>
    <row r="584" spans="1:20" ht="48" x14ac:dyDescent="0.2">
      <c r="A584" s="6">
        <f t="shared" si="56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7" t="e">
        <f t="shared" si="54"/>
        <v>#DIV/0!</v>
      </c>
      <c r="Q584" t="str">
        <f t="shared" si="57"/>
        <v>technology</v>
      </c>
      <c r="R584" t="str">
        <f t="shared" si="55"/>
        <v>web</v>
      </c>
      <c r="S584" s="11">
        <f t="shared" si="58"/>
        <v>42078.541666666664</v>
      </c>
      <c r="T584">
        <f t="shared" si="59"/>
        <v>2015</v>
      </c>
    </row>
    <row r="585" spans="1:20" ht="32" x14ac:dyDescent="0.2">
      <c r="A585" s="6">
        <f t="shared" si="56"/>
        <v>1.1111111111111112E-4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7">
        <f t="shared" si="54"/>
        <v>1</v>
      </c>
      <c r="Q585" t="str">
        <f t="shared" si="57"/>
        <v>technology</v>
      </c>
      <c r="R585" t="str">
        <f t="shared" si="55"/>
        <v>web</v>
      </c>
      <c r="S585" s="11">
        <f t="shared" si="58"/>
        <v>42082.688506944447</v>
      </c>
      <c r="T585">
        <f t="shared" si="59"/>
        <v>2015</v>
      </c>
    </row>
    <row r="586" spans="1:20" ht="32" x14ac:dyDescent="0.2">
      <c r="A586" s="6">
        <f t="shared" si="56"/>
        <v>0.01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7">
        <f t="shared" si="54"/>
        <v>5</v>
      </c>
      <c r="Q586" t="str">
        <f t="shared" si="57"/>
        <v>technology</v>
      </c>
      <c r="R586" t="str">
        <f t="shared" si="55"/>
        <v>web</v>
      </c>
      <c r="S586" s="11">
        <f t="shared" si="58"/>
        <v>42079.466620370367</v>
      </c>
      <c r="T586">
        <f t="shared" si="59"/>
        <v>2015</v>
      </c>
    </row>
    <row r="587" spans="1:20" ht="48" x14ac:dyDescent="0.2">
      <c r="A587" s="6">
        <f t="shared" si="56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7" t="e">
        <f t="shared" si="54"/>
        <v>#DIV/0!</v>
      </c>
      <c r="Q587" t="str">
        <f t="shared" si="57"/>
        <v>technology</v>
      </c>
      <c r="R587" t="str">
        <f t="shared" si="55"/>
        <v>web</v>
      </c>
      <c r="S587" s="11">
        <f t="shared" si="58"/>
        <v>42338.791666666664</v>
      </c>
      <c r="T587">
        <f t="shared" si="59"/>
        <v>2015</v>
      </c>
    </row>
    <row r="588" spans="1:20" ht="48" x14ac:dyDescent="0.2">
      <c r="A588" s="6">
        <f t="shared" si="56"/>
        <v>5.5999999999999999E-3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7">
        <f t="shared" si="54"/>
        <v>14</v>
      </c>
      <c r="Q588" t="str">
        <f t="shared" si="57"/>
        <v>technology</v>
      </c>
      <c r="R588" t="str">
        <f t="shared" si="55"/>
        <v>web</v>
      </c>
      <c r="S588" s="11">
        <f t="shared" si="58"/>
        <v>42050.645914351851</v>
      </c>
      <c r="T588">
        <f t="shared" si="59"/>
        <v>2015</v>
      </c>
    </row>
    <row r="589" spans="1:20" ht="80" x14ac:dyDescent="0.2">
      <c r="A589" s="6">
        <f t="shared" si="56"/>
        <v>9.0833333333333335E-2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7">
        <f t="shared" si="54"/>
        <v>389.28571428571428</v>
      </c>
      <c r="Q589" t="str">
        <f t="shared" si="57"/>
        <v>technology</v>
      </c>
      <c r="R589" t="str">
        <f t="shared" si="55"/>
        <v>web</v>
      </c>
      <c r="S589" s="11">
        <f t="shared" si="58"/>
        <v>42110.548993055556</v>
      </c>
      <c r="T589">
        <f t="shared" si="59"/>
        <v>2015</v>
      </c>
    </row>
    <row r="590" spans="1:20" ht="48" x14ac:dyDescent="0.2">
      <c r="A590" s="6">
        <f t="shared" si="56"/>
        <v>3.3444444444444443E-2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7">
        <f t="shared" si="54"/>
        <v>150.5</v>
      </c>
      <c r="Q590" t="str">
        <f t="shared" si="57"/>
        <v>technology</v>
      </c>
      <c r="R590" t="str">
        <f t="shared" si="55"/>
        <v>web</v>
      </c>
      <c r="S590" s="11">
        <f t="shared" si="58"/>
        <v>42691.602847222217</v>
      </c>
      <c r="T590">
        <f t="shared" si="59"/>
        <v>2016</v>
      </c>
    </row>
    <row r="591" spans="1:20" ht="16" x14ac:dyDescent="0.2">
      <c r="A591" s="6">
        <f t="shared" si="56"/>
        <v>1.3333333333333334E-4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7">
        <f t="shared" si="54"/>
        <v>1</v>
      </c>
      <c r="Q591" t="str">
        <f t="shared" si="57"/>
        <v>technology</v>
      </c>
      <c r="R591" t="str">
        <f t="shared" si="55"/>
        <v>web</v>
      </c>
      <c r="S591" s="11">
        <f t="shared" si="58"/>
        <v>42193.406238425923</v>
      </c>
      <c r="T591">
        <f t="shared" si="59"/>
        <v>2015</v>
      </c>
    </row>
    <row r="592" spans="1:20" ht="48" x14ac:dyDescent="0.2">
      <c r="A592" s="6">
        <f t="shared" si="56"/>
        <v>4.4600000000000001E-2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7">
        <f t="shared" si="54"/>
        <v>24.777777777777779</v>
      </c>
      <c r="Q592" t="str">
        <f t="shared" si="57"/>
        <v>technology</v>
      </c>
      <c r="R592" t="str">
        <f t="shared" si="55"/>
        <v>web</v>
      </c>
      <c r="S592" s="11">
        <f t="shared" si="58"/>
        <v>42408.334027777775</v>
      </c>
      <c r="T592">
        <f t="shared" si="59"/>
        <v>2016</v>
      </c>
    </row>
    <row r="593" spans="1:20" ht="48" x14ac:dyDescent="0.2">
      <c r="A593" s="6">
        <f t="shared" si="56"/>
        <v>6.0999999999999997E-4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7">
        <f t="shared" si="54"/>
        <v>30.5</v>
      </c>
      <c r="Q593" t="str">
        <f t="shared" si="57"/>
        <v>technology</v>
      </c>
      <c r="R593" t="str">
        <f t="shared" si="55"/>
        <v>web</v>
      </c>
      <c r="S593" s="11">
        <f t="shared" si="58"/>
        <v>42207.334837962961</v>
      </c>
      <c r="T593">
        <f t="shared" si="59"/>
        <v>2015</v>
      </c>
    </row>
    <row r="594" spans="1:20" ht="48" x14ac:dyDescent="0.2">
      <c r="A594" s="6">
        <f t="shared" si="56"/>
        <v>3.3333333333333333E-2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7">
        <f t="shared" si="54"/>
        <v>250</v>
      </c>
      <c r="Q594" t="str">
        <f t="shared" si="57"/>
        <v>technology</v>
      </c>
      <c r="R594" t="str">
        <f t="shared" si="55"/>
        <v>web</v>
      </c>
      <c r="S594" s="11">
        <f t="shared" si="58"/>
        <v>41976.023842592585</v>
      </c>
      <c r="T594">
        <f t="shared" si="59"/>
        <v>2014</v>
      </c>
    </row>
    <row r="595" spans="1:20" ht="48" x14ac:dyDescent="0.2">
      <c r="A595" s="6">
        <f t="shared" si="56"/>
        <v>0.23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7">
        <f t="shared" si="54"/>
        <v>16.428571428571427</v>
      </c>
      <c r="Q595" t="str">
        <f t="shared" si="57"/>
        <v>technology</v>
      </c>
      <c r="R595" t="str">
        <f t="shared" si="55"/>
        <v>web</v>
      </c>
      <c r="S595" s="11">
        <f t="shared" si="58"/>
        <v>42100.427604166667</v>
      </c>
      <c r="T595">
        <f t="shared" si="59"/>
        <v>2015</v>
      </c>
    </row>
    <row r="596" spans="1:20" ht="32" x14ac:dyDescent="0.2">
      <c r="A596" s="6">
        <f t="shared" si="56"/>
        <v>1.0399999999999999E-3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7">
        <f t="shared" si="54"/>
        <v>13</v>
      </c>
      <c r="Q596" t="str">
        <f t="shared" si="57"/>
        <v>technology</v>
      </c>
      <c r="R596" t="str">
        <f t="shared" si="55"/>
        <v>web</v>
      </c>
      <c r="S596" s="11">
        <f t="shared" si="58"/>
        <v>42476.571828703702</v>
      </c>
      <c r="T596">
        <f t="shared" si="59"/>
        <v>2016</v>
      </c>
    </row>
    <row r="597" spans="1:20" ht="48" x14ac:dyDescent="0.2">
      <c r="A597" s="6">
        <f t="shared" si="56"/>
        <v>4.2599999999999999E-3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7">
        <f t="shared" si="54"/>
        <v>53.25</v>
      </c>
      <c r="Q597" t="str">
        <f t="shared" si="57"/>
        <v>technology</v>
      </c>
      <c r="R597" t="str">
        <f t="shared" si="55"/>
        <v>web</v>
      </c>
      <c r="S597" s="11">
        <f t="shared" si="58"/>
        <v>42127.861550925918</v>
      </c>
      <c r="T597">
        <f t="shared" si="59"/>
        <v>2015</v>
      </c>
    </row>
    <row r="598" spans="1:20" ht="32" x14ac:dyDescent="0.2">
      <c r="A598" s="6">
        <f t="shared" si="56"/>
        <v>2.9999999999999997E-4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7">
        <f t="shared" si="54"/>
        <v>3</v>
      </c>
      <c r="Q598" t="str">
        <f t="shared" si="57"/>
        <v>technology</v>
      </c>
      <c r="R598" t="str">
        <f t="shared" si="55"/>
        <v>web</v>
      </c>
      <c r="S598" s="11">
        <f t="shared" si="58"/>
        <v>42676.688564814809</v>
      </c>
      <c r="T598">
        <f t="shared" si="59"/>
        <v>2016</v>
      </c>
    </row>
    <row r="599" spans="1:20" ht="48" x14ac:dyDescent="0.2">
      <c r="A599" s="6">
        <f t="shared" si="56"/>
        <v>2.6666666666666666E-3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7">
        <f t="shared" si="54"/>
        <v>10</v>
      </c>
      <c r="Q599" t="str">
        <f t="shared" si="57"/>
        <v>technology</v>
      </c>
      <c r="R599" t="str">
        <f t="shared" si="55"/>
        <v>web</v>
      </c>
      <c r="S599" s="11">
        <f t="shared" si="58"/>
        <v>42582.458333333336</v>
      </c>
      <c r="T599">
        <f t="shared" si="59"/>
        <v>2016</v>
      </c>
    </row>
    <row r="600" spans="1:20" ht="32" x14ac:dyDescent="0.2">
      <c r="A600" s="6">
        <f t="shared" si="56"/>
        <v>0.34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7">
        <f t="shared" si="54"/>
        <v>121.42857142857143</v>
      </c>
      <c r="Q600" t="str">
        <f t="shared" si="57"/>
        <v>technology</v>
      </c>
      <c r="R600" t="str">
        <f t="shared" si="55"/>
        <v>web</v>
      </c>
      <c r="S600" s="11">
        <f t="shared" si="58"/>
        <v>41977.793761574074</v>
      </c>
      <c r="T600">
        <f t="shared" si="59"/>
        <v>2014</v>
      </c>
    </row>
    <row r="601" spans="1:20" ht="48" x14ac:dyDescent="0.2">
      <c r="A601" s="6">
        <f t="shared" si="56"/>
        <v>6.2E-4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7">
        <f t="shared" si="54"/>
        <v>15.5</v>
      </c>
      <c r="Q601" t="str">
        <f t="shared" si="57"/>
        <v>technology</v>
      </c>
      <c r="R601" t="str">
        <f t="shared" si="55"/>
        <v>web</v>
      </c>
      <c r="S601" s="11">
        <f t="shared" si="58"/>
        <v>42071.427777777775</v>
      </c>
      <c r="T601">
        <f t="shared" si="59"/>
        <v>2015</v>
      </c>
    </row>
    <row r="602" spans="1:20" ht="32" x14ac:dyDescent="0.2">
      <c r="A602" s="6">
        <f t="shared" si="56"/>
        <v>0.02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7">
        <f t="shared" si="54"/>
        <v>100</v>
      </c>
      <c r="Q602" t="str">
        <f t="shared" si="57"/>
        <v>technology</v>
      </c>
      <c r="R602" t="str">
        <f t="shared" si="55"/>
        <v>web</v>
      </c>
      <c r="S602" s="11">
        <f t="shared" si="58"/>
        <v>42133.589837962958</v>
      </c>
      <c r="T602">
        <f t="shared" si="59"/>
        <v>2015</v>
      </c>
    </row>
    <row r="603" spans="1:20" ht="48" x14ac:dyDescent="0.2">
      <c r="A603" s="6">
        <f t="shared" si="56"/>
        <v>1.4E-2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7">
        <f t="shared" si="54"/>
        <v>23.333333333333332</v>
      </c>
      <c r="Q603" t="str">
        <f t="shared" si="57"/>
        <v>technology</v>
      </c>
      <c r="R603" t="str">
        <f t="shared" si="55"/>
        <v>web</v>
      </c>
      <c r="S603" s="11">
        <f t="shared" si="58"/>
        <v>41999.64975694444</v>
      </c>
      <c r="T603">
        <f t="shared" si="59"/>
        <v>2014</v>
      </c>
    </row>
    <row r="604" spans="1:20" ht="48" x14ac:dyDescent="0.2">
      <c r="A604" s="6">
        <f t="shared" si="56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7" t="e">
        <f t="shared" si="54"/>
        <v>#DIV/0!</v>
      </c>
      <c r="Q604" t="str">
        <f t="shared" si="57"/>
        <v>technology</v>
      </c>
      <c r="R604" t="str">
        <f t="shared" si="55"/>
        <v>web</v>
      </c>
      <c r="S604" s="11">
        <f t="shared" si="58"/>
        <v>42173.585821759254</v>
      </c>
      <c r="T604">
        <f t="shared" si="59"/>
        <v>2015</v>
      </c>
    </row>
    <row r="605" spans="1:20" ht="48" x14ac:dyDescent="0.2">
      <c r="A605" s="6">
        <f t="shared" si="56"/>
        <v>3.9334666666666664E-2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7">
        <f t="shared" si="54"/>
        <v>45.386153846153846</v>
      </c>
      <c r="Q605" t="str">
        <f t="shared" si="57"/>
        <v>technology</v>
      </c>
      <c r="R605" t="str">
        <f t="shared" si="55"/>
        <v>web</v>
      </c>
      <c r="S605" s="11">
        <f t="shared" si="58"/>
        <v>41865.430821759255</v>
      </c>
      <c r="T605">
        <f t="shared" si="59"/>
        <v>2014</v>
      </c>
    </row>
    <row r="606" spans="1:20" ht="48" x14ac:dyDescent="0.2">
      <c r="A606" s="6">
        <f t="shared" si="56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7" t="e">
        <f t="shared" si="54"/>
        <v>#DIV/0!</v>
      </c>
      <c r="Q606" t="str">
        <f t="shared" si="57"/>
        <v>technology</v>
      </c>
      <c r="R606" t="str">
        <f t="shared" si="55"/>
        <v>web</v>
      </c>
      <c r="S606" s="11">
        <f t="shared" si="58"/>
        <v>41878.827037037037</v>
      </c>
      <c r="T606">
        <f t="shared" si="59"/>
        <v>2014</v>
      </c>
    </row>
    <row r="607" spans="1:20" ht="32" x14ac:dyDescent="0.2">
      <c r="A607" s="6">
        <f t="shared" si="56"/>
        <v>2.6200000000000001E-2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7">
        <f t="shared" si="54"/>
        <v>16.375</v>
      </c>
      <c r="Q607" t="str">
        <f t="shared" si="57"/>
        <v>technology</v>
      </c>
      <c r="R607" t="str">
        <f t="shared" si="55"/>
        <v>web</v>
      </c>
      <c r="S607" s="11">
        <f t="shared" si="58"/>
        <v>42239.14939814814</v>
      </c>
      <c r="T607">
        <f t="shared" si="59"/>
        <v>2015</v>
      </c>
    </row>
    <row r="608" spans="1:20" ht="48" x14ac:dyDescent="0.2">
      <c r="A608" s="6">
        <f t="shared" si="56"/>
        <v>2E-3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7">
        <f t="shared" si="54"/>
        <v>10</v>
      </c>
      <c r="Q608" t="str">
        <f t="shared" si="57"/>
        <v>technology</v>
      </c>
      <c r="R608" t="str">
        <f t="shared" si="55"/>
        <v>web</v>
      </c>
      <c r="S608" s="11">
        <f t="shared" si="58"/>
        <v>42148.416666666664</v>
      </c>
      <c r="T608">
        <f t="shared" si="59"/>
        <v>2015</v>
      </c>
    </row>
    <row r="609" spans="1:20" ht="48" x14ac:dyDescent="0.2">
      <c r="A609" s="6">
        <f t="shared" si="56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7" t="e">
        <f t="shared" si="54"/>
        <v>#DIV/0!</v>
      </c>
      <c r="Q609" t="str">
        <f t="shared" si="57"/>
        <v>technology</v>
      </c>
      <c r="R609" t="str">
        <f t="shared" si="55"/>
        <v>web</v>
      </c>
      <c r="S609" s="11">
        <f t="shared" si="58"/>
        <v>42330.65898148148</v>
      </c>
      <c r="T609">
        <f t="shared" si="59"/>
        <v>2015</v>
      </c>
    </row>
    <row r="610" spans="1:20" ht="48" x14ac:dyDescent="0.2">
      <c r="A610" s="6">
        <f t="shared" si="56"/>
        <v>9.7400000000000004E-3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7">
        <f t="shared" si="54"/>
        <v>292.2</v>
      </c>
      <c r="Q610" t="str">
        <f t="shared" si="57"/>
        <v>technology</v>
      </c>
      <c r="R610" t="str">
        <f t="shared" si="55"/>
        <v>web</v>
      </c>
      <c r="S610" s="11">
        <f t="shared" si="58"/>
        <v>42170.712731481479</v>
      </c>
      <c r="T610">
        <f t="shared" si="59"/>
        <v>2015</v>
      </c>
    </row>
    <row r="611" spans="1:20" ht="48" x14ac:dyDescent="0.2">
      <c r="A611" s="6">
        <f t="shared" si="56"/>
        <v>6.41025641025641E-3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7">
        <f t="shared" si="54"/>
        <v>5</v>
      </c>
      <c r="Q611" t="str">
        <f t="shared" si="57"/>
        <v>technology</v>
      </c>
      <c r="R611" t="str">
        <f t="shared" si="55"/>
        <v>web</v>
      </c>
      <c r="S611" s="11">
        <f t="shared" si="58"/>
        <v>42336.867407407401</v>
      </c>
      <c r="T611">
        <f t="shared" si="59"/>
        <v>2015</v>
      </c>
    </row>
    <row r="612" spans="1:20" ht="48" x14ac:dyDescent="0.2">
      <c r="A612" s="6">
        <f t="shared" si="56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7" t="e">
        <f t="shared" si="54"/>
        <v>#DIV/0!</v>
      </c>
      <c r="Q612" t="str">
        <f t="shared" si="57"/>
        <v>technology</v>
      </c>
      <c r="R612" t="str">
        <f t="shared" si="55"/>
        <v>web</v>
      </c>
      <c r="S612" s="11">
        <f t="shared" si="58"/>
        <v>42116.622523148144</v>
      </c>
      <c r="T612">
        <f t="shared" si="59"/>
        <v>2015</v>
      </c>
    </row>
    <row r="613" spans="1:20" ht="48" x14ac:dyDescent="0.2">
      <c r="A613" s="6">
        <f t="shared" si="56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7" t="e">
        <f t="shared" si="54"/>
        <v>#DIV/0!</v>
      </c>
      <c r="Q613" t="str">
        <f t="shared" si="57"/>
        <v>technology</v>
      </c>
      <c r="R613" t="str">
        <f t="shared" si="55"/>
        <v>web</v>
      </c>
      <c r="S613" s="11">
        <f t="shared" si="58"/>
        <v>42388.352280092593</v>
      </c>
      <c r="T613">
        <f t="shared" si="59"/>
        <v>2016</v>
      </c>
    </row>
    <row r="614" spans="1:20" ht="32" x14ac:dyDescent="0.2">
      <c r="A614" s="6">
        <f t="shared" si="56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7" t="e">
        <f t="shared" si="54"/>
        <v>#DIV/0!</v>
      </c>
      <c r="Q614" t="str">
        <f t="shared" si="57"/>
        <v>technology</v>
      </c>
      <c r="R614" t="str">
        <f t="shared" si="55"/>
        <v>web</v>
      </c>
      <c r="S614" s="11">
        <f t="shared" si="58"/>
        <v>42614.823449074065</v>
      </c>
      <c r="T614">
        <f t="shared" si="59"/>
        <v>2016</v>
      </c>
    </row>
    <row r="615" spans="1:20" ht="48" x14ac:dyDescent="0.2">
      <c r="A615" s="6">
        <f t="shared" si="56"/>
        <v>0.21363333333333334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7">
        <f t="shared" si="54"/>
        <v>105.93388429752066</v>
      </c>
      <c r="Q615" t="str">
        <f t="shared" si="57"/>
        <v>technology</v>
      </c>
      <c r="R615" t="str">
        <f t="shared" si="55"/>
        <v>web</v>
      </c>
      <c r="S615" s="11">
        <f t="shared" si="58"/>
        <v>42277.999305555553</v>
      </c>
      <c r="T615">
        <f t="shared" si="59"/>
        <v>2015</v>
      </c>
    </row>
    <row r="616" spans="1:20" ht="48" x14ac:dyDescent="0.2">
      <c r="A616" s="6">
        <f t="shared" si="56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7" t="e">
        <f t="shared" si="54"/>
        <v>#DIV/0!</v>
      </c>
      <c r="Q616" t="str">
        <f t="shared" si="57"/>
        <v>technology</v>
      </c>
      <c r="R616" t="str">
        <f t="shared" si="55"/>
        <v>web</v>
      </c>
      <c r="S616" s="11">
        <f t="shared" si="58"/>
        <v>42544.853472222218</v>
      </c>
      <c r="T616">
        <f t="shared" si="59"/>
        <v>2016</v>
      </c>
    </row>
    <row r="617" spans="1:20" ht="48" x14ac:dyDescent="0.2">
      <c r="A617" s="6">
        <f t="shared" si="56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7" t="e">
        <f t="shared" si="54"/>
        <v>#DIV/0!</v>
      </c>
      <c r="Q617" t="str">
        <f t="shared" si="57"/>
        <v>technology</v>
      </c>
      <c r="R617" t="str">
        <f t="shared" si="55"/>
        <v>web</v>
      </c>
      <c r="S617" s="11">
        <f t="shared" si="58"/>
        <v>42271.913877314808</v>
      </c>
      <c r="T617">
        <f t="shared" si="59"/>
        <v>2015</v>
      </c>
    </row>
    <row r="618" spans="1:20" ht="48" x14ac:dyDescent="0.2">
      <c r="A618" s="6">
        <f t="shared" si="56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7" t="e">
        <f t="shared" si="54"/>
        <v>#DIV/0!</v>
      </c>
      <c r="Q618" t="str">
        <f t="shared" si="57"/>
        <v>technology</v>
      </c>
      <c r="R618" t="str">
        <f t="shared" si="55"/>
        <v>web</v>
      </c>
      <c r="S618" s="11">
        <f t="shared" si="58"/>
        <v>42791.167905092596</v>
      </c>
      <c r="T618">
        <f t="shared" si="59"/>
        <v>2017</v>
      </c>
    </row>
    <row r="619" spans="1:20" ht="48" x14ac:dyDescent="0.2">
      <c r="A619" s="6">
        <f t="shared" si="56"/>
        <v>0.03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7">
        <f t="shared" si="54"/>
        <v>20</v>
      </c>
      <c r="Q619" t="str">
        <f t="shared" si="57"/>
        <v>technology</v>
      </c>
      <c r="R619" t="str">
        <f t="shared" si="55"/>
        <v>web</v>
      </c>
      <c r="S619" s="11">
        <f t="shared" si="58"/>
        <v>42132.134756944441</v>
      </c>
      <c r="T619">
        <f t="shared" si="59"/>
        <v>2015</v>
      </c>
    </row>
    <row r="620" spans="1:20" ht="48" x14ac:dyDescent="0.2">
      <c r="A620" s="6">
        <f t="shared" si="56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7" t="e">
        <f t="shared" si="54"/>
        <v>#DIV/0!</v>
      </c>
      <c r="Q620" t="str">
        <f t="shared" si="57"/>
        <v>technology</v>
      </c>
      <c r="R620" t="str">
        <f t="shared" si="55"/>
        <v>web</v>
      </c>
      <c r="S620" s="11">
        <f t="shared" si="58"/>
        <v>42347.60188657407</v>
      </c>
      <c r="T620">
        <f t="shared" si="59"/>
        <v>2015</v>
      </c>
    </row>
    <row r="621" spans="1:20" ht="32" x14ac:dyDescent="0.2">
      <c r="A621" s="6">
        <f t="shared" si="56"/>
        <v>3.9999999999999998E-7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7">
        <f t="shared" si="54"/>
        <v>1</v>
      </c>
      <c r="Q621" t="str">
        <f t="shared" si="57"/>
        <v>technology</v>
      </c>
      <c r="R621" t="str">
        <f t="shared" si="55"/>
        <v>web</v>
      </c>
      <c r="S621" s="11">
        <f t="shared" si="58"/>
        <v>41968.483680555553</v>
      </c>
      <c r="T621">
        <f t="shared" si="59"/>
        <v>2014</v>
      </c>
    </row>
    <row r="622" spans="1:20" ht="48" x14ac:dyDescent="0.2">
      <c r="A622" s="6">
        <f t="shared" si="56"/>
        <v>0.01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7">
        <f t="shared" si="54"/>
        <v>300</v>
      </c>
      <c r="Q622" t="str">
        <f t="shared" si="57"/>
        <v>technology</v>
      </c>
      <c r="R622" t="str">
        <f t="shared" si="55"/>
        <v>web</v>
      </c>
      <c r="S622" s="11">
        <f t="shared" si="58"/>
        <v>41876.508541666662</v>
      </c>
      <c r="T622">
        <f t="shared" si="59"/>
        <v>2014</v>
      </c>
    </row>
    <row r="623" spans="1:20" ht="48" x14ac:dyDescent="0.2">
      <c r="A623" s="6">
        <f t="shared" si="56"/>
        <v>1.044E-2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7">
        <f t="shared" si="54"/>
        <v>87</v>
      </c>
      <c r="Q623" t="str">
        <f t="shared" si="57"/>
        <v>technology</v>
      </c>
      <c r="R623" t="str">
        <f t="shared" si="55"/>
        <v>web</v>
      </c>
      <c r="S623" s="11">
        <f t="shared" si="58"/>
        <v>42558.779363425921</v>
      </c>
      <c r="T623">
        <f t="shared" si="59"/>
        <v>2016</v>
      </c>
    </row>
    <row r="624" spans="1:20" ht="48" x14ac:dyDescent="0.2">
      <c r="A624" s="6">
        <f t="shared" si="56"/>
        <v>5.6833333333333333E-2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7">
        <f t="shared" si="54"/>
        <v>37.888888888888886</v>
      </c>
      <c r="Q624" t="str">
        <f t="shared" si="57"/>
        <v>technology</v>
      </c>
      <c r="R624" t="str">
        <f t="shared" si="55"/>
        <v>web</v>
      </c>
      <c r="S624" s="11">
        <f t="shared" si="58"/>
        <v>42552.566412037035</v>
      </c>
      <c r="T624">
        <f t="shared" si="59"/>
        <v>2016</v>
      </c>
    </row>
    <row r="625" spans="1:20" ht="48" x14ac:dyDescent="0.2">
      <c r="A625" s="6">
        <f t="shared" si="56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7" t="e">
        <f t="shared" si="54"/>
        <v>#DIV/0!</v>
      </c>
      <c r="Q625" t="str">
        <f t="shared" si="57"/>
        <v>technology</v>
      </c>
      <c r="R625" t="str">
        <f t="shared" si="55"/>
        <v>web</v>
      </c>
      <c r="S625" s="11">
        <f t="shared" si="58"/>
        <v>42151.800891203697</v>
      </c>
      <c r="T625">
        <f t="shared" si="59"/>
        <v>2015</v>
      </c>
    </row>
    <row r="626" spans="1:20" ht="48" x14ac:dyDescent="0.2">
      <c r="A626" s="6">
        <f t="shared" si="56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7" t="e">
        <f t="shared" si="54"/>
        <v>#DIV/0!</v>
      </c>
      <c r="Q626" t="str">
        <f t="shared" si="57"/>
        <v>technology</v>
      </c>
      <c r="R626" t="str">
        <f t="shared" si="55"/>
        <v>web</v>
      </c>
      <c r="S626" s="11">
        <f t="shared" si="58"/>
        <v>42138.78056712963</v>
      </c>
      <c r="T626">
        <f t="shared" si="59"/>
        <v>2015</v>
      </c>
    </row>
    <row r="627" spans="1:20" ht="48" x14ac:dyDescent="0.2">
      <c r="A627" s="6">
        <f t="shared" si="56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7" t="e">
        <f t="shared" si="54"/>
        <v>#DIV/0!</v>
      </c>
      <c r="Q627" t="str">
        <f t="shared" si="57"/>
        <v>technology</v>
      </c>
      <c r="R627" t="str">
        <f t="shared" si="55"/>
        <v>web</v>
      </c>
      <c r="S627" s="11">
        <f t="shared" si="58"/>
        <v>42820.645567129628</v>
      </c>
      <c r="T627">
        <f t="shared" si="59"/>
        <v>2017</v>
      </c>
    </row>
    <row r="628" spans="1:20" ht="48" x14ac:dyDescent="0.2">
      <c r="A628" s="6">
        <f t="shared" si="56"/>
        <v>0.17380000000000001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7">
        <f t="shared" si="54"/>
        <v>111.41025641025641</v>
      </c>
      <c r="Q628" t="str">
        <f t="shared" si="57"/>
        <v>technology</v>
      </c>
      <c r="R628" t="str">
        <f t="shared" si="55"/>
        <v>web</v>
      </c>
      <c r="S628" s="11">
        <f t="shared" si="58"/>
        <v>42231.348611111105</v>
      </c>
      <c r="T628">
        <f t="shared" si="59"/>
        <v>2015</v>
      </c>
    </row>
    <row r="629" spans="1:20" ht="48" x14ac:dyDescent="0.2">
      <c r="A629" s="6">
        <f t="shared" si="56"/>
        <v>2.0000000000000001E-4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7">
        <f t="shared" si="54"/>
        <v>90</v>
      </c>
      <c r="Q629" t="str">
        <f t="shared" si="57"/>
        <v>technology</v>
      </c>
      <c r="R629" t="str">
        <f t="shared" si="55"/>
        <v>web</v>
      </c>
      <c r="S629" s="11">
        <f t="shared" si="58"/>
        <v>42443.749999999993</v>
      </c>
      <c r="T629">
        <f t="shared" si="59"/>
        <v>2016</v>
      </c>
    </row>
    <row r="630" spans="1:20" ht="48" x14ac:dyDescent="0.2">
      <c r="A630" s="6">
        <f t="shared" si="56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7" t="e">
        <f t="shared" si="54"/>
        <v>#DIV/0!</v>
      </c>
      <c r="Q630" t="str">
        <f t="shared" si="57"/>
        <v>technology</v>
      </c>
      <c r="R630" t="str">
        <f t="shared" si="55"/>
        <v>web</v>
      </c>
      <c r="S630" s="11">
        <f t="shared" si="58"/>
        <v>41833.484456018516</v>
      </c>
      <c r="T630">
        <f t="shared" si="59"/>
        <v>2014</v>
      </c>
    </row>
    <row r="631" spans="1:20" ht="48" x14ac:dyDescent="0.2">
      <c r="A631" s="6">
        <f t="shared" si="56"/>
        <v>1.75E-3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7">
        <f t="shared" si="54"/>
        <v>116.66666666666667</v>
      </c>
      <c r="Q631" t="str">
        <f t="shared" si="57"/>
        <v>technology</v>
      </c>
      <c r="R631" t="str">
        <f t="shared" si="55"/>
        <v>web</v>
      </c>
      <c r="S631" s="11">
        <f t="shared" si="58"/>
        <v>42504.429490740738</v>
      </c>
      <c r="T631">
        <f t="shared" si="59"/>
        <v>2016</v>
      </c>
    </row>
    <row r="632" spans="1:20" ht="48" x14ac:dyDescent="0.2">
      <c r="A632" s="6">
        <f t="shared" si="56"/>
        <v>8.3340278356529708E-4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7">
        <f t="shared" si="54"/>
        <v>10</v>
      </c>
      <c r="Q632" t="str">
        <f t="shared" si="57"/>
        <v>technology</v>
      </c>
      <c r="R632" t="str">
        <f t="shared" si="55"/>
        <v>web</v>
      </c>
      <c r="S632" s="11">
        <f t="shared" si="58"/>
        <v>42253.006944444445</v>
      </c>
      <c r="T632">
        <f t="shared" si="59"/>
        <v>2015</v>
      </c>
    </row>
    <row r="633" spans="1:20" ht="32" x14ac:dyDescent="0.2">
      <c r="A633" s="6">
        <f t="shared" si="56"/>
        <v>1.38E-2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7">
        <f t="shared" si="54"/>
        <v>76.666666666666671</v>
      </c>
      <c r="Q633" t="str">
        <f t="shared" si="57"/>
        <v>technology</v>
      </c>
      <c r="R633" t="str">
        <f t="shared" si="55"/>
        <v>web</v>
      </c>
      <c r="S633" s="11">
        <f t="shared" si="58"/>
        <v>42518.563993055555</v>
      </c>
      <c r="T633">
        <f t="shared" si="59"/>
        <v>2016</v>
      </c>
    </row>
    <row r="634" spans="1:20" ht="32" x14ac:dyDescent="0.2">
      <c r="A634" s="6">
        <f t="shared" si="56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7" t="e">
        <f t="shared" si="54"/>
        <v>#DIV/0!</v>
      </c>
      <c r="Q634" t="str">
        <f t="shared" si="57"/>
        <v>technology</v>
      </c>
      <c r="R634" t="str">
        <f t="shared" si="55"/>
        <v>web</v>
      </c>
      <c r="S634" s="11">
        <f t="shared" si="58"/>
        <v>42333.492650462962</v>
      </c>
      <c r="T634">
        <f t="shared" si="59"/>
        <v>2015</v>
      </c>
    </row>
    <row r="635" spans="1:20" ht="48" x14ac:dyDescent="0.2">
      <c r="A635" s="6">
        <f t="shared" si="56"/>
        <v>0.1245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7">
        <f t="shared" si="54"/>
        <v>49.8</v>
      </c>
      <c r="Q635" t="str">
        <f t="shared" si="57"/>
        <v>technology</v>
      </c>
      <c r="R635" t="str">
        <f t="shared" si="55"/>
        <v>web</v>
      </c>
      <c r="S635" s="11">
        <f t="shared" si="58"/>
        <v>42538.749999999993</v>
      </c>
      <c r="T635">
        <f t="shared" si="59"/>
        <v>2016</v>
      </c>
    </row>
    <row r="636" spans="1:20" ht="32" x14ac:dyDescent="0.2">
      <c r="A636" s="6">
        <f t="shared" si="56"/>
        <v>2.0000000000000001E-4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7">
        <f t="shared" si="54"/>
        <v>1</v>
      </c>
      <c r="Q636" t="str">
        <f t="shared" si="57"/>
        <v>technology</v>
      </c>
      <c r="R636" t="str">
        <f t="shared" si="55"/>
        <v>web</v>
      </c>
      <c r="S636" s="11">
        <f t="shared" si="58"/>
        <v>42061.720243055555</v>
      </c>
      <c r="T636">
        <f t="shared" si="59"/>
        <v>2015</v>
      </c>
    </row>
    <row r="637" spans="1:20" ht="32" x14ac:dyDescent="0.2">
      <c r="A637" s="6">
        <f t="shared" si="56"/>
        <v>8.0000000000000007E-5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7">
        <f t="shared" si="54"/>
        <v>2</v>
      </c>
      <c r="Q637" t="str">
        <f t="shared" si="57"/>
        <v>technology</v>
      </c>
      <c r="R637" t="str">
        <f t="shared" si="55"/>
        <v>web</v>
      </c>
      <c r="S637" s="11">
        <f t="shared" si="58"/>
        <v>42105.883819444447</v>
      </c>
      <c r="T637">
        <f t="shared" si="59"/>
        <v>2015</v>
      </c>
    </row>
    <row r="638" spans="1:20" ht="32" x14ac:dyDescent="0.2">
      <c r="A638" s="6">
        <f t="shared" si="56"/>
        <v>2E-3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7">
        <f t="shared" si="54"/>
        <v>4</v>
      </c>
      <c r="Q638" t="str">
        <f t="shared" si="57"/>
        <v>technology</v>
      </c>
      <c r="R638" t="str">
        <f t="shared" si="55"/>
        <v>web</v>
      </c>
      <c r="S638" s="11">
        <f t="shared" si="58"/>
        <v>42161.240972222215</v>
      </c>
      <c r="T638">
        <f t="shared" si="59"/>
        <v>2015</v>
      </c>
    </row>
    <row r="639" spans="1:20" ht="48" x14ac:dyDescent="0.2">
      <c r="A639" s="6">
        <f t="shared" si="56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7" t="e">
        <f t="shared" si="54"/>
        <v>#DIV/0!</v>
      </c>
      <c r="Q639" t="str">
        <f t="shared" si="57"/>
        <v>technology</v>
      </c>
      <c r="R639" t="str">
        <f t="shared" si="55"/>
        <v>web</v>
      </c>
      <c r="S639" s="11">
        <f t="shared" si="58"/>
        <v>42791.75277777778</v>
      </c>
      <c r="T639">
        <f t="shared" si="59"/>
        <v>2017</v>
      </c>
    </row>
    <row r="640" spans="1:20" ht="16" x14ac:dyDescent="0.2">
      <c r="A640" s="6">
        <f t="shared" si="56"/>
        <v>9.0000000000000006E-5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7">
        <f t="shared" si="54"/>
        <v>3</v>
      </c>
      <c r="Q640" t="str">
        <f t="shared" si="57"/>
        <v>technology</v>
      </c>
      <c r="R640" t="str">
        <f t="shared" si="55"/>
        <v>web</v>
      </c>
      <c r="S640" s="11">
        <f t="shared" si="58"/>
        <v>42819.343310185184</v>
      </c>
      <c r="T640">
        <f t="shared" si="59"/>
        <v>2017</v>
      </c>
    </row>
    <row r="641" spans="1:20" ht="32" x14ac:dyDescent="0.2">
      <c r="A641" s="6">
        <f t="shared" si="56"/>
        <v>9.9999999999999995E-7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7">
        <f t="shared" si="54"/>
        <v>1</v>
      </c>
      <c r="Q641" t="str">
        <f t="shared" si="57"/>
        <v>technology</v>
      </c>
      <c r="R641" t="str">
        <f t="shared" si="55"/>
        <v>web</v>
      </c>
      <c r="S641" s="11">
        <f t="shared" si="58"/>
        <v>41925.374942129631</v>
      </c>
      <c r="T641">
        <f t="shared" si="59"/>
        <v>2014</v>
      </c>
    </row>
    <row r="642" spans="1:20" ht="48" x14ac:dyDescent="0.2">
      <c r="A642" s="6">
        <f t="shared" si="56"/>
        <v>1.4428571428571428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7">
        <f t="shared" ref="P642:P705" si="60">F:F/M:M</f>
        <v>50.5</v>
      </c>
      <c r="Q642" t="str">
        <f t="shared" si="57"/>
        <v>technology</v>
      </c>
      <c r="R642" t="str">
        <f t="shared" ref="R642:R705" si="61">RIGHT(O642,LEN(O642)-SEARCH("/",O642,1))</f>
        <v>wearables</v>
      </c>
      <c r="S642" s="11">
        <f t="shared" si="58"/>
        <v>42698.749999999993</v>
      </c>
      <c r="T642">
        <f t="shared" si="59"/>
        <v>2016</v>
      </c>
    </row>
    <row r="643" spans="1:20" ht="48" x14ac:dyDescent="0.2">
      <c r="A643" s="6">
        <f t="shared" ref="A643:A706" si="62">F:F/E:E</f>
        <v>1.1916249999999999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7">
        <f t="shared" si="60"/>
        <v>151.31746031746033</v>
      </c>
      <c r="Q643" t="str">
        <f t="shared" ref="Q643:Q706" si="63">LEFT(O643,SEARCH("/",O643,1)-1)</f>
        <v>technology</v>
      </c>
      <c r="R643" t="str">
        <f t="shared" si="61"/>
        <v>wearables</v>
      </c>
      <c r="S643" s="11">
        <f t="shared" ref="S643:S706" si="64">(((J643/60)/60)/24)+DATE(1970,1,1)+(-5/24)</f>
        <v>42229.361666666664</v>
      </c>
      <c r="T643">
        <f t="shared" ref="T643:T706" si="65">YEAR(S643)</f>
        <v>2015</v>
      </c>
    </row>
    <row r="644" spans="1:20" ht="48" x14ac:dyDescent="0.2">
      <c r="A644" s="6">
        <f t="shared" si="62"/>
        <v>14.604850000000001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7">
        <f t="shared" si="60"/>
        <v>134.3592456301748</v>
      </c>
      <c r="Q644" t="str">
        <f t="shared" si="63"/>
        <v>technology</v>
      </c>
      <c r="R644" t="str">
        <f t="shared" si="61"/>
        <v>wearables</v>
      </c>
      <c r="S644" s="11">
        <f t="shared" si="64"/>
        <v>42235.442986111106</v>
      </c>
      <c r="T644">
        <f t="shared" si="65"/>
        <v>2015</v>
      </c>
    </row>
    <row r="645" spans="1:20" ht="32" x14ac:dyDescent="0.2">
      <c r="A645" s="6">
        <f t="shared" si="62"/>
        <v>1.0580799999999999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7">
        <f t="shared" si="60"/>
        <v>174.02631578947367</v>
      </c>
      <c r="Q645" t="str">
        <f t="shared" si="63"/>
        <v>technology</v>
      </c>
      <c r="R645" t="str">
        <f t="shared" si="61"/>
        <v>wearables</v>
      </c>
      <c r="S645" s="11">
        <f t="shared" si="64"/>
        <v>42155.43373842592</v>
      </c>
      <c r="T645">
        <f t="shared" si="65"/>
        <v>2015</v>
      </c>
    </row>
    <row r="646" spans="1:20" ht="48" x14ac:dyDescent="0.2">
      <c r="A646" s="6">
        <f t="shared" si="62"/>
        <v>3.0011791999999997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7">
        <f t="shared" si="60"/>
        <v>73.486268364348675</v>
      </c>
      <c r="Q646" t="str">
        <f t="shared" si="63"/>
        <v>technology</v>
      </c>
      <c r="R646" t="str">
        <f t="shared" si="61"/>
        <v>wearables</v>
      </c>
      <c r="S646" s="11">
        <f t="shared" si="64"/>
        <v>41940.833333333328</v>
      </c>
      <c r="T646">
        <f t="shared" si="65"/>
        <v>2014</v>
      </c>
    </row>
    <row r="647" spans="1:20" ht="32" x14ac:dyDescent="0.2">
      <c r="A647" s="6">
        <f t="shared" si="62"/>
        <v>2.7869999999999999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7">
        <f t="shared" si="60"/>
        <v>23.518987341772153</v>
      </c>
      <c r="Q647" t="str">
        <f t="shared" si="63"/>
        <v>technology</v>
      </c>
      <c r="R647" t="str">
        <f t="shared" si="61"/>
        <v>wearables</v>
      </c>
      <c r="S647" s="11">
        <f t="shared" si="64"/>
        <v>42593.817986111106</v>
      </c>
      <c r="T647">
        <f t="shared" si="65"/>
        <v>2016</v>
      </c>
    </row>
    <row r="648" spans="1:20" ht="48" x14ac:dyDescent="0.2">
      <c r="A648" s="6">
        <f t="shared" si="62"/>
        <v>1.3187625000000001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7">
        <f t="shared" si="60"/>
        <v>39.074444444444445</v>
      </c>
      <c r="Q648" t="str">
        <f t="shared" si="63"/>
        <v>technology</v>
      </c>
      <c r="R648" t="str">
        <f t="shared" si="61"/>
        <v>wearables</v>
      </c>
      <c r="S648" s="11">
        <f t="shared" si="64"/>
        <v>41862.644293981481</v>
      </c>
      <c r="T648">
        <f t="shared" si="65"/>
        <v>2014</v>
      </c>
    </row>
    <row r="649" spans="1:20" ht="48" x14ac:dyDescent="0.2">
      <c r="A649" s="6">
        <f t="shared" si="62"/>
        <v>1.0705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7">
        <f t="shared" si="60"/>
        <v>125.94117647058823</v>
      </c>
      <c r="Q649" t="str">
        <f t="shared" si="63"/>
        <v>technology</v>
      </c>
      <c r="R649" t="str">
        <f t="shared" si="61"/>
        <v>wearables</v>
      </c>
      <c r="S649" s="11">
        <f t="shared" si="64"/>
        <v>42446.517928240741</v>
      </c>
      <c r="T649">
        <f t="shared" si="65"/>
        <v>2016</v>
      </c>
    </row>
    <row r="650" spans="1:20" ht="32" x14ac:dyDescent="0.2">
      <c r="A650" s="6">
        <f t="shared" si="62"/>
        <v>1.2682285714285715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7">
        <f t="shared" si="60"/>
        <v>1644</v>
      </c>
      <c r="Q650" t="str">
        <f t="shared" si="63"/>
        <v>technology</v>
      </c>
      <c r="R650" t="str">
        <f t="shared" si="61"/>
        <v>wearables</v>
      </c>
      <c r="S650" s="11">
        <f t="shared" si="64"/>
        <v>41926.485046296293</v>
      </c>
      <c r="T650">
        <f t="shared" si="65"/>
        <v>2014</v>
      </c>
    </row>
    <row r="651" spans="1:20" ht="48" x14ac:dyDescent="0.2">
      <c r="A651" s="6">
        <f t="shared" si="62"/>
        <v>1.3996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7">
        <f t="shared" si="60"/>
        <v>42.670731707317074</v>
      </c>
      <c r="Q651" t="str">
        <f t="shared" si="63"/>
        <v>technology</v>
      </c>
      <c r="R651" t="str">
        <f t="shared" si="61"/>
        <v>wearables</v>
      </c>
      <c r="S651" s="11">
        <f t="shared" si="64"/>
        <v>41898.703854166662</v>
      </c>
      <c r="T651">
        <f t="shared" si="65"/>
        <v>2014</v>
      </c>
    </row>
    <row r="652" spans="1:20" ht="48" x14ac:dyDescent="0.2">
      <c r="A652" s="6">
        <f t="shared" si="62"/>
        <v>1.1240000000000001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7">
        <f t="shared" si="60"/>
        <v>35.125</v>
      </c>
      <c r="Q652" t="str">
        <f t="shared" si="63"/>
        <v>technology</v>
      </c>
      <c r="R652" t="str">
        <f t="shared" si="61"/>
        <v>wearables</v>
      </c>
      <c r="S652" s="11">
        <f t="shared" si="64"/>
        <v>41991.870185185187</v>
      </c>
      <c r="T652">
        <f t="shared" si="65"/>
        <v>2014</v>
      </c>
    </row>
    <row r="653" spans="1:20" ht="48" x14ac:dyDescent="0.2">
      <c r="A653" s="6">
        <f t="shared" si="62"/>
        <v>1.00528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7">
        <f t="shared" si="60"/>
        <v>239.35238095238094</v>
      </c>
      <c r="Q653" t="str">
        <f t="shared" si="63"/>
        <v>technology</v>
      </c>
      <c r="R653" t="str">
        <f t="shared" si="61"/>
        <v>wearables</v>
      </c>
      <c r="S653" s="11">
        <f t="shared" si="64"/>
        <v>41985.809155092589</v>
      </c>
      <c r="T653">
        <f t="shared" si="65"/>
        <v>2014</v>
      </c>
    </row>
    <row r="654" spans="1:20" ht="48" x14ac:dyDescent="0.2">
      <c r="A654" s="6">
        <f t="shared" si="62"/>
        <v>1.0046666666666666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7">
        <f t="shared" si="60"/>
        <v>107.64285714285714</v>
      </c>
      <c r="Q654" t="str">
        <f t="shared" si="63"/>
        <v>technology</v>
      </c>
      <c r="R654" t="str">
        <f t="shared" si="61"/>
        <v>wearables</v>
      </c>
      <c r="S654" s="11">
        <f t="shared" si="64"/>
        <v>42705.523726851847</v>
      </c>
      <c r="T654">
        <f t="shared" si="65"/>
        <v>2016</v>
      </c>
    </row>
    <row r="655" spans="1:20" ht="48" x14ac:dyDescent="0.2">
      <c r="A655" s="6">
        <f t="shared" si="62"/>
        <v>1.4144600000000001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7">
        <f t="shared" si="60"/>
        <v>95.830623306233065</v>
      </c>
      <c r="Q655" t="str">
        <f t="shared" si="63"/>
        <v>technology</v>
      </c>
      <c r="R655" t="str">
        <f t="shared" si="61"/>
        <v>wearables</v>
      </c>
      <c r="S655" s="11">
        <f t="shared" si="64"/>
        <v>42236.410185185181</v>
      </c>
      <c r="T655">
        <f t="shared" si="65"/>
        <v>2015</v>
      </c>
    </row>
    <row r="656" spans="1:20" ht="48" x14ac:dyDescent="0.2">
      <c r="A656" s="6">
        <f t="shared" si="62"/>
        <v>2.6729166666666666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7">
        <f t="shared" si="60"/>
        <v>31.663376110562684</v>
      </c>
      <c r="Q656" t="str">
        <f t="shared" si="63"/>
        <v>technology</v>
      </c>
      <c r="R656" t="str">
        <f t="shared" si="61"/>
        <v>wearables</v>
      </c>
      <c r="S656" s="11">
        <f t="shared" si="64"/>
        <v>42193.748993055553</v>
      </c>
      <c r="T656">
        <f t="shared" si="65"/>
        <v>2015</v>
      </c>
    </row>
    <row r="657" spans="1:20" ht="48" x14ac:dyDescent="0.2">
      <c r="A657" s="6">
        <f t="shared" si="62"/>
        <v>1.4688749999999999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7">
        <f t="shared" si="60"/>
        <v>42.886861313868614</v>
      </c>
      <c r="Q657" t="str">
        <f t="shared" si="63"/>
        <v>technology</v>
      </c>
      <c r="R657" t="str">
        <f t="shared" si="61"/>
        <v>wearables</v>
      </c>
      <c r="S657" s="11">
        <f t="shared" si="64"/>
        <v>42075.707314814812</v>
      </c>
      <c r="T657">
        <f t="shared" si="65"/>
        <v>2015</v>
      </c>
    </row>
    <row r="658" spans="1:20" ht="48" x14ac:dyDescent="0.2">
      <c r="A658" s="6">
        <f t="shared" si="62"/>
        <v>2.1356000000000002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7">
        <f t="shared" si="60"/>
        <v>122.73563218390805</v>
      </c>
      <c r="Q658" t="str">
        <f t="shared" si="63"/>
        <v>technology</v>
      </c>
      <c r="R658" t="str">
        <f t="shared" si="61"/>
        <v>wearables</v>
      </c>
      <c r="S658" s="11">
        <f t="shared" si="64"/>
        <v>42477.554618055547</v>
      </c>
      <c r="T658">
        <f t="shared" si="65"/>
        <v>2016</v>
      </c>
    </row>
    <row r="659" spans="1:20" ht="48" x14ac:dyDescent="0.2">
      <c r="A659" s="6">
        <f t="shared" si="62"/>
        <v>1.2569999999999999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7">
        <f t="shared" si="60"/>
        <v>190.45454545454547</v>
      </c>
      <c r="Q659" t="str">
        <f t="shared" si="63"/>
        <v>technology</v>
      </c>
      <c r="R659" t="str">
        <f t="shared" si="61"/>
        <v>wearables</v>
      </c>
      <c r="S659" s="11">
        <f t="shared" si="64"/>
        <v>42361.637407407405</v>
      </c>
      <c r="T659">
        <f t="shared" si="65"/>
        <v>2015</v>
      </c>
    </row>
    <row r="660" spans="1:20" ht="48" x14ac:dyDescent="0.2">
      <c r="A660" s="6">
        <f t="shared" si="62"/>
        <v>1.0446206037108834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7">
        <f t="shared" si="60"/>
        <v>109.33695652173913</v>
      </c>
      <c r="Q660" t="str">
        <f t="shared" si="63"/>
        <v>technology</v>
      </c>
      <c r="R660" t="str">
        <f t="shared" si="61"/>
        <v>wearables</v>
      </c>
      <c r="S660" s="11">
        <f t="shared" si="64"/>
        <v>42211.541666666664</v>
      </c>
      <c r="T660">
        <f t="shared" si="65"/>
        <v>2015</v>
      </c>
    </row>
    <row r="661" spans="1:20" ht="16" x14ac:dyDescent="0.2">
      <c r="A661" s="6">
        <f t="shared" si="62"/>
        <v>1.0056666666666667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7">
        <f t="shared" si="60"/>
        <v>143.66666666666666</v>
      </c>
      <c r="Q661" t="str">
        <f t="shared" si="63"/>
        <v>technology</v>
      </c>
      <c r="R661" t="str">
        <f t="shared" si="61"/>
        <v>wearables</v>
      </c>
      <c r="S661" s="11">
        <f t="shared" si="64"/>
        <v>42239.385358796295</v>
      </c>
      <c r="T661">
        <f t="shared" si="65"/>
        <v>2015</v>
      </c>
    </row>
    <row r="662" spans="1:20" ht="48" x14ac:dyDescent="0.2">
      <c r="A662" s="6">
        <f t="shared" si="62"/>
        <v>3.058E-2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7">
        <f t="shared" si="60"/>
        <v>84.944444444444443</v>
      </c>
      <c r="Q662" t="str">
        <f t="shared" si="63"/>
        <v>technology</v>
      </c>
      <c r="R662" t="str">
        <f t="shared" si="61"/>
        <v>wearables</v>
      </c>
      <c r="S662" s="11">
        <f t="shared" si="64"/>
        <v>41952.574988425928</v>
      </c>
      <c r="T662">
        <f t="shared" si="65"/>
        <v>2014</v>
      </c>
    </row>
    <row r="663" spans="1:20" ht="48" x14ac:dyDescent="0.2">
      <c r="A663" s="6">
        <f t="shared" si="62"/>
        <v>9.4999999999999998E-3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7">
        <f t="shared" si="60"/>
        <v>10.555555555555555</v>
      </c>
      <c r="Q663" t="str">
        <f t="shared" si="63"/>
        <v>technology</v>
      </c>
      <c r="R663" t="str">
        <f t="shared" si="61"/>
        <v>wearables</v>
      </c>
      <c r="S663" s="11">
        <f t="shared" si="64"/>
        <v>42666.437025462961</v>
      </c>
      <c r="T663">
        <f t="shared" si="65"/>
        <v>2016</v>
      </c>
    </row>
    <row r="664" spans="1:20" ht="32" x14ac:dyDescent="0.2">
      <c r="A664" s="6">
        <f t="shared" si="62"/>
        <v>4.0000000000000001E-3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7">
        <f t="shared" si="60"/>
        <v>39</v>
      </c>
      <c r="Q664" t="str">
        <f t="shared" si="63"/>
        <v>technology</v>
      </c>
      <c r="R664" t="str">
        <f t="shared" si="61"/>
        <v>wearables</v>
      </c>
      <c r="S664" s="11">
        <f t="shared" si="64"/>
        <v>42020.229710648149</v>
      </c>
      <c r="T664">
        <f t="shared" si="65"/>
        <v>2015</v>
      </c>
    </row>
    <row r="665" spans="1:20" ht="48" x14ac:dyDescent="0.2">
      <c r="A665" s="6">
        <f t="shared" si="62"/>
        <v>3.5000000000000001E-3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7">
        <f t="shared" si="60"/>
        <v>100</v>
      </c>
      <c r="Q665" t="str">
        <f t="shared" si="63"/>
        <v>technology</v>
      </c>
      <c r="R665" t="str">
        <f t="shared" si="61"/>
        <v>wearables</v>
      </c>
      <c r="S665" s="11">
        <f t="shared" si="64"/>
        <v>42203.634907407402</v>
      </c>
      <c r="T665">
        <f t="shared" si="65"/>
        <v>2015</v>
      </c>
    </row>
    <row r="666" spans="1:20" ht="48" x14ac:dyDescent="0.2">
      <c r="A666" s="6">
        <f t="shared" si="62"/>
        <v>7.5333333333333335E-2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7">
        <f t="shared" si="60"/>
        <v>31.172413793103448</v>
      </c>
      <c r="Q666" t="str">
        <f t="shared" si="63"/>
        <v>technology</v>
      </c>
      <c r="R666" t="str">
        <f t="shared" si="61"/>
        <v>wearables</v>
      </c>
      <c r="S666" s="11">
        <f t="shared" si="64"/>
        <v>42107.458043981482</v>
      </c>
      <c r="T666">
        <f t="shared" si="65"/>
        <v>2015</v>
      </c>
    </row>
    <row r="667" spans="1:20" ht="48" x14ac:dyDescent="0.2">
      <c r="A667" s="6">
        <f t="shared" si="62"/>
        <v>0.18640000000000001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7">
        <f t="shared" si="60"/>
        <v>155.33333333333334</v>
      </c>
      <c r="Q667" t="str">
        <f t="shared" si="63"/>
        <v>technology</v>
      </c>
      <c r="R667" t="str">
        <f t="shared" si="61"/>
        <v>wearables</v>
      </c>
      <c r="S667" s="11">
        <f t="shared" si="64"/>
        <v>42748.503020833326</v>
      </c>
      <c r="T667">
        <f t="shared" si="65"/>
        <v>2017</v>
      </c>
    </row>
    <row r="668" spans="1:20" ht="48" x14ac:dyDescent="0.2">
      <c r="A668" s="6">
        <f t="shared" si="62"/>
        <v>4.0000000000000003E-5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7">
        <f t="shared" si="60"/>
        <v>2</v>
      </c>
      <c r="Q668" t="str">
        <f t="shared" si="63"/>
        <v>technology</v>
      </c>
      <c r="R668" t="str">
        <f t="shared" si="61"/>
        <v>wearables</v>
      </c>
      <c r="S668" s="11">
        <f t="shared" si="64"/>
        <v>41868.623819444445</v>
      </c>
      <c r="T668">
        <f t="shared" si="65"/>
        <v>2014</v>
      </c>
    </row>
    <row r="669" spans="1:20" ht="48" x14ac:dyDescent="0.2">
      <c r="A669" s="6">
        <f t="shared" si="62"/>
        <v>0.1002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7">
        <f t="shared" si="60"/>
        <v>178.92857142857142</v>
      </c>
      <c r="Q669" t="str">
        <f t="shared" si="63"/>
        <v>technology</v>
      </c>
      <c r="R669" t="str">
        <f t="shared" si="61"/>
        <v>wearables</v>
      </c>
      <c r="S669" s="11">
        <f t="shared" si="64"/>
        <v>42672.165081018517</v>
      </c>
      <c r="T669">
        <f t="shared" si="65"/>
        <v>2016</v>
      </c>
    </row>
    <row r="670" spans="1:20" ht="48" x14ac:dyDescent="0.2">
      <c r="A670" s="6">
        <f t="shared" si="62"/>
        <v>4.5600000000000002E-2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7">
        <f t="shared" si="60"/>
        <v>27.36</v>
      </c>
      <c r="Q670" t="str">
        <f t="shared" si="63"/>
        <v>technology</v>
      </c>
      <c r="R670" t="str">
        <f t="shared" si="61"/>
        <v>wearables</v>
      </c>
      <c r="S670" s="11">
        <f t="shared" si="64"/>
        <v>42135.622939814813</v>
      </c>
      <c r="T670">
        <f t="shared" si="65"/>
        <v>2015</v>
      </c>
    </row>
    <row r="671" spans="1:20" ht="64" x14ac:dyDescent="0.2">
      <c r="A671" s="6">
        <f t="shared" si="62"/>
        <v>0.21507499999999999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7">
        <f t="shared" si="60"/>
        <v>1536.25</v>
      </c>
      <c r="Q671" t="str">
        <f t="shared" si="63"/>
        <v>technology</v>
      </c>
      <c r="R671" t="str">
        <f t="shared" si="61"/>
        <v>wearables</v>
      </c>
      <c r="S671" s="11">
        <f t="shared" si="64"/>
        <v>42557.417337962957</v>
      </c>
      <c r="T671">
        <f t="shared" si="65"/>
        <v>2016</v>
      </c>
    </row>
    <row r="672" spans="1:20" ht="48" x14ac:dyDescent="0.2">
      <c r="A672" s="6">
        <f t="shared" si="62"/>
        <v>0.29276666666666668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7">
        <f t="shared" si="60"/>
        <v>84.99677419354839</v>
      </c>
      <c r="Q672" t="str">
        <f t="shared" si="63"/>
        <v>technology</v>
      </c>
      <c r="R672" t="str">
        <f t="shared" si="61"/>
        <v>wearables</v>
      </c>
      <c r="S672" s="11">
        <f t="shared" si="64"/>
        <v>42540.131944444445</v>
      </c>
      <c r="T672">
        <f t="shared" si="65"/>
        <v>2016</v>
      </c>
    </row>
    <row r="673" spans="1:20" ht="48" x14ac:dyDescent="0.2">
      <c r="A673" s="6">
        <f t="shared" si="62"/>
        <v>0.39426666666666665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7">
        <f t="shared" si="60"/>
        <v>788.5333333333333</v>
      </c>
      <c r="Q673" t="str">
        <f t="shared" si="63"/>
        <v>technology</v>
      </c>
      <c r="R673" t="str">
        <f t="shared" si="61"/>
        <v>wearables</v>
      </c>
      <c r="S673" s="11">
        <f t="shared" si="64"/>
        <v>42017.958333333336</v>
      </c>
      <c r="T673">
        <f t="shared" si="65"/>
        <v>2015</v>
      </c>
    </row>
    <row r="674" spans="1:20" ht="48" x14ac:dyDescent="0.2">
      <c r="A674" s="6">
        <f t="shared" si="62"/>
        <v>0.21628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7">
        <f t="shared" si="60"/>
        <v>50.29767441860465</v>
      </c>
      <c r="Q674" t="str">
        <f t="shared" si="63"/>
        <v>technology</v>
      </c>
      <c r="R674" t="str">
        <f t="shared" si="61"/>
        <v>wearables</v>
      </c>
      <c r="S674" s="11">
        <f t="shared" si="64"/>
        <v>42004.999305555553</v>
      </c>
      <c r="T674">
        <f t="shared" si="65"/>
        <v>2014</v>
      </c>
    </row>
    <row r="675" spans="1:20" ht="48" x14ac:dyDescent="0.2">
      <c r="A675" s="6">
        <f t="shared" si="62"/>
        <v>2.0500000000000002E-3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7">
        <f t="shared" si="60"/>
        <v>68.333333333333329</v>
      </c>
      <c r="Q675" t="str">
        <f t="shared" si="63"/>
        <v>technology</v>
      </c>
      <c r="R675" t="str">
        <f t="shared" si="61"/>
        <v>wearables</v>
      </c>
      <c r="S675" s="11">
        <f t="shared" si="64"/>
        <v>41883.6321412037</v>
      </c>
      <c r="T675">
        <f t="shared" si="65"/>
        <v>2014</v>
      </c>
    </row>
    <row r="676" spans="1:20" ht="32" x14ac:dyDescent="0.2">
      <c r="A676" s="6">
        <f t="shared" si="62"/>
        <v>2.9999999999999997E-4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7">
        <f t="shared" si="60"/>
        <v>7.5</v>
      </c>
      <c r="Q676" t="str">
        <f t="shared" si="63"/>
        <v>technology</v>
      </c>
      <c r="R676" t="str">
        <f t="shared" si="61"/>
        <v>wearables</v>
      </c>
      <c r="S676" s="11">
        <f t="shared" si="64"/>
        <v>41862.907719907402</v>
      </c>
      <c r="T676">
        <f t="shared" si="65"/>
        <v>2014</v>
      </c>
    </row>
    <row r="677" spans="1:20" ht="48" x14ac:dyDescent="0.2">
      <c r="A677" s="6">
        <f t="shared" si="62"/>
        <v>0.14849999999999999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7">
        <f t="shared" si="60"/>
        <v>34.269230769230766</v>
      </c>
      <c r="Q677" t="str">
        <f t="shared" si="63"/>
        <v>technology</v>
      </c>
      <c r="R677" t="str">
        <f t="shared" si="61"/>
        <v>wearables</v>
      </c>
      <c r="S677" s="11">
        <f t="shared" si="64"/>
        <v>42005.082638888889</v>
      </c>
      <c r="T677">
        <f t="shared" si="65"/>
        <v>2015</v>
      </c>
    </row>
    <row r="678" spans="1:20" ht="64" x14ac:dyDescent="0.2">
      <c r="A678" s="6">
        <f t="shared" si="62"/>
        <v>1.4710000000000001E-2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7">
        <f t="shared" si="60"/>
        <v>61.291666666666664</v>
      </c>
      <c r="Q678" t="str">
        <f t="shared" si="63"/>
        <v>technology</v>
      </c>
      <c r="R678" t="str">
        <f t="shared" si="61"/>
        <v>wearables</v>
      </c>
      <c r="S678" s="11">
        <f t="shared" si="64"/>
        <v>42042.559965277782</v>
      </c>
      <c r="T678">
        <f t="shared" si="65"/>
        <v>2015</v>
      </c>
    </row>
    <row r="679" spans="1:20" ht="48" x14ac:dyDescent="0.2">
      <c r="A679" s="6">
        <f t="shared" si="62"/>
        <v>0.25584000000000001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7">
        <f t="shared" si="60"/>
        <v>133.25</v>
      </c>
      <c r="Q679" t="str">
        <f t="shared" si="63"/>
        <v>technology</v>
      </c>
      <c r="R679" t="str">
        <f t="shared" si="61"/>
        <v>wearables</v>
      </c>
      <c r="S679" s="11">
        <f t="shared" si="64"/>
        <v>42549.195543981477</v>
      </c>
      <c r="T679">
        <f t="shared" si="65"/>
        <v>2016</v>
      </c>
    </row>
    <row r="680" spans="1:20" ht="48" x14ac:dyDescent="0.2">
      <c r="A680" s="6">
        <f t="shared" si="62"/>
        <v>3.8206896551724136E-2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7">
        <f t="shared" si="60"/>
        <v>65.17647058823529</v>
      </c>
      <c r="Q680" t="str">
        <f t="shared" si="63"/>
        <v>technology</v>
      </c>
      <c r="R680" t="str">
        <f t="shared" si="61"/>
        <v>wearables</v>
      </c>
      <c r="S680" s="11">
        <f t="shared" si="64"/>
        <v>42511.168263888881</v>
      </c>
      <c r="T680">
        <f t="shared" si="65"/>
        <v>2016</v>
      </c>
    </row>
    <row r="681" spans="1:20" ht="48" x14ac:dyDescent="0.2">
      <c r="A681" s="6">
        <f t="shared" si="62"/>
        <v>0.15485964912280703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7">
        <f t="shared" si="60"/>
        <v>93.90425531914893</v>
      </c>
      <c r="Q681" t="str">
        <f t="shared" si="63"/>
        <v>technology</v>
      </c>
      <c r="R681" t="str">
        <f t="shared" si="61"/>
        <v>wearables</v>
      </c>
      <c r="S681" s="11">
        <f t="shared" si="64"/>
        <v>42616.487372685187</v>
      </c>
      <c r="T681">
        <f t="shared" si="65"/>
        <v>2016</v>
      </c>
    </row>
    <row r="682" spans="1:20" ht="48" x14ac:dyDescent="0.2">
      <c r="A682" s="6">
        <f t="shared" si="62"/>
        <v>0.25912000000000002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7">
        <f t="shared" si="60"/>
        <v>150.65116279069767</v>
      </c>
      <c r="Q682" t="str">
        <f t="shared" si="63"/>
        <v>technology</v>
      </c>
      <c r="R682" t="str">
        <f t="shared" si="61"/>
        <v>wearables</v>
      </c>
      <c r="S682" s="11">
        <f t="shared" si="64"/>
        <v>41899.293182870366</v>
      </c>
      <c r="T682">
        <f t="shared" si="65"/>
        <v>2014</v>
      </c>
    </row>
    <row r="683" spans="1:20" ht="48" x14ac:dyDescent="0.2">
      <c r="A683" s="6">
        <f t="shared" si="62"/>
        <v>4.0000000000000002E-4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7">
        <f t="shared" si="60"/>
        <v>1</v>
      </c>
      <c r="Q683" t="str">
        <f t="shared" si="63"/>
        <v>technology</v>
      </c>
      <c r="R683" t="str">
        <f t="shared" si="61"/>
        <v>wearables</v>
      </c>
      <c r="S683" s="11">
        <f t="shared" si="64"/>
        <v>42669.597268518519</v>
      </c>
      <c r="T683">
        <f t="shared" si="65"/>
        <v>2016</v>
      </c>
    </row>
    <row r="684" spans="1:20" ht="48" x14ac:dyDescent="0.2">
      <c r="A684" s="6">
        <f t="shared" si="62"/>
        <v>1.06E-3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7">
        <f t="shared" si="60"/>
        <v>13.25</v>
      </c>
      <c r="Q684" t="str">
        <f t="shared" si="63"/>
        <v>technology</v>
      </c>
      <c r="R684" t="str">
        <f t="shared" si="61"/>
        <v>wearables</v>
      </c>
      <c r="S684" s="11">
        <f t="shared" si="64"/>
        <v>42808.51530092593</v>
      </c>
      <c r="T684">
        <f t="shared" si="65"/>
        <v>2017</v>
      </c>
    </row>
    <row r="685" spans="1:20" ht="48" x14ac:dyDescent="0.2">
      <c r="A685" s="6">
        <f t="shared" si="62"/>
        <v>8.5142857142857138E-3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7">
        <f t="shared" si="60"/>
        <v>99.333333333333329</v>
      </c>
      <c r="Q685" t="str">
        <f t="shared" si="63"/>
        <v>technology</v>
      </c>
      <c r="R685" t="str">
        <f t="shared" si="61"/>
        <v>wearables</v>
      </c>
      <c r="S685" s="11">
        <f t="shared" si="64"/>
        <v>42674.691712962966</v>
      </c>
      <c r="T685">
        <f t="shared" si="65"/>
        <v>2016</v>
      </c>
    </row>
    <row r="686" spans="1:20" ht="16" x14ac:dyDescent="0.2">
      <c r="A686" s="6">
        <f t="shared" si="62"/>
        <v>7.4837500000000001E-2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7">
        <f t="shared" si="60"/>
        <v>177.39259259259259</v>
      </c>
      <c r="Q686" t="str">
        <f t="shared" si="63"/>
        <v>technology</v>
      </c>
      <c r="R686" t="str">
        <f t="shared" si="61"/>
        <v>wearables</v>
      </c>
      <c r="S686" s="11">
        <f t="shared" si="64"/>
        <v>41844.916666666664</v>
      </c>
      <c r="T686">
        <f t="shared" si="65"/>
        <v>2014</v>
      </c>
    </row>
    <row r="687" spans="1:20" ht="48" x14ac:dyDescent="0.2">
      <c r="A687" s="6">
        <f t="shared" si="62"/>
        <v>0.27650000000000002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7">
        <f t="shared" si="60"/>
        <v>55.3</v>
      </c>
      <c r="Q687" t="str">
        <f t="shared" si="63"/>
        <v>technology</v>
      </c>
      <c r="R687" t="str">
        <f t="shared" si="61"/>
        <v>wearables</v>
      </c>
      <c r="S687" s="11">
        <f t="shared" si="64"/>
        <v>42016.658240740733</v>
      </c>
      <c r="T687">
        <f t="shared" si="65"/>
        <v>2015</v>
      </c>
    </row>
    <row r="688" spans="1:20" ht="64" x14ac:dyDescent="0.2">
      <c r="A688" s="6">
        <f t="shared" si="62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7" t="e">
        <f t="shared" si="60"/>
        <v>#DIV/0!</v>
      </c>
      <c r="Q688" t="str">
        <f t="shared" si="63"/>
        <v>technology</v>
      </c>
      <c r="R688" t="str">
        <f t="shared" si="61"/>
        <v>wearables</v>
      </c>
      <c r="S688" s="11">
        <f t="shared" si="64"/>
        <v>42219.464930555558</v>
      </c>
      <c r="T688">
        <f t="shared" si="65"/>
        <v>2015</v>
      </c>
    </row>
    <row r="689" spans="1:20" ht="48" x14ac:dyDescent="0.2">
      <c r="A689" s="6">
        <f t="shared" si="62"/>
        <v>3.5499999999999997E-2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7">
        <f t="shared" si="60"/>
        <v>591.66666666666663</v>
      </c>
      <c r="Q689" t="str">
        <f t="shared" si="63"/>
        <v>technology</v>
      </c>
      <c r="R689" t="str">
        <f t="shared" si="61"/>
        <v>wearables</v>
      </c>
      <c r="S689" s="11">
        <f t="shared" si="64"/>
        <v>42771.542280092595</v>
      </c>
      <c r="T689">
        <f t="shared" si="65"/>
        <v>2017</v>
      </c>
    </row>
    <row r="690" spans="1:20" ht="48" x14ac:dyDescent="0.2">
      <c r="A690" s="6">
        <f t="shared" si="62"/>
        <v>0.72989999999999999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7">
        <f t="shared" si="60"/>
        <v>405.5</v>
      </c>
      <c r="Q690" t="str">
        <f t="shared" si="63"/>
        <v>technology</v>
      </c>
      <c r="R690" t="str">
        <f t="shared" si="61"/>
        <v>wearables</v>
      </c>
      <c r="S690" s="11">
        <f t="shared" si="64"/>
        <v>42291.896446759252</v>
      </c>
      <c r="T690">
        <f t="shared" si="65"/>
        <v>2015</v>
      </c>
    </row>
    <row r="691" spans="1:20" ht="48" x14ac:dyDescent="0.2">
      <c r="A691" s="6">
        <f t="shared" si="62"/>
        <v>0.57648750000000004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7">
        <f t="shared" si="60"/>
        <v>343.14732142857144</v>
      </c>
      <c r="Q691" t="str">
        <f t="shared" si="63"/>
        <v>technology</v>
      </c>
      <c r="R691" t="str">
        <f t="shared" si="61"/>
        <v>wearables</v>
      </c>
      <c r="S691" s="11">
        <f t="shared" si="64"/>
        <v>42711.999305555553</v>
      </c>
      <c r="T691">
        <f t="shared" si="65"/>
        <v>2016</v>
      </c>
    </row>
    <row r="692" spans="1:20" ht="32" x14ac:dyDescent="0.2">
      <c r="A692" s="6">
        <f t="shared" si="62"/>
        <v>0.1234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7">
        <f t="shared" si="60"/>
        <v>72.588235294117652</v>
      </c>
      <c r="Q692" t="str">
        <f t="shared" si="63"/>
        <v>technology</v>
      </c>
      <c r="R692" t="str">
        <f t="shared" si="61"/>
        <v>wearables</v>
      </c>
      <c r="S692" s="11">
        <f t="shared" si="64"/>
        <v>42622.041666666664</v>
      </c>
      <c r="T692">
        <f t="shared" si="65"/>
        <v>2016</v>
      </c>
    </row>
    <row r="693" spans="1:20" ht="48" x14ac:dyDescent="0.2">
      <c r="A693" s="6">
        <f t="shared" si="62"/>
        <v>5.1999999999999998E-3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7">
        <f t="shared" si="60"/>
        <v>26</v>
      </c>
      <c r="Q693" t="str">
        <f t="shared" si="63"/>
        <v>technology</v>
      </c>
      <c r="R693" t="str">
        <f t="shared" si="61"/>
        <v>wearables</v>
      </c>
      <c r="S693" s="11">
        <f t="shared" si="64"/>
        <v>42185.819976851846</v>
      </c>
      <c r="T693">
        <f t="shared" si="65"/>
        <v>2015</v>
      </c>
    </row>
    <row r="694" spans="1:20" ht="48" x14ac:dyDescent="0.2">
      <c r="A694" s="6">
        <f t="shared" si="62"/>
        <v>6.5299999999999997E-2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7">
        <f t="shared" si="60"/>
        <v>6.4975124378109452</v>
      </c>
      <c r="Q694" t="str">
        <f t="shared" si="63"/>
        <v>technology</v>
      </c>
      <c r="R694" t="str">
        <f t="shared" si="61"/>
        <v>wearables</v>
      </c>
      <c r="S694" s="11">
        <f t="shared" si="64"/>
        <v>42726.167395833334</v>
      </c>
      <c r="T694">
        <f t="shared" si="65"/>
        <v>2016</v>
      </c>
    </row>
    <row r="695" spans="1:20" ht="32" x14ac:dyDescent="0.2">
      <c r="A695" s="6">
        <f t="shared" si="62"/>
        <v>0.35338000000000003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7">
        <f t="shared" si="60"/>
        <v>119.38513513513513</v>
      </c>
      <c r="Q695" t="str">
        <f t="shared" si="63"/>
        <v>technology</v>
      </c>
      <c r="R695" t="str">
        <f t="shared" si="61"/>
        <v>wearables</v>
      </c>
      <c r="S695" s="11">
        <f t="shared" si="64"/>
        <v>42124.599849537037</v>
      </c>
      <c r="T695">
        <f t="shared" si="65"/>
        <v>2015</v>
      </c>
    </row>
    <row r="696" spans="1:20" ht="48" x14ac:dyDescent="0.2">
      <c r="A696" s="6">
        <f t="shared" si="62"/>
        <v>3.933333333333333E-3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7">
        <f t="shared" si="60"/>
        <v>84.285714285714292</v>
      </c>
      <c r="Q696" t="str">
        <f t="shared" si="63"/>
        <v>technology</v>
      </c>
      <c r="R696" t="str">
        <f t="shared" si="61"/>
        <v>wearables</v>
      </c>
      <c r="S696" s="11">
        <f t="shared" si="64"/>
        <v>42767.455543981479</v>
      </c>
      <c r="T696">
        <f t="shared" si="65"/>
        <v>2017</v>
      </c>
    </row>
    <row r="697" spans="1:20" ht="48" x14ac:dyDescent="0.2">
      <c r="A697" s="6">
        <f t="shared" si="62"/>
        <v>1.06E-2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7">
        <f t="shared" si="60"/>
        <v>90.857142857142861</v>
      </c>
      <c r="Q697" t="str">
        <f t="shared" si="63"/>
        <v>technology</v>
      </c>
      <c r="R697" t="str">
        <f t="shared" si="61"/>
        <v>wearables</v>
      </c>
      <c r="S697" s="11">
        <f t="shared" si="64"/>
        <v>41943.312731481477</v>
      </c>
      <c r="T697">
        <f t="shared" si="65"/>
        <v>2014</v>
      </c>
    </row>
    <row r="698" spans="1:20" ht="32" x14ac:dyDescent="0.2">
      <c r="A698" s="6">
        <f t="shared" si="62"/>
        <v>5.7142857142857145E-6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7">
        <f t="shared" si="60"/>
        <v>1</v>
      </c>
      <c r="Q698" t="str">
        <f t="shared" si="63"/>
        <v>technology</v>
      </c>
      <c r="R698" t="str">
        <f t="shared" si="61"/>
        <v>wearables</v>
      </c>
      <c r="S698" s="11">
        <f t="shared" si="64"/>
        <v>41845.718773148146</v>
      </c>
      <c r="T698">
        <f t="shared" si="65"/>
        <v>2014</v>
      </c>
    </row>
    <row r="699" spans="1:20" ht="48" x14ac:dyDescent="0.2">
      <c r="A699" s="6">
        <f t="shared" si="62"/>
        <v>0.46379999999999999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7">
        <f t="shared" si="60"/>
        <v>20.342105263157894</v>
      </c>
      <c r="Q699" t="str">
        <f t="shared" si="63"/>
        <v>technology</v>
      </c>
      <c r="R699" t="str">
        <f t="shared" si="61"/>
        <v>wearables</v>
      </c>
      <c r="S699" s="11">
        <f t="shared" si="64"/>
        <v>42403.314687500002</v>
      </c>
      <c r="T699">
        <f t="shared" si="65"/>
        <v>2016</v>
      </c>
    </row>
    <row r="700" spans="1:20" ht="48" x14ac:dyDescent="0.2">
      <c r="A700" s="6">
        <f t="shared" si="62"/>
        <v>0.15390000000000001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7">
        <f t="shared" si="60"/>
        <v>530.68965517241384</v>
      </c>
      <c r="Q700" t="str">
        <f t="shared" si="63"/>
        <v>technology</v>
      </c>
      <c r="R700" t="str">
        <f t="shared" si="61"/>
        <v>wearables</v>
      </c>
      <c r="S700" s="11">
        <f t="shared" si="64"/>
        <v>41899.875</v>
      </c>
      <c r="T700">
        <f t="shared" si="65"/>
        <v>2014</v>
      </c>
    </row>
    <row r="701" spans="1:20" ht="48" x14ac:dyDescent="0.2">
      <c r="A701" s="6">
        <f t="shared" si="62"/>
        <v>0.824221076923077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7">
        <f t="shared" si="60"/>
        <v>120.39184269662923</v>
      </c>
      <c r="Q701" t="str">
        <f t="shared" si="63"/>
        <v>technology</v>
      </c>
      <c r="R701" t="str">
        <f t="shared" si="61"/>
        <v>wearables</v>
      </c>
      <c r="S701" s="11">
        <f t="shared" si="64"/>
        <v>41600.458333333328</v>
      </c>
      <c r="T701">
        <f t="shared" si="65"/>
        <v>2013</v>
      </c>
    </row>
    <row r="702" spans="1:20" ht="48" x14ac:dyDescent="0.2">
      <c r="A702" s="6">
        <f t="shared" si="62"/>
        <v>2.6866666666666667E-2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7">
        <f t="shared" si="60"/>
        <v>13</v>
      </c>
      <c r="Q702" t="str">
        <f t="shared" si="63"/>
        <v>technology</v>
      </c>
      <c r="R702" t="str">
        <f t="shared" si="61"/>
        <v>wearables</v>
      </c>
      <c r="S702" s="11">
        <f t="shared" si="64"/>
        <v>42745.480104166665</v>
      </c>
      <c r="T702">
        <f t="shared" si="65"/>
        <v>2017</v>
      </c>
    </row>
    <row r="703" spans="1:20" ht="48" x14ac:dyDescent="0.2">
      <c r="A703" s="6">
        <f t="shared" si="62"/>
        <v>0.26600000000000001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7">
        <f t="shared" si="60"/>
        <v>291.33333333333331</v>
      </c>
      <c r="Q703" t="str">
        <f t="shared" si="63"/>
        <v>technology</v>
      </c>
      <c r="R703" t="str">
        <f t="shared" si="61"/>
        <v>wearables</v>
      </c>
      <c r="S703" s="11">
        <f t="shared" si="64"/>
        <v>41843.454629629625</v>
      </c>
      <c r="T703">
        <f t="shared" si="65"/>
        <v>2014</v>
      </c>
    </row>
    <row r="704" spans="1:20" ht="48" x14ac:dyDescent="0.2">
      <c r="A704" s="6">
        <f t="shared" si="62"/>
        <v>0.30813400000000002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7">
        <f t="shared" si="60"/>
        <v>124.9191891891892</v>
      </c>
      <c r="Q704" t="str">
        <f t="shared" si="63"/>
        <v>technology</v>
      </c>
      <c r="R704" t="str">
        <f t="shared" si="61"/>
        <v>wearables</v>
      </c>
      <c r="S704" s="11">
        <f t="shared" si="64"/>
        <v>42698.560034722213</v>
      </c>
      <c r="T704">
        <f t="shared" si="65"/>
        <v>2016</v>
      </c>
    </row>
    <row r="705" spans="1:20" ht="48" x14ac:dyDescent="0.2">
      <c r="A705" s="6">
        <f t="shared" si="62"/>
        <v>5.5800000000000002E-2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7">
        <f t="shared" si="60"/>
        <v>119.57142857142857</v>
      </c>
      <c r="Q705" t="str">
        <f t="shared" si="63"/>
        <v>technology</v>
      </c>
      <c r="R705" t="str">
        <f t="shared" si="61"/>
        <v>wearables</v>
      </c>
      <c r="S705" s="11">
        <f t="shared" si="64"/>
        <v>42766.772222222215</v>
      </c>
      <c r="T705">
        <f t="shared" si="65"/>
        <v>2017</v>
      </c>
    </row>
    <row r="706" spans="1:20" ht="48" x14ac:dyDescent="0.2">
      <c r="A706" s="6">
        <f t="shared" si="62"/>
        <v>8.7454545454545458E-3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7">
        <f t="shared" ref="P706:P769" si="66">F:F/M:M</f>
        <v>120.25</v>
      </c>
      <c r="Q706" t="str">
        <f t="shared" si="63"/>
        <v>technology</v>
      </c>
      <c r="R706" t="str">
        <f t="shared" ref="R706:R769" si="67">RIGHT(O706,LEN(O706)-SEARCH("/",O706,1))</f>
        <v>wearables</v>
      </c>
      <c r="S706" s="11">
        <f t="shared" si="64"/>
        <v>42785.984583333331</v>
      </c>
      <c r="T706">
        <f t="shared" si="65"/>
        <v>2017</v>
      </c>
    </row>
    <row r="707" spans="1:20" ht="32" x14ac:dyDescent="0.2">
      <c r="A707" s="6">
        <f t="shared" ref="A707:A770" si="68">F:F/E:E</f>
        <v>9.7699999999999992E-3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7">
        <f t="shared" si="66"/>
        <v>195.4</v>
      </c>
      <c r="Q707" t="str">
        <f t="shared" ref="Q707:Q770" si="69">LEFT(O707,SEARCH("/",O707,1)-1)</f>
        <v>technology</v>
      </c>
      <c r="R707" t="str">
        <f t="shared" si="67"/>
        <v>wearables</v>
      </c>
      <c r="S707" s="11">
        <f t="shared" ref="S707:S770" si="70">(((J707/60)/60)/24)+DATE(1970,1,1)+(-5/24)</f>
        <v>42756.283310185179</v>
      </c>
      <c r="T707">
        <f t="shared" ref="T707:T770" si="71">YEAR(S707)</f>
        <v>2017</v>
      </c>
    </row>
    <row r="708" spans="1:20" ht="48" x14ac:dyDescent="0.2">
      <c r="A708" s="6">
        <f t="shared" si="68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7" t="e">
        <f t="shared" si="66"/>
        <v>#DIV/0!</v>
      </c>
      <c r="Q708" t="str">
        <f t="shared" si="69"/>
        <v>technology</v>
      </c>
      <c r="R708" t="str">
        <f t="shared" si="67"/>
        <v>wearables</v>
      </c>
      <c r="S708" s="11">
        <f t="shared" si="70"/>
        <v>42718.568749999999</v>
      </c>
      <c r="T708">
        <f t="shared" si="71"/>
        <v>2016</v>
      </c>
    </row>
    <row r="709" spans="1:20" ht="48" x14ac:dyDescent="0.2">
      <c r="A709" s="6">
        <f t="shared" si="68"/>
        <v>0.78927352941176465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7">
        <f t="shared" si="66"/>
        <v>117.69868421052631</v>
      </c>
      <c r="Q709" t="str">
        <f t="shared" si="69"/>
        <v>technology</v>
      </c>
      <c r="R709" t="str">
        <f t="shared" si="67"/>
        <v>wearables</v>
      </c>
      <c r="S709" s="11">
        <f t="shared" si="70"/>
        <v>42736.45517361111</v>
      </c>
      <c r="T709">
        <f t="shared" si="71"/>
        <v>2017</v>
      </c>
    </row>
    <row r="710" spans="1:20" ht="48" x14ac:dyDescent="0.2">
      <c r="A710" s="6">
        <f t="shared" si="68"/>
        <v>0.22092500000000001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7">
        <f t="shared" si="66"/>
        <v>23.948509485094849</v>
      </c>
      <c r="Q710" t="str">
        <f t="shared" si="69"/>
        <v>technology</v>
      </c>
      <c r="R710" t="str">
        <f t="shared" si="67"/>
        <v>wearables</v>
      </c>
      <c r="S710" s="11">
        <f t="shared" si="70"/>
        <v>41895.372685185182</v>
      </c>
      <c r="T710">
        <f t="shared" si="71"/>
        <v>2014</v>
      </c>
    </row>
    <row r="711" spans="1:20" ht="32" x14ac:dyDescent="0.2">
      <c r="A711" s="6">
        <f t="shared" si="68"/>
        <v>4.0666666666666663E-3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7">
        <f t="shared" si="66"/>
        <v>30.5</v>
      </c>
      <c r="Q711" t="str">
        <f t="shared" si="69"/>
        <v>technology</v>
      </c>
      <c r="R711" t="str">
        <f t="shared" si="67"/>
        <v>wearables</v>
      </c>
      <c r="S711" s="11">
        <f t="shared" si="70"/>
        <v>41977.832858796297</v>
      </c>
      <c r="T711">
        <f t="shared" si="71"/>
        <v>2014</v>
      </c>
    </row>
    <row r="712" spans="1:20" ht="32" x14ac:dyDescent="0.2">
      <c r="A712" s="6">
        <f t="shared" si="68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7" t="e">
        <f t="shared" si="66"/>
        <v>#DIV/0!</v>
      </c>
      <c r="Q712" t="str">
        <f t="shared" si="69"/>
        <v>technology</v>
      </c>
      <c r="R712" t="str">
        <f t="shared" si="67"/>
        <v>wearables</v>
      </c>
      <c r="S712" s="11">
        <f t="shared" si="70"/>
        <v>41870.822222222218</v>
      </c>
      <c r="T712">
        <f t="shared" si="71"/>
        <v>2014</v>
      </c>
    </row>
    <row r="713" spans="1:20" ht="48" x14ac:dyDescent="0.2">
      <c r="A713" s="6">
        <f t="shared" si="68"/>
        <v>0.33790999999999999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7">
        <f t="shared" si="66"/>
        <v>99.973372781065095</v>
      </c>
      <c r="Q713" t="str">
        <f t="shared" si="69"/>
        <v>technology</v>
      </c>
      <c r="R713" t="str">
        <f t="shared" si="67"/>
        <v>wearables</v>
      </c>
      <c r="S713" s="11">
        <f t="shared" si="70"/>
        <v>42718.292453703696</v>
      </c>
      <c r="T713">
        <f t="shared" si="71"/>
        <v>2016</v>
      </c>
    </row>
    <row r="714" spans="1:20" ht="48" x14ac:dyDescent="0.2">
      <c r="A714" s="6">
        <f t="shared" si="68"/>
        <v>2.1649484536082476E-3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7">
        <f t="shared" si="66"/>
        <v>26.25</v>
      </c>
      <c r="Q714" t="str">
        <f t="shared" si="69"/>
        <v>technology</v>
      </c>
      <c r="R714" t="str">
        <f t="shared" si="67"/>
        <v>wearables</v>
      </c>
      <c r="S714" s="11">
        <f t="shared" si="70"/>
        <v>42414.472592592596</v>
      </c>
      <c r="T714">
        <f t="shared" si="71"/>
        <v>2016</v>
      </c>
    </row>
    <row r="715" spans="1:20" ht="48" x14ac:dyDescent="0.2">
      <c r="A715" s="6">
        <f t="shared" si="68"/>
        <v>7.9600000000000001E-3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7">
        <f t="shared" si="66"/>
        <v>199</v>
      </c>
      <c r="Q715" t="str">
        <f t="shared" si="69"/>
        <v>technology</v>
      </c>
      <c r="R715" t="str">
        <f t="shared" si="67"/>
        <v>wearables</v>
      </c>
      <c r="S715" s="11">
        <f t="shared" si="70"/>
        <v>42526.320972222216</v>
      </c>
      <c r="T715">
        <f t="shared" si="71"/>
        <v>2016</v>
      </c>
    </row>
    <row r="716" spans="1:20" ht="48" x14ac:dyDescent="0.2">
      <c r="A716" s="6">
        <f t="shared" si="68"/>
        <v>0.14993333333333334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7">
        <f t="shared" si="66"/>
        <v>80.321428571428569</v>
      </c>
      <c r="Q716" t="str">
        <f t="shared" si="69"/>
        <v>technology</v>
      </c>
      <c r="R716" t="str">
        <f t="shared" si="67"/>
        <v>wearables</v>
      </c>
      <c r="S716" s="11">
        <f t="shared" si="70"/>
        <v>42794.579652777778</v>
      </c>
      <c r="T716">
        <f t="shared" si="71"/>
        <v>2017</v>
      </c>
    </row>
    <row r="717" spans="1:20" ht="48" x14ac:dyDescent="0.2">
      <c r="A717" s="6">
        <f t="shared" si="68"/>
        <v>5.0509090909090906E-2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7">
        <f t="shared" si="66"/>
        <v>115.75</v>
      </c>
      <c r="Q717" t="str">
        <f t="shared" si="69"/>
        <v>technology</v>
      </c>
      <c r="R717" t="str">
        <f t="shared" si="67"/>
        <v>wearables</v>
      </c>
      <c r="S717" s="11">
        <f t="shared" si="70"/>
        <v>42312.924074074072</v>
      </c>
      <c r="T717">
        <f t="shared" si="71"/>
        <v>2015</v>
      </c>
    </row>
    <row r="718" spans="1:20" ht="48" x14ac:dyDescent="0.2">
      <c r="A718" s="6">
        <f t="shared" si="68"/>
        <v>0.10214285714285715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7">
        <f t="shared" si="66"/>
        <v>44.6875</v>
      </c>
      <c r="Q718" t="str">
        <f t="shared" si="69"/>
        <v>technology</v>
      </c>
      <c r="R718" t="str">
        <f t="shared" si="67"/>
        <v>wearables</v>
      </c>
      <c r="S718" s="11">
        <f t="shared" si="70"/>
        <v>41973.791666666664</v>
      </c>
      <c r="T718">
        <f t="shared" si="71"/>
        <v>2014</v>
      </c>
    </row>
    <row r="719" spans="1:20" ht="16" x14ac:dyDescent="0.2">
      <c r="A719" s="6">
        <f t="shared" si="68"/>
        <v>3.0500000000000002E-3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7">
        <f t="shared" si="66"/>
        <v>76.25</v>
      </c>
      <c r="Q719" t="str">
        <f t="shared" si="69"/>
        <v>technology</v>
      </c>
      <c r="R719" t="str">
        <f t="shared" si="67"/>
        <v>wearables</v>
      </c>
      <c r="S719" s="11">
        <f t="shared" si="70"/>
        <v>41887.645856481482</v>
      </c>
      <c r="T719">
        <f t="shared" si="71"/>
        <v>2014</v>
      </c>
    </row>
    <row r="720" spans="1:20" ht="48" x14ac:dyDescent="0.2">
      <c r="A720" s="6">
        <f t="shared" si="68"/>
        <v>7.4999999999999997E-3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7">
        <f t="shared" si="66"/>
        <v>22.5</v>
      </c>
      <c r="Q720" t="str">
        <f t="shared" si="69"/>
        <v>technology</v>
      </c>
      <c r="R720" t="str">
        <f t="shared" si="67"/>
        <v>wearables</v>
      </c>
      <c r="S720" s="11">
        <f t="shared" si="70"/>
        <v>42784.040972222218</v>
      </c>
      <c r="T720">
        <f t="shared" si="71"/>
        <v>2017</v>
      </c>
    </row>
    <row r="721" spans="1:20" ht="48" x14ac:dyDescent="0.2">
      <c r="A721" s="6">
        <f t="shared" si="68"/>
        <v>1.2933333333333333E-2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7">
        <f t="shared" si="66"/>
        <v>19.399999999999999</v>
      </c>
      <c r="Q721" t="str">
        <f t="shared" si="69"/>
        <v>technology</v>
      </c>
      <c r="R721" t="str">
        <f t="shared" si="67"/>
        <v>wearables</v>
      </c>
      <c r="S721" s="11">
        <f t="shared" si="70"/>
        <v>42422.83189814815</v>
      </c>
      <c r="T721">
        <f t="shared" si="71"/>
        <v>2016</v>
      </c>
    </row>
    <row r="722" spans="1:20" ht="48" x14ac:dyDescent="0.2">
      <c r="A722" s="6">
        <f t="shared" si="68"/>
        <v>1.4394736842105262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7">
        <f t="shared" si="66"/>
        <v>66.707317073170728</v>
      </c>
      <c r="Q722" t="str">
        <f t="shared" si="69"/>
        <v>publishing</v>
      </c>
      <c r="R722" t="str">
        <f t="shared" si="67"/>
        <v>nonfiction</v>
      </c>
      <c r="S722" s="11">
        <f t="shared" si="70"/>
        <v>40937.440868055557</v>
      </c>
      <c r="T722">
        <f t="shared" si="71"/>
        <v>2012</v>
      </c>
    </row>
    <row r="723" spans="1:20" ht="48" x14ac:dyDescent="0.2">
      <c r="A723" s="6">
        <f t="shared" si="68"/>
        <v>1.2210975609756098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7">
        <f t="shared" si="66"/>
        <v>84.142857142857139</v>
      </c>
      <c r="Q723" t="str">
        <f t="shared" si="69"/>
        <v>publishing</v>
      </c>
      <c r="R723" t="str">
        <f t="shared" si="67"/>
        <v>nonfiction</v>
      </c>
      <c r="S723" s="11">
        <f t="shared" si="70"/>
        <v>41852.363506944443</v>
      </c>
      <c r="T723">
        <f t="shared" si="71"/>
        <v>2014</v>
      </c>
    </row>
    <row r="724" spans="1:20" ht="48" x14ac:dyDescent="0.2">
      <c r="A724" s="6">
        <f t="shared" si="68"/>
        <v>1.3202400000000001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7">
        <f t="shared" si="66"/>
        <v>215.72549019607843</v>
      </c>
      <c r="Q724" t="str">
        <f t="shared" si="69"/>
        <v>publishing</v>
      </c>
      <c r="R724" t="str">
        <f t="shared" si="67"/>
        <v>nonfiction</v>
      </c>
      <c r="S724" s="11">
        <f t="shared" si="70"/>
        <v>41007.555300925924</v>
      </c>
      <c r="T724">
        <f t="shared" si="71"/>
        <v>2012</v>
      </c>
    </row>
    <row r="725" spans="1:20" ht="32" x14ac:dyDescent="0.2">
      <c r="A725" s="6">
        <f t="shared" si="68"/>
        <v>1.0938000000000001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7">
        <f t="shared" si="66"/>
        <v>54.69</v>
      </c>
      <c r="Q725" t="str">
        <f t="shared" si="69"/>
        <v>publishing</v>
      </c>
      <c r="R725" t="str">
        <f t="shared" si="67"/>
        <v>nonfiction</v>
      </c>
      <c r="S725" s="11">
        <f t="shared" si="70"/>
        <v>42214.957638888889</v>
      </c>
      <c r="T725">
        <f t="shared" si="71"/>
        <v>2015</v>
      </c>
    </row>
    <row r="726" spans="1:20" ht="48" x14ac:dyDescent="0.2">
      <c r="A726" s="6">
        <f t="shared" si="68"/>
        <v>1.0547157142857144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7">
        <f t="shared" si="66"/>
        <v>51.62944055944056</v>
      </c>
      <c r="Q726" t="str">
        <f t="shared" si="69"/>
        <v>publishing</v>
      </c>
      <c r="R726" t="str">
        <f t="shared" si="67"/>
        <v>nonfiction</v>
      </c>
      <c r="S726" s="11">
        <f t="shared" si="70"/>
        <v>40724.430127314808</v>
      </c>
      <c r="T726">
        <f t="shared" si="71"/>
        <v>2011</v>
      </c>
    </row>
    <row r="727" spans="1:20" ht="48" x14ac:dyDescent="0.2">
      <c r="A727" s="6">
        <f t="shared" si="68"/>
        <v>1.0035000000000001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7">
        <f t="shared" si="66"/>
        <v>143.35714285714286</v>
      </c>
      <c r="Q727" t="str">
        <f t="shared" si="69"/>
        <v>publishing</v>
      </c>
      <c r="R727" t="str">
        <f t="shared" si="67"/>
        <v>nonfiction</v>
      </c>
      <c r="S727" s="11">
        <f t="shared" si="70"/>
        <v>42351.417962962958</v>
      </c>
      <c r="T727">
        <f t="shared" si="71"/>
        <v>2015</v>
      </c>
    </row>
    <row r="728" spans="1:20" ht="48" x14ac:dyDescent="0.2">
      <c r="A728" s="6">
        <f t="shared" si="68"/>
        <v>1.014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7">
        <f t="shared" si="66"/>
        <v>72.428571428571431</v>
      </c>
      <c r="Q728" t="str">
        <f t="shared" si="69"/>
        <v>publishing</v>
      </c>
      <c r="R728" t="str">
        <f t="shared" si="67"/>
        <v>nonfiction</v>
      </c>
      <c r="S728" s="11">
        <f t="shared" si="70"/>
        <v>41375.834340277775</v>
      </c>
      <c r="T728">
        <f t="shared" si="71"/>
        <v>2013</v>
      </c>
    </row>
    <row r="729" spans="1:20" ht="48" x14ac:dyDescent="0.2">
      <c r="A729" s="6">
        <f t="shared" si="68"/>
        <v>1.5551428571428572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7">
        <f t="shared" si="66"/>
        <v>36.530201342281877</v>
      </c>
      <c r="Q729" t="str">
        <f t="shared" si="69"/>
        <v>publishing</v>
      </c>
      <c r="R729" t="str">
        <f t="shared" si="67"/>
        <v>nonfiction</v>
      </c>
      <c r="S729" s="11">
        <f t="shared" si="70"/>
        <v>41288.680555555555</v>
      </c>
      <c r="T729">
        <f t="shared" si="71"/>
        <v>2013</v>
      </c>
    </row>
    <row r="730" spans="1:20" ht="48" x14ac:dyDescent="0.2">
      <c r="A730" s="6">
        <f t="shared" si="68"/>
        <v>1.05566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7">
        <f t="shared" si="66"/>
        <v>60.903461538461535</v>
      </c>
      <c r="Q730" t="str">
        <f t="shared" si="69"/>
        <v>publishing</v>
      </c>
      <c r="R730" t="str">
        <f t="shared" si="67"/>
        <v>nonfiction</v>
      </c>
      <c r="S730" s="11">
        <f t="shared" si="70"/>
        <v>40776.629131944443</v>
      </c>
      <c r="T730">
        <f t="shared" si="71"/>
        <v>2011</v>
      </c>
    </row>
    <row r="731" spans="1:20" ht="48" x14ac:dyDescent="0.2">
      <c r="A731" s="6">
        <f t="shared" si="68"/>
        <v>1.3065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7">
        <f t="shared" si="66"/>
        <v>43.55</v>
      </c>
      <c r="Q731" t="str">
        <f t="shared" si="69"/>
        <v>publishing</v>
      </c>
      <c r="R731" t="str">
        <f t="shared" si="67"/>
        <v>nonfiction</v>
      </c>
      <c r="S731" s="11">
        <f t="shared" si="70"/>
        <v>41170.97755787037</v>
      </c>
      <c r="T731">
        <f t="shared" si="71"/>
        <v>2012</v>
      </c>
    </row>
    <row r="732" spans="1:20" ht="32" x14ac:dyDescent="0.2">
      <c r="A732" s="6">
        <f t="shared" si="68"/>
        <v>1.3219000000000001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7">
        <f t="shared" si="66"/>
        <v>99.766037735849054</v>
      </c>
      <c r="Q732" t="str">
        <f t="shared" si="69"/>
        <v>publishing</v>
      </c>
      <c r="R732" t="str">
        <f t="shared" si="67"/>
        <v>nonfiction</v>
      </c>
      <c r="S732" s="11">
        <f t="shared" si="70"/>
        <v>40884.536932870367</v>
      </c>
      <c r="T732">
        <f t="shared" si="71"/>
        <v>2011</v>
      </c>
    </row>
    <row r="733" spans="1:20" ht="48" x14ac:dyDescent="0.2">
      <c r="A733" s="6">
        <f t="shared" si="68"/>
        <v>1.26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7">
        <f t="shared" si="66"/>
        <v>88.732394366197184</v>
      </c>
      <c r="Q733" t="str">
        <f t="shared" si="69"/>
        <v>publishing</v>
      </c>
      <c r="R733" t="str">
        <f t="shared" si="67"/>
        <v>nonfiction</v>
      </c>
      <c r="S733" s="11">
        <f t="shared" si="70"/>
        <v>40930.041666666664</v>
      </c>
      <c r="T733">
        <f t="shared" si="71"/>
        <v>2012</v>
      </c>
    </row>
    <row r="734" spans="1:20" ht="48" x14ac:dyDescent="0.2">
      <c r="A734" s="6">
        <f t="shared" si="68"/>
        <v>1.6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7">
        <f t="shared" si="66"/>
        <v>4.9230769230769234</v>
      </c>
      <c r="Q734" t="str">
        <f t="shared" si="69"/>
        <v>publishing</v>
      </c>
      <c r="R734" t="str">
        <f t="shared" si="67"/>
        <v>nonfiction</v>
      </c>
      <c r="S734" s="11">
        <f t="shared" si="70"/>
        <v>41546.21598379629</v>
      </c>
      <c r="T734">
        <f t="shared" si="71"/>
        <v>2013</v>
      </c>
    </row>
    <row r="735" spans="1:20" ht="48" x14ac:dyDescent="0.2">
      <c r="A735" s="6">
        <f t="shared" si="68"/>
        <v>1.2048000000000001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7">
        <f t="shared" si="66"/>
        <v>17.822485207100591</v>
      </c>
      <c r="Q735" t="str">
        <f t="shared" si="69"/>
        <v>publishing</v>
      </c>
      <c r="R735" t="str">
        <f t="shared" si="67"/>
        <v>nonfiction</v>
      </c>
      <c r="S735" s="11">
        <f t="shared" si="70"/>
        <v>41628.211712962962</v>
      </c>
      <c r="T735">
        <f t="shared" si="71"/>
        <v>2013</v>
      </c>
    </row>
    <row r="736" spans="1:20" ht="32" x14ac:dyDescent="0.2">
      <c r="A736" s="6">
        <f t="shared" si="68"/>
        <v>1.2552941176470589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7">
        <f t="shared" si="66"/>
        <v>187.19298245614036</v>
      </c>
      <c r="Q736" t="str">
        <f t="shared" si="69"/>
        <v>publishing</v>
      </c>
      <c r="R736" t="str">
        <f t="shared" si="67"/>
        <v>nonfiction</v>
      </c>
      <c r="S736" s="11">
        <f t="shared" si="70"/>
        <v>42132.999999999993</v>
      </c>
      <c r="T736">
        <f t="shared" si="71"/>
        <v>2015</v>
      </c>
    </row>
    <row r="737" spans="1:20" ht="48" x14ac:dyDescent="0.2">
      <c r="A737" s="6">
        <f t="shared" si="68"/>
        <v>1.1440638297872341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7">
        <f t="shared" si="66"/>
        <v>234.80786026200875</v>
      </c>
      <c r="Q737" t="str">
        <f t="shared" si="69"/>
        <v>publishing</v>
      </c>
      <c r="R737" t="str">
        <f t="shared" si="67"/>
        <v>nonfiction</v>
      </c>
      <c r="S737" s="11">
        <f t="shared" si="70"/>
        <v>41976.818749999999</v>
      </c>
      <c r="T737">
        <f t="shared" si="71"/>
        <v>2014</v>
      </c>
    </row>
    <row r="738" spans="1:20" ht="48" x14ac:dyDescent="0.2">
      <c r="A738" s="6">
        <f t="shared" si="68"/>
        <v>3.151388888888889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7">
        <f t="shared" si="66"/>
        <v>105.04629629629629</v>
      </c>
      <c r="Q738" t="str">
        <f t="shared" si="69"/>
        <v>publishing</v>
      </c>
      <c r="R738" t="str">
        <f t="shared" si="67"/>
        <v>nonfiction</v>
      </c>
      <c r="S738" s="11">
        <f t="shared" si="70"/>
        <v>41598.999305555553</v>
      </c>
      <c r="T738">
        <f t="shared" si="71"/>
        <v>2013</v>
      </c>
    </row>
    <row r="739" spans="1:20" ht="48" x14ac:dyDescent="0.2">
      <c r="A739" s="6">
        <f t="shared" si="68"/>
        <v>1.224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7">
        <f t="shared" si="66"/>
        <v>56.666666666666664</v>
      </c>
      <c r="Q739" t="str">
        <f t="shared" si="69"/>
        <v>publishing</v>
      </c>
      <c r="R739" t="str">
        <f t="shared" si="67"/>
        <v>nonfiction</v>
      </c>
      <c r="S739" s="11">
        <f t="shared" si="70"/>
        <v>41684.625</v>
      </c>
      <c r="T739">
        <f t="shared" si="71"/>
        <v>2014</v>
      </c>
    </row>
    <row r="740" spans="1:20" ht="32" x14ac:dyDescent="0.2">
      <c r="A740" s="6">
        <f t="shared" si="68"/>
        <v>1.0673333333333332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7">
        <f t="shared" si="66"/>
        <v>39.048780487804876</v>
      </c>
      <c r="Q740" t="str">
        <f t="shared" si="69"/>
        <v>publishing</v>
      </c>
      <c r="R740" t="str">
        <f t="shared" si="67"/>
        <v>nonfiction</v>
      </c>
      <c r="S740" s="11">
        <f t="shared" si="70"/>
        <v>41973.999305555553</v>
      </c>
      <c r="T740">
        <f t="shared" si="71"/>
        <v>2014</v>
      </c>
    </row>
    <row r="741" spans="1:20" ht="48" x14ac:dyDescent="0.2">
      <c r="A741" s="6">
        <f t="shared" si="68"/>
        <v>1.5833333333333333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7">
        <f t="shared" si="66"/>
        <v>68.345323741007192</v>
      </c>
      <c r="Q741" t="str">
        <f t="shared" si="69"/>
        <v>publishing</v>
      </c>
      <c r="R741" t="str">
        <f t="shared" si="67"/>
        <v>nonfiction</v>
      </c>
      <c r="S741" s="11">
        <f t="shared" si="70"/>
        <v>41862.294317129628</v>
      </c>
      <c r="T741">
        <f t="shared" si="71"/>
        <v>2014</v>
      </c>
    </row>
    <row r="742" spans="1:20" ht="48" x14ac:dyDescent="0.2">
      <c r="A742" s="6">
        <f t="shared" si="68"/>
        <v>1.0740000000000001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7">
        <f t="shared" si="66"/>
        <v>169.57894736842104</v>
      </c>
      <c r="Q742" t="str">
        <f t="shared" si="69"/>
        <v>publishing</v>
      </c>
      <c r="R742" t="str">
        <f t="shared" si="67"/>
        <v>nonfiction</v>
      </c>
      <c r="S742" s="11">
        <f t="shared" si="70"/>
        <v>42175.93844907407</v>
      </c>
      <c r="T742">
        <f t="shared" si="71"/>
        <v>2015</v>
      </c>
    </row>
    <row r="743" spans="1:20" ht="32" x14ac:dyDescent="0.2">
      <c r="A743" s="6">
        <f t="shared" si="68"/>
        <v>1.0226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7">
        <f t="shared" si="66"/>
        <v>141.42340425531913</v>
      </c>
      <c r="Q743" t="str">
        <f t="shared" si="69"/>
        <v>publishing</v>
      </c>
      <c r="R743" t="str">
        <f t="shared" si="67"/>
        <v>nonfiction</v>
      </c>
      <c r="S743" s="11">
        <f t="shared" si="70"/>
        <v>41436.439884259256</v>
      </c>
      <c r="T743">
        <f t="shared" si="71"/>
        <v>2013</v>
      </c>
    </row>
    <row r="744" spans="1:20" ht="48" x14ac:dyDescent="0.2">
      <c r="A744" s="6">
        <f t="shared" si="68"/>
        <v>1.1071428571428572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7">
        <f t="shared" si="66"/>
        <v>67.391304347826093</v>
      </c>
      <c r="Q744" t="str">
        <f t="shared" si="69"/>
        <v>publishing</v>
      </c>
      <c r="R744" t="str">
        <f t="shared" si="67"/>
        <v>nonfiction</v>
      </c>
      <c r="S744" s="11">
        <f t="shared" si="70"/>
        <v>41719.667962962958</v>
      </c>
      <c r="T744">
        <f t="shared" si="71"/>
        <v>2014</v>
      </c>
    </row>
    <row r="745" spans="1:20" ht="48" x14ac:dyDescent="0.2">
      <c r="A745" s="6">
        <f t="shared" si="68"/>
        <v>1.48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7">
        <f t="shared" si="66"/>
        <v>54.266666666666666</v>
      </c>
      <c r="Q745" t="str">
        <f t="shared" si="69"/>
        <v>publishing</v>
      </c>
      <c r="R745" t="str">
        <f t="shared" si="67"/>
        <v>nonfiction</v>
      </c>
      <c r="S745" s="11">
        <f t="shared" si="70"/>
        <v>41015.666666666664</v>
      </c>
      <c r="T745">
        <f t="shared" si="71"/>
        <v>2012</v>
      </c>
    </row>
    <row r="746" spans="1:20" ht="32" x14ac:dyDescent="0.2">
      <c r="A746" s="6">
        <f t="shared" si="68"/>
        <v>1.0232000000000001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7">
        <f t="shared" si="66"/>
        <v>82.516129032258064</v>
      </c>
      <c r="Q746" t="str">
        <f t="shared" si="69"/>
        <v>publishing</v>
      </c>
      <c r="R746" t="str">
        <f t="shared" si="67"/>
        <v>nonfiction</v>
      </c>
      <c r="S746" s="11">
        <f t="shared" si="70"/>
        <v>41256.748877314814</v>
      </c>
      <c r="T746">
        <f t="shared" si="71"/>
        <v>2012</v>
      </c>
    </row>
    <row r="747" spans="1:20" ht="48" x14ac:dyDescent="0.2">
      <c r="A747" s="6">
        <f t="shared" si="68"/>
        <v>1.7909909909909909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7">
        <f t="shared" si="66"/>
        <v>53.729729729729726</v>
      </c>
      <c r="Q747" t="str">
        <f t="shared" si="69"/>
        <v>publishing</v>
      </c>
      <c r="R747" t="str">
        <f t="shared" si="67"/>
        <v>nonfiction</v>
      </c>
      <c r="S747" s="11">
        <f t="shared" si="70"/>
        <v>41397.363946759258</v>
      </c>
      <c r="T747">
        <f t="shared" si="71"/>
        <v>2013</v>
      </c>
    </row>
    <row r="748" spans="1:20" ht="16" x14ac:dyDescent="0.2">
      <c r="A748" s="6">
        <f t="shared" si="68"/>
        <v>1.1108135252761968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7">
        <f t="shared" si="66"/>
        <v>34.206185567010309</v>
      </c>
      <c r="Q748" t="str">
        <f t="shared" si="69"/>
        <v>publishing</v>
      </c>
      <c r="R748" t="str">
        <f t="shared" si="67"/>
        <v>nonfiction</v>
      </c>
      <c r="S748" s="11">
        <f t="shared" si="70"/>
        <v>41174.957638888889</v>
      </c>
      <c r="T748">
        <f t="shared" si="71"/>
        <v>2012</v>
      </c>
    </row>
    <row r="749" spans="1:20" ht="48" x14ac:dyDescent="0.2">
      <c r="A749" s="6">
        <f t="shared" si="68"/>
        <v>1.0004285714285714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7">
        <f t="shared" si="66"/>
        <v>127.32727272727273</v>
      </c>
      <c r="Q749" t="str">
        <f t="shared" si="69"/>
        <v>publishing</v>
      </c>
      <c r="R749" t="str">
        <f t="shared" si="67"/>
        <v>nonfiction</v>
      </c>
      <c r="S749" s="11">
        <f t="shared" si="70"/>
        <v>42019.245833333327</v>
      </c>
      <c r="T749">
        <f t="shared" si="71"/>
        <v>2015</v>
      </c>
    </row>
    <row r="750" spans="1:20" ht="48" x14ac:dyDescent="0.2">
      <c r="A750" s="6">
        <f t="shared" si="68"/>
        <v>1.0024999999999999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7">
        <f t="shared" si="66"/>
        <v>45.56818181818182</v>
      </c>
      <c r="Q750" t="str">
        <f t="shared" si="69"/>
        <v>publishing</v>
      </c>
      <c r="R750" t="str">
        <f t="shared" si="67"/>
        <v>nonfiction</v>
      </c>
      <c r="S750" s="11">
        <f t="shared" si="70"/>
        <v>41861.638495370367</v>
      </c>
      <c r="T750">
        <f t="shared" si="71"/>
        <v>2014</v>
      </c>
    </row>
    <row r="751" spans="1:20" ht="48" x14ac:dyDescent="0.2">
      <c r="A751" s="6">
        <f t="shared" si="68"/>
        <v>1.0556000000000001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7">
        <f t="shared" si="66"/>
        <v>95.963636363636368</v>
      </c>
      <c r="Q751" t="str">
        <f t="shared" si="69"/>
        <v>publishing</v>
      </c>
      <c r="R751" t="str">
        <f t="shared" si="67"/>
        <v>nonfiction</v>
      </c>
      <c r="S751" s="11">
        <f t="shared" si="70"/>
        <v>42763.732986111114</v>
      </c>
      <c r="T751">
        <f t="shared" si="71"/>
        <v>2017</v>
      </c>
    </row>
    <row r="752" spans="1:20" ht="48" x14ac:dyDescent="0.2">
      <c r="A752" s="6">
        <f t="shared" si="68"/>
        <v>1.0258775877587758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7">
        <f t="shared" si="66"/>
        <v>77.271186440677965</v>
      </c>
      <c r="Q752" t="str">
        <f t="shared" si="69"/>
        <v>publishing</v>
      </c>
      <c r="R752" t="str">
        <f t="shared" si="67"/>
        <v>nonfiction</v>
      </c>
      <c r="S752" s="11">
        <f t="shared" si="70"/>
        <v>41329.669814814813</v>
      </c>
      <c r="T752">
        <f t="shared" si="71"/>
        <v>2013</v>
      </c>
    </row>
    <row r="753" spans="1:20" ht="48" x14ac:dyDescent="0.2">
      <c r="A753" s="6">
        <f t="shared" si="68"/>
        <v>1.1850000000000001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7">
        <f t="shared" si="66"/>
        <v>57.338709677419352</v>
      </c>
      <c r="Q753" t="str">
        <f t="shared" si="69"/>
        <v>publishing</v>
      </c>
      <c r="R753" t="str">
        <f t="shared" si="67"/>
        <v>nonfiction</v>
      </c>
      <c r="S753" s="11">
        <f t="shared" si="70"/>
        <v>40759.422164351847</v>
      </c>
      <c r="T753">
        <f t="shared" si="71"/>
        <v>2011</v>
      </c>
    </row>
    <row r="754" spans="1:20" ht="48" x14ac:dyDescent="0.2">
      <c r="A754" s="6">
        <f t="shared" si="68"/>
        <v>1.117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7">
        <f t="shared" si="66"/>
        <v>53.19047619047619</v>
      </c>
      <c r="Q754" t="str">
        <f t="shared" si="69"/>
        <v>publishing</v>
      </c>
      <c r="R754" t="str">
        <f t="shared" si="67"/>
        <v>nonfiction</v>
      </c>
      <c r="S754" s="11">
        <f t="shared" si="70"/>
        <v>42659.249999999993</v>
      </c>
      <c r="T754">
        <f t="shared" si="71"/>
        <v>2016</v>
      </c>
    </row>
    <row r="755" spans="1:20" ht="48" x14ac:dyDescent="0.2">
      <c r="A755" s="6">
        <f t="shared" si="68"/>
        <v>1.28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7">
        <f t="shared" si="66"/>
        <v>492.30769230769232</v>
      </c>
      <c r="Q755" t="str">
        <f t="shared" si="69"/>
        <v>publishing</v>
      </c>
      <c r="R755" t="str">
        <f t="shared" si="67"/>
        <v>nonfiction</v>
      </c>
      <c r="S755" s="11">
        <f t="shared" si="70"/>
        <v>42049.381840277776</v>
      </c>
      <c r="T755">
        <f t="shared" si="71"/>
        <v>2015</v>
      </c>
    </row>
    <row r="756" spans="1:20" ht="48" x14ac:dyDescent="0.2">
      <c r="A756" s="6">
        <f t="shared" si="68"/>
        <v>1.0375000000000001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7">
        <f t="shared" si="66"/>
        <v>42.346938775510203</v>
      </c>
      <c r="Q756" t="str">
        <f t="shared" si="69"/>
        <v>publishing</v>
      </c>
      <c r="R756" t="str">
        <f t="shared" si="67"/>
        <v>nonfiction</v>
      </c>
      <c r="S756" s="11">
        <f t="shared" si="70"/>
        <v>41279.54075231481</v>
      </c>
      <c r="T756">
        <f t="shared" si="71"/>
        <v>2013</v>
      </c>
    </row>
    <row r="757" spans="1:20" ht="48" x14ac:dyDescent="0.2">
      <c r="A757" s="6">
        <f t="shared" si="68"/>
        <v>1.0190760000000001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7">
        <f t="shared" si="66"/>
        <v>37.466029411764708</v>
      </c>
      <c r="Q757" t="str">
        <f t="shared" si="69"/>
        <v>publishing</v>
      </c>
      <c r="R757" t="str">
        <f t="shared" si="67"/>
        <v>nonfiction</v>
      </c>
      <c r="S757" s="11">
        <f t="shared" si="70"/>
        <v>41413.820138888885</v>
      </c>
      <c r="T757">
        <f t="shared" si="71"/>
        <v>2013</v>
      </c>
    </row>
    <row r="758" spans="1:20" ht="48" x14ac:dyDescent="0.2">
      <c r="A758" s="6">
        <f t="shared" si="68"/>
        <v>1.177142857142857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7">
        <f t="shared" si="66"/>
        <v>37.454545454545453</v>
      </c>
      <c r="Q758" t="str">
        <f t="shared" si="69"/>
        <v>publishing</v>
      </c>
      <c r="R758" t="str">
        <f t="shared" si="67"/>
        <v>nonfiction</v>
      </c>
      <c r="S758" s="11">
        <f t="shared" si="70"/>
        <v>40651.516886574071</v>
      </c>
      <c r="T758">
        <f t="shared" si="71"/>
        <v>2011</v>
      </c>
    </row>
    <row r="759" spans="1:20" ht="48" x14ac:dyDescent="0.2">
      <c r="A759" s="6">
        <f t="shared" si="68"/>
        <v>2.38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7">
        <f t="shared" si="66"/>
        <v>33.055555555555557</v>
      </c>
      <c r="Q759" t="str">
        <f t="shared" si="69"/>
        <v>publishing</v>
      </c>
      <c r="R759" t="str">
        <f t="shared" si="67"/>
        <v>nonfiction</v>
      </c>
      <c r="S759" s="11">
        <f t="shared" si="70"/>
        <v>41248.846226851849</v>
      </c>
      <c r="T759">
        <f t="shared" si="71"/>
        <v>2012</v>
      </c>
    </row>
    <row r="760" spans="1:20" ht="32" x14ac:dyDescent="0.2">
      <c r="A760" s="6">
        <f t="shared" si="68"/>
        <v>1.02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7">
        <f t="shared" si="66"/>
        <v>134.21052631578948</v>
      </c>
      <c r="Q760" t="str">
        <f t="shared" si="69"/>
        <v>publishing</v>
      </c>
      <c r="R760" t="str">
        <f t="shared" si="67"/>
        <v>nonfiction</v>
      </c>
      <c r="S760" s="11">
        <f t="shared" si="70"/>
        <v>40459.628101851849</v>
      </c>
      <c r="T760">
        <f t="shared" si="71"/>
        <v>2010</v>
      </c>
    </row>
    <row r="761" spans="1:20" ht="48" x14ac:dyDescent="0.2">
      <c r="A761" s="6">
        <f t="shared" si="68"/>
        <v>1.0192000000000001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7">
        <f t="shared" si="66"/>
        <v>51.474747474747474</v>
      </c>
      <c r="Q761" t="str">
        <f t="shared" si="69"/>
        <v>publishing</v>
      </c>
      <c r="R761" t="str">
        <f t="shared" si="67"/>
        <v>nonfiction</v>
      </c>
      <c r="S761" s="11">
        <f t="shared" si="70"/>
        <v>41829.121979166666</v>
      </c>
      <c r="T761">
        <f t="shared" si="71"/>
        <v>2014</v>
      </c>
    </row>
    <row r="762" spans="1:20" ht="48" x14ac:dyDescent="0.2">
      <c r="A762" s="6">
        <f t="shared" si="68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7" t="e">
        <f t="shared" si="66"/>
        <v>#DIV/0!</v>
      </c>
      <c r="Q762" t="str">
        <f t="shared" si="69"/>
        <v>publishing</v>
      </c>
      <c r="R762" t="str">
        <f t="shared" si="67"/>
        <v>fiction</v>
      </c>
      <c r="S762" s="11">
        <f t="shared" si="70"/>
        <v>42700.597372685181</v>
      </c>
      <c r="T762">
        <f t="shared" si="71"/>
        <v>2016</v>
      </c>
    </row>
    <row r="763" spans="1:20" ht="48" x14ac:dyDescent="0.2">
      <c r="A763" s="6">
        <f t="shared" si="68"/>
        <v>4.7E-2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7">
        <f t="shared" si="66"/>
        <v>39.166666666666664</v>
      </c>
      <c r="Q763" t="str">
        <f t="shared" si="69"/>
        <v>publishing</v>
      </c>
      <c r="R763" t="str">
        <f t="shared" si="67"/>
        <v>fiction</v>
      </c>
      <c r="S763" s="11">
        <f t="shared" si="70"/>
        <v>41672.543124999997</v>
      </c>
      <c r="T763">
        <f t="shared" si="71"/>
        <v>2014</v>
      </c>
    </row>
    <row r="764" spans="1:20" ht="48" x14ac:dyDescent="0.2">
      <c r="A764" s="6">
        <f t="shared" si="68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7" t="e">
        <f t="shared" si="66"/>
        <v>#DIV/0!</v>
      </c>
      <c r="Q764" t="str">
        <f t="shared" si="69"/>
        <v>publishing</v>
      </c>
      <c r="R764" t="str">
        <f t="shared" si="67"/>
        <v>fiction</v>
      </c>
      <c r="S764" s="11">
        <f t="shared" si="70"/>
        <v>42708.041666666664</v>
      </c>
      <c r="T764">
        <f t="shared" si="71"/>
        <v>2016</v>
      </c>
    </row>
    <row r="765" spans="1:20" ht="48" x14ac:dyDescent="0.2">
      <c r="A765" s="6">
        <f t="shared" si="68"/>
        <v>1.1655011655011655E-3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7">
        <f t="shared" si="66"/>
        <v>5</v>
      </c>
      <c r="Q765" t="str">
        <f t="shared" si="69"/>
        <v>publishing</v>
      </c>
      <c r="R765" t="str">
        <f t="shared" si="67"/>
        <v>fiction</v>
      </c>
      <c r="S765" s="11">
        <f t="shared" si="70"/>
        <v>41501.238518518512</v>
      </c>
      <c r="T765">
        <f t="shared" si="71"/>
        <v>2013</v>
      </c>
    </row>
    <row r="766" spans="1:20" ht="48" x14ac:dyDescent="0.2">
      <c r="A766" s="6">
        <f t="shared" si="68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7" t="e">
        <f t="shared" si="66"/>
        <v>#DIV/0!</v>
      </c>
      <c r="Q766" t="str">
        <f t="shared" si="69"/>
        <v>publishing</v>
      </c>
      <c r="R766" t="str">
        <f t="shared" si="67"/>
        <v>fiction</v>
      </c>
      <c r="S766" s="11">
        <f t="shared" si="70"/>
        <v>42256.964826388888</v>
      </c>
      <c r="T766">
        <f t="shared" si="71"/>
        <v>2015</v>
      </c>
    </row>
    <row r="767" spans="1:20" ht="48" x14ac:dyDescent="0.2">
      <c r="A767" s="6">
        <f t="shared" si="68"/>
        <v>0.36014285714285715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7">
        <f t="shared" si="66"/>
        <v>57.295454545454547</v>
      </c>
      <c r="Q767" t="str">
        <f t="shared" si="69"/>
        <v>publishing</v>
      </c>
      <c r="R767" t="str">
        <f t="shared" si="67"/>
        <v>fiction</v>
      </c>
      <c r="S767" s="11">
        <f t="shared" si="70"/>
        <v>41931.334305555552</v>
      </c>
      <c r="T767">
        <f t="shared" si="71"/>
        <v>2014</v>
      </c>
    </row>
    <row r="768" spans="1:20" ht="48" x14ac:dyDescent="0.2">
      <c r="A768" s="6">
        <f t="shared" si="68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7" t="e">
        <f t="shared" si="66"/>
        <v>#DIV/0!</v>
      </c>
      <c r="Q768" t="str">
        <f t="shared" si="69"/>
        <v>publishing</v>
      </c>
      <c r="R768" t="str">
        <f t="shared" si="67"/>
        <v>fiction</v>
      </c>
      <c r="S768" s="11">
        <f t="shared" si="70"/>
        <v>42051.57503472222</v>
      </c>
      <c r="T768">
        <f t="shared" si="71"/>
        <v>2015</v>
      </c>
    </row>
    <row r="769" spans="1:20" ht="64" x14ac:dyDescent="0.2">
      <c r="A769" s="6">
        <f t="shared" si="68"/>
        <v>3.5400000000000001E-2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7">
        <f t="shared" si="66"/>
        <v>59</v>
      </c>
      <c r="Q769" t="str">
        <f t="shared" si="69"/>
        <v>publishing</v>
      </c>
      <c r="R769" t="str">
        <f t="shared" si="67"/>
        <v>fiction</v>
      </c>
      <c r="S769" s="11">
        <f t="shared" si="70"/>
        <v>42144.935300925928</v>
      </c>
      <c r="T769">
        <f t="shared" si="71"/>
        <v>2015</v>
      </c>
    </row>
    <row r="770" spans="1:20" ht="48" x14ac:dyDescent="0.2">
      <c r="A770" s="6">
        <f t="shared" si="68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7" t="e">
        <f t="shared" ref="P770:P833" si="72">F:F/M:M</f>
        <v>#DIV/0!</v>
      </c>
      <c r="Q770" t="str">
        <f t="shared" si="69"/>
        <v>publishing</v>
      </c>
      <c r="R770" t="str">
        <f t="shared" ref="R770:R833" si="73">RIGHT(O770,LEN(O770)-SEARCH("/",O770,1))</f>
        <v>fiction</v>
      </c>
      <c r="S770" s="11">
        <f t="shared" si="70"/>
        <v>41623.998726851853</v>
      </c>
      <c r="T770">
        <f t="shared" si="71"/>
        <v>2013</v>
      </c>
    </row>
    <row r="771" spans="1:20" ht="48" x14ac:dyDescent="0.2">
      <c r="A771" s="6">
        <f t="shared" ref="A771:A834" si="74">F:F/E:E</f>
        <v>0.41399999999999998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7">
        <f t="shared" si="72"/>
        <v>31.846153846153847</v>
      </c>
      <c r="Q771" t="str">
        <f t="shared" ref="Q771:Q834" si="75">LEFT(O771,SEARCH("/",O771,1)-1)</f>
        <v>publishing</v>
      </c>
      <c r="R771" t="str">
        <f t="shared" si="73"/>
        <v>fiction</v>
      </c>
      <c r="S771" s="11">
        <f t="shared" ref="S771:S834" si="76">(((J771/60)/60)/24)+DATE(1970,1,1)+(-5/24)</f>
        <v>41634.788124999999</v>
      </c>
      <c r="T771">
        <f t="shared" ref="T771:T834" si="77">YEAR(S771)</f>
        <v>2013</v>
      </c>
    </row>
    <row r="772" spans="1:20" ht="48" x14ac:dyDescent="0.2">
      <c r="A772" s="6">
        <f t="shared" si="74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7" t="e">
        <f t="shared" si="72"/>
        <v>#DIV/0!</v>
      </c>
      <c r="Q772" t="str">
        <f t="shared" si="75"/>
        <v>publishing</v>
      </c>
      <c r="R772" t="str">
        <f t="shared" si="73"/>
        <v>fiction</v>
      </c>
      <c r="S772" s="11">
        <f t="shared" si="76"/>
        <v>41329.791307870371</v>
      </c>
      <c r="T772">
        <f t="shared" si="77"/>
        <v>2013</v>
      </c>
    </row>
    <row r="773" spans="1:20" ht="48" x14ac:dyDescent="0.2">
      <c r="A773" s="6">
        <f t="shared" si="74"/>
        <v>2.631578947368421E-4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7">
        <f t="shared" si="72"/>
        <v>10</v>
      </c>
      <c r="Q773" t="str">
        <f t="shared" si="75"/>
        <v>publishing</v>
      </c>
      <c r="R773" t="str">
        <f t="shared" si="73"/>
        <v>fiction</v>
      </c>
      <c r="S773" s="11">
        <f t="shared" si="76"/>
        <v>42399.615763888891</v>
      </c>
      <c r="T773">
        <f t="shared" si="77"/>
        <v>2016</v>
      </c>
    </row>
    <row r="774" spans="1:20" ht="64" x14ac:dyDescent="0.2">
      <c r="A774" s="6">
        <f t="shared" si="74"/>
        <v>3.3333333333333333E-2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7">
        <f t="shared" si="72"/>
        <v>50</v>
      </c>
      <c r="Q774" t="str">
        <f t="shared" si="75"/>
        <v>publishing</v>
      </c>
      <c r="R774" t="str">
        <f t="shared" si="73"/>
        <v>fiction</v>
      </c>
      <c r="S774" s="11">
        <f t="shared" si="76"/>
        <v>40117.957638888889</v>
      </c>
      <c r="T774">
        <f t="shared" si="77"/>
        <v>2009</v>
      </c>
    </row>
    <row r="775" spans="1:20" ht="48" x14ac:dyDescent="0.2">
      <c r="A775" s="6">
        <f t="shared" si="74"/>
        <v>8.5129023676509714E-3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7">
        <f t="shared" si="72"/>
        <v>16</v>
      </c>
      <c r="Q775" t="str">
        <f t="shared" si="75"/>
        <v>publishing</v>
      </c>
      <c r="R775" t="str">
        <f t="shared" si="73"/>
        <v>fiction</v>
      </c>
      <c r="S775" s="11">
        <f t="shared" si="76"/>
        <v>42134.750694444439</v>
      </c>
      <c r="T775">
        <f t="shared" si="77"/>
        <v>2015</v>
      </c>
    </row>
    <row r="776" spans="1:20" ht="48" x14ac:dyDescent="0.2">
      <c r="A776" s="6">
        <f t="shared" si="74"/>
        <v>0.70199999999999996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7">
        <f t="shared" si="72"/>
        <v>39</v>
      </c>
      <c r="Q776" t="str">
        <f t="shared" si="75"/>
        <v>publishing</v>
      </c>
      <c r="R776" t="str">
        <f t="shared" si="73"/>
        <v>fiction</v>
      </c>
      <c r="S776" s="11">
        <f t="shared" si="76"/>
        <v>41693.571967592587</v>
      </c>
      <c r="T776">
        <f t="shared" si="77"/>
        <v>2014</v>
      </c>
    </row>
    <row r="777" spans="1:20" ht="48" x14ac:dyDescent="0.2">
      <c r="A777" s="6">
        <f t="shared" si="74"/>
        <v>1.7000000000000001E-2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7">
        <f t="shared" si="72"/>
        <v>34</v>
      </c>
      <c r="Q777" t="str">
        <f t="shared" si="75"/>
        <v>publishing</v>
      </c>
      <c r="R777" t="str">
        <f t="shared" si="73"/>
        <v>fiction</v>
      </c>
      <c r="S777" s="11">
        <f t="shared" si="76"/>
        <v>40892.851793981477</v>
      </c>
      <c r="T777">
        <f t="shared" si="77"/>
        <v>2011</v>
      </c>
    </row>
    <row r="778" spans="1:20" ht="48" x14ac:dyDescent="0.2">
      <c r="A778" s="6">
        <f t="shared" si="74"/>
        <v>0.51400000000000001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7">
        <f t="shared" si="72"/>
        <v>63.122807017543863</v>
      </c>
      <c r="Q778" t="str">
        <f t="shared" si="75"/>
        <v>publishing</v>
      </c>
      <c r="R778" t="str">
        <f t="shared" si="73"/>
        <v>fiction</v>
      </c>
      <c r="S778" s="11">
        <f t="shared" si="76"/>
        <v>42287.999999999993</v>
      </c>
      <c r="T778">
        <f t="shared" si="77"/>
        <v>2015</v>
      </c>
    </row>
    <row r="779" spans="1:20" ht="48" x14ac:dyDescent="0.2">
      <c r="A779" s="6">
        <f t="shared" si="74"/>
        <v>7.0000000000000001E-3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7">
        <f t="shared" si="72"/>
        <v>7</v>
      </c>
      <c r="Q779" t="str">
        <f t="shared" si="75"/>
        <v>publishing</v>
      </c>
      <c r="R779" t="str">
        <f t="shared" si="73"/>
        <v>fiction</v>
      </c>
      <c r="S779" s="11">
        <f t="shared" si="76"/>
        <v>41486.772881944438</v>
      </c>
      <c r="T779">
        <f t="shared" si="77"/>
        <v>2013</v>
      </c>
    </row>
    <row r="780" spans="1:20" ht="48" x14ac:dyDescent="0.2">
      <c r="A780" s="6">
        <f t="shared" si="74"/>
        <v>4.0000000000000001E-3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7">
        <f t="shared" si="72"/>
        <v>2</v>
      </c>
      <c r="Q780" t="str">
        <f t="shared" si="75"/>
        <v>publishing</v>
      </c>
      <c r="R780" t="str">
        <f t="shared" si="73"/>
        <v>fiction</v>
      </c>
      <c r="S780" s="11">
        <f t="shared" si="76"/>
        <v>41759.493981481479</v>
      </c>
      <c r="T780">
        <f t="shared" si="77"/>
        <v>2014</v>
      </c>
    </row>
    <row r="781" spans="1:20" ht="48" x14ac:dyDescent="0.2">
      <c r="A781" s="6">
        <f t="shared" si="74"/>
        <v>2.6666666666666668E-2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7">
        <f t="shared" si="72"/>
        <v>66.666666666666671</v>
      </c>
      <c r="Q781" t="str">
        <f t="shared" si="75"/>
        <v>publishing</v>
      </c>
      <c r="R781" t="str">
        <f t="shared" si="73"/>
        <v>fiction</v>
      </c>
      <c r="S781" s="11">
        <f t="shared" si="76"/>
        <v>40465.958333333328</v>
      </c>
      <c r="T781">
        <f t="shared" si="77"/>
        <v>2010</v>
      </c>
    </row>
    <row r="782" spans="1:20" ht="32" x14ac:dyDescent="0.2">
      <c r="A782" s="6">
        <f t="shared" si="74"/>
        <v>1.04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7">
        <f t="shared" si="72"/>
        <v>38.518518518518519</v>
      </c>
      <c r="Q782" t="str">
        <f t="shared" si="75"/>
        <v>music</v>
      </c>
      <c r="R782" t="str">
        <f t="shared" si="73"/>
        <v>rock</v>
      </c>
      <c r="S782" s="11">
        <f t="shared" si="76"/>
        <v>40666.465567129628</v>
      </c>
      <c r="T782">
        <f t="shared" si="77"/>
        <v>2011</v>
      </c>
    </row>
    <row r="783" spans="1:20" ht="48" x14ac:dyDescent="0.2">
      <c r="A783" s="6">
        <f t="shared" si="74"/>
        <v>1.3315375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7">
        <f t="shared" si="72"/>
        <v>42.609200000000001</v>
      </c>
      <c r="Q783" t="str">
        <f t="shared" si="75"/>
        <v>music</v>
      </c>
      <c r="R783" t="str">
        <f t="shared" si="73"/>
        <v>rock</v>
      </c>
      <c r="S783" s="11">
        <f t="shared" si="76"/>
        <v>41432.792523148149</v>
      </c>
      <c r="T783">
        <f t="shared" si="77"/>
        <v>2013</v>
      </c>
    </row>
    <row r="784" spans="1:20" ht="48" x14ac:dyDescent="0.2">
      <c r="A784" s="6">
        <f t="shared" si="74"/>
        <v>1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7">
        <f t="shared" si="72"/>
        <v>50</v>
      </c>
      <c r="Q784" t="str">
        <f t="shared" si="75"/>
        <v>music</v>
      </c>
      <c r="R784" t="str">
        <f t="shared" si="73"/>
        <v>rock</v>
      </c>
      <c r="S784" s="11">
        <f t="shared" si="76"/>
        <v>41146.549791666665</v>
      </c>
      <c r="T784">
        <f t="shared" si="77"/>
        <v>2012</v>
      </c>
    </row>
    <row r="785" spans="1:20" ht="48" x14ac:dyDescent="0.2">
      <c r="A785" s="6">
        <f t="shared" si="74"/>
        <v>1.4813333333333334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7">
        <f t="shared" si="72"/>
        <v>63.485714285714288</v>
      </c>
      <c r="Q785" t="str">
        <f t="shared" si="75"/>
        <v>music</v>
      </c>
      <c r="R785" t="str">
        <f t="shared" si="73"/>
        <v>rock</v>
      </c>
      <c r="S785" s="11">
        <f t="shared" si="76"/>
        <v>41026.708333333328</v>
      </c>
      <c r="T785">
        <f t="shared" si="77"/>
        <v>2012</v>
      </c>
    </row>
    <row r="786" spans="1:20" ht="48" x14ac:dyDescent="0.2">
      <c r="A786" s="6">
        <f t="shared" si="74"/>
        <v>1.0249999999999999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7">
        <f t="shared" si="72"/>
        <v>102.5</v>
      </c>
      <c r="Q786" t="str">
        <f t="shared" si="75"/>
        <v>music</v>
      </c>
      <c r="R786" t="str">
        <f t="shared" si="73"/>
        <v>rock</v>
      </c>
      <c r="S786" s="11">
        <f t="shared" si="76"/>
        <v>41714.899525462963</v>
      </c>
      <c r="T786">
        <f t="shared" si="77"/>
        <v>2014</v>
      </c>
    </row>
    <row r="787" spans="1:20" ht="48" x14ac:dyDescent="0.2">
      <c r="A787" s="6">
        <f t="shared" si="74"/>
        <v>1.8062799999999999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7">
        <f t="shared" si="72"/>
        <v>31.142758620689655</v>
      </c>
      <c r="Q787" t="str">
        <f t="shared" si="75"/>
        <v>music</v>
      </c>
      <c r="R787" t="str">
        <f t="shared" si="73"/>
        <v>rock</v>
      </c>
      <c r="S787" s="11">
        <f t="shared" si="76"/>
        <v>41333.385590277772</v>
      </c>
      <c r="T787">
        <f t="shared" si="77"/>
        <v>2013</v>
      </c>
    </row>
    <row r="788" spans="1:20" ht="48" x14ac:dyDescent="0.2">
      <c r="A788" s="6">
        <f t="shared" si="74"/>
        <v>1.4279999999999999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7">
        <f t="shared" si="72"/>
        <v>162.27272727272728</v>
      </c>
      <c r="Q788" t="str">
        <f t="shared" si="75"/>
        <v>music</v>
      </c>
      <c r="R788" t="str">
        <f t="shared" si="73"/>
        <v>rock</v>
      </c>
      <c r="S788" s="11">
        <f t="shared" si="76"/>
        <v>41040.44930555555</v>
      </c>
      <c r="T788">
        <f t="shared" si="77"/>
        <v>2012</v>
      </c>
    </row>
    <row r="789" spans="1:20" ht="48" x14ac:dyDescent="0.2">
      <c r="A789" s="6">
        <f t="shared" si="74"/>
        <v>1.1416666666666666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7">
        <f t="shared" si="72"/>
        <v>80.588235294117652</v>
      </c>
      <c r="Q789" t="str">
        <f t="shared" si="75"/>
        <v>music</v>
      </c>
      <c r="R789" t="str">
        <f t="shared" si="73"/>
        <v>rock</v>
      </c>
      <c r="S789" s="11">
        <f t="shared" si="76"/>
        <v>41579.419282407405</v>
      </c>
      <c r="T789">
        <f t="shared" si="77"/>
        <v>2013</v>
      </c>
    </row>
    <row r="790" spans="1:20" ht="48" x14ac:dyDescent="0.2">
      <c r="A790" s="6">
        <f t="shared" si="74"/>
        <v>2.03505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7">
        <f t="shared" si="72"/>
        <v>59.85441176470588</v>
      </c>
      <c r="Q790" t="str">
        <f t="shared" si="75"/>
        <v>music</v>
      </c>
      <c r="R790" t="str">
        <f t="shared" si="73"/>
        <v>rock</v>
      </c>
      <c r="S790" s="11">
        <f t="shared" si="76"/>
        <v>41096.957638888889</v>
      </c>
      <c r="T790">
        <f t="shared" si="77"/>
        <v>2012</v>
      </c>
    </row>
    <row r="791" spans="1:20" ht="48" x14ac:dyDescent="0.2">
      <c r="A791" s="6">
        <f t="shared" si="74"/>
        <v>1.0941176470588236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7">
        <f t="shared" si="72"/>
        <v>132.85714285714286</v>
      </c>
      <c r="Q791" t="str">
        <f t="shared" si="75"/>
        <v>music</v>
      </c>
      <c r="R791" t="str">
        <f t="shared" si="73"/>
        <v>rock</v>
      </c>
      <c r="S791" s="11">
        <f t="shared" si="76"/>
        <v>41295.124305555553</v>
      </c>
      <c r="T791">
        <f t="shared" si="77"/>
        <v>2013</v>
      </c>
    </row>
    <row r="792" spans="1:20" ht="48" x14ac:dyDescent="0.2">
      <c r="A792" s="6">
        <f t="shared" si="74"/>
        <v>1.443746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7">
        <f t="shared" si="72"/>
        <v>92.547820512820508</v>
      </c>
      <c r="Q792" t="str">
        <f t="shared" si="75"/>
        <v>music</v>
      </c>
      <c r="R792" t="str">
        <f t="shared" si="73"/>
        <v>rock</v>
      </c>
      <c r="S792" s="11">
        <f t="shared" si="76"/>
        <v>41305.839571759258</v>
      </c>
      <c r="T792">
        <f t="shared" si="77"/>
        <v>2013</v>
      </c>
    </row>
    <row r="793" spans="1:20" ht="48" x14ac:dyDescent="0.2">
      <c r="A793" s="6">
        <f t="shared" si="74"/>
        <v>1.0386666666666666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7">
        <f t="shared" si="72"/>
        <v>60.859375</v>
      </c>
      <c r="Q793" t="str">
        <f t="shared" si="75"/>
        <v>music</v>
      </c>
      <c r="R793" t="str">
        <f t="shared" si="73"/>
        <v>rock</v>
      </c>
      <c r="S793" s="11">
        <f t="shared" si="76"/>
        <v>41591.040972222218</v>
      </c>
      <c r="T793">
        <f t="shared" si="77"/>
        <v>2013</v>
      </c>
    </row>
    <row r="794" spans="1:20" ht="32" x14ac:dyDescent="0.2">
      <c r="A794" s="6">
        <f t="shared" si="74"/>
        <v>1.0044440000000001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7">
        <f t="shared" si="72"/>
        <v>41.851833333333339</v>
      </c>
      <c r="Q794" t="str">
        <f t="shared" si="75"/>
        <v>music</v>
      </c>
      <c r="R794" t="str">
        <f t="shared" si="73"/>
        <v>rock</v>
      </c>
      <c r="S794" s="11">
        <f t="shared" si="76"/>
        <v>41585.706979166665</v>
      </c>
      <c r="T794">
        <f t="shared" si="77"/>
        <v>2013</v>
      </c>
    </row>
    <row r="795" spans="1:20" ht="48" x14ac:dyDescent="0.2">
      <c r="A795" s="6">
        <f t="shared" si="74"/>
        <v>1.0277927272727272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7">
        <f t="shared" si="72"/>
        <v>88.325937499999995</v>
      </c>
      <c r="Q795" t="str">
        <f t="shared" si="75"/>
        <v>music</v>
      </c>
      <c r="R795" t="str">
        <f t="shared" si="73"/>
        <v>rock</v>
      </c>
      <c r="S795" s="11">
        <f t="shared" si="76"/>
        <v>41457.999305555553</v>
      </c>
      <c r="T795">
        <f t="shared" si="77"/>
        <v>2013</v>
      </c>
    </row>
    <row r="796" spans="1:20" ht="48" x14ac:dyDescent="0.2">
      <c r="A796" s="6">
        <f t="shared" si="74"/>
        <v>1.0531250000000001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7">
        <f t="shared" si="72"/>
        <v>158.96226415094338</v>
      </c>
      <c r="Q796" t="str">
        <f t="shared" si="75"/>
        <v>music</v>
      </c>
      <c r="R796" t="str">
        <f t="shared" si="73"/>
        <v>rock</v>
      </c>
      <c r="S796" s="11">
        <f t="shared" si="76"/>
        <v>40791.504166666666</v>
      </c>
      <c r="T796">
        <f t="shared" si="77"/>
        <v>2011</v>
      </c>
    </row>
    <row r="797" spans="1:20" ht="48" x14ac:dyDescent="0.2">
      <c r="A797" s="6">
        <f t="shared" si="74"/>
        <v>1.1178571428571429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7">
        <f t="shared" si="72"/>
        <v>85.054347826086953</v>
      </c>
      <c r="Q797" t="str">
        <f t="shared" si="75"/>
        <v>music</v>
      </c>
      <c r="R797" t="str">
        <f t="shared" si="73"/>
        <v>rock</v>
      </c>
      <c r="S797" s="11">
        <f t="shared" si="76"/>
        <v>41005.999305555553</v>
      </c>
      <c r="T797">
        <f t="shared" si="77"/>
        <v>2012</v>
      </c>
    </row>
    <row r="798" spans="1:20" ht="64" x14ac:dyDescent="0.2">
      <c r="A798" s="6">
        <f t="shared" si="74"/>
        <v>1.0135000000000001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7">
        <f t="shared" si="72"/>
        <v>112.61111111111111</v>
      </c>
      <c r="Q798" t="str">
        <f t="shared" si="75"/>
        <v>music</v>
      </c>
      <c r="R798" t="str">
        <f t="shared" si="73"/>
        <v>rock</v>
      </c>
      <c r="S798" s="11">
        <f t="shared" si="76"/>
        <v>41532.673611111109</v>
      </c>
      <c r="T798">
        <f t="shared" si="77"/>
        <v>2013</v>
      </c>
    </row>
    <row r="799" spans="1:20" ht="48" x14ac:dyDescent="0.2">
      <c r="A799" s="6">
        <f t="shared" si="74"/>
        <v>1.0753333333333333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7">
        <f t="shared" si="72"/>
        <v>45.436619718309856</v>
      </c>
      <c r="Q799" t="str">
        <f t="shared" si="75"/>
        <v>music</v>
      </c>
      <c r="R799" t="str">
        <f t="shared" si="73"/>
        <v>rock</v>
      </c>
      <c r="S799" s="11">
        <f t="shared" si="76"/>
        <v>41027.958333333328</v>
      </c>
      <c r="T799">
        <f t="shared" si="77"/>
        <v>2012</v>
      </c>
    </row>
    <row r="800" spans="1:20" ht="48" x14ac:dyDescent="0.2">
      <c r="A800" s="6">
        <f t="shared" si="74"/>
        <v>1.1488571428571428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7">
        <f t="shared" si="72"/>
        <v>46.218390804597703</v>
      </c>
      <c r="Q800" t="str">
        <f t="shared" si="75"/>
        <v>music</v>
      </c>
      <c r="R800" t="str">
        <f t="shared" si="73"/>
        <v>rock</v>
      </c>
      <c r="S800" s="11">
        <f t="shared" si="76"/>
        <v>41912.381793981483</v>
      </c>
      <c r="T800">
        <f t="shared" si="77"/>
        <v>2014</v>
      </c>
    </row>
    <row r="801" spans="1:20" ht="48" x14ac:dyDescent="0.2">
      <c r="A801" s="6">
        <f t="shared" si="74"/>
        <v>1.0002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7">
        <f t="shared" si="72"/>
        <v>178.60714285714286</v>
      </c>
      <c r="Q801" t="str">
        <f t="shared" si="75"/>
        <v>music</v>
      </c>
      <c r="R801" t="str">
        <f t="shared" si="73"/>
        <v>rock</v>
      </c>
      <c r="S801" s="11">
        <f t="shared" si="76"/>
        <v>41026.458865740737</v>
      </c>
      <c r="T801">
        <f t="shared" si="77"/>
        <v>2012</v>
      </c>
    </row>
    <row r="802" spans="1:20" ht="48" x14ac:dyDescent="0.2">
      <c r="A802" s="6">
        <f t="shared" si="74"/>
        <v>1.5213333333333334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7">
        <f t="shared" si="72"/>
        <v>40.75</v>
      </c>
      <c r="Q802" t="str">
        <f t="shared" si="75"/>
        <v>music</v>
      </c>
      <c r="R802" t="str">
        <f t="shared" si="73"/>
        <v>rock</v>
      </c>
      <c r="S802" s="11">
        <f t="shared" si="76"/>
        <v>41893.225162037037</v>
      </c>
      <c r="T802">
        <f t="shared" si="77"/>
        <v>2014</v>
      </c>
    </row>
    <row r="803" spans="1:20" ht="48" x14ac:dyDescent="0.2">
      <c r="A803" s="6">
        <f t="shared" si="74"/>
        <v>1.1152149999999998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7">
        <f t="shared" si="72"/>
        <v>43.733921568627444</v>
      </c>
      <c r="Q803" t="str">
        <f t="shared" si="75"/>
        <v>music</v>
      </c>
      <c r="R803" t="str">
        <f t="shared" si="73"/>
        <v>rock</v>
      </c>
      <c r="S803" s="11">
        <f t="shared" si="76"/>
        <v>40725.587037037032</v>
      </c>
      <c r="T803">
        <f t="shared" si="77"/>
        <v>2011</v>
      </c>
    </row>
    <row r="804" spans="1:20" ht="48" x14ac:dyDescent="0.2">
      <c r="A804" s="6">
        <f t="shared" si="74"/>
        <v>1.0133333333333334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7">
        <f t="shared" si="72"/>
        <v>81.066666666666663</v>
      </c>
      <c r="Q804" t="str">
        <f t="shared" si="75"/>
        <v>music</v>
      </c>
      <c r="R804" t="str">
        <f t="shared" si="73"/>
        <v>rock</v>
      </c>
      <c r="S804" s="11">
        <f t="shared" si="76"/>
        <v>41168.961805555555</v>
      </c>
      <c r="T804">
        <f t="shared" si="77"/>
        <v>2012</v>
      </c>
    </row>
    <row r="805" spans="1:20" ht="48" x14ac:dyDescent="0.2">
      <c r="A805" s="6">
        <f t="shared" si="74"/>
        <v>1.232608695652174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7">
        <f t="shared" si="72"/>
        <v>74.60526315789474</v>
      </c>
      <c r="Q805" t="str">
        <f t="shared" si="75"/>
        <v>music</v>
      </c>
      <c r="R805" t="str">
        <f t="shared" si="73"/>
        <v>rock</v>
      </c>
      <c r="S805" s="11">
        <f t="shared" si="76"/>
        <v>40691.833333333328</v>
      </c>
      <c r="T805">
        <f t="shared" si="77"/>
        <v>2011</v>
      </c>
    </row>
    <row r="806" spans="1:20" ht="48" x14ac:dyDescent="0.2">
      <c r="A806" s="6">
        <f t="shared" si="74"/>
        <v>1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7">
        <f t="shared" si="72"/>
        <v>305.55555555555554</v>
      </c>
      <c r="Q806" t="str">
        <f t="shared" si="75"/>
        <v>music</v>
      </c>
      <c r="R806" t="str">
        <f t="shared" si="73"/>
        <v>rock</v>
      </c>
      <c r="S806" s="11">
        <f t="shared" si="76"/>
        <v>40746.957638888889</v>
      </c>
      <c r="T806">
        <f t="shared" si="77"/>
        <v>2011</v>
      </c>
    </row>
    <row r="807" spans="1:20" ht="48" x14ac:dyDescent="0.2">
      <c r="A807" s="6">
        <f t="shared" si="74"/>
        <v>1.05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7">
        <f t="shared" si="72"/>
        <v>58.333333333333336</v>
      </c>
      <c r="Q807" t="str">
        <f t="shared" si="75"/>
        <v>music</v>
      </c>
      <c r="R807" t="str">
        <f t="shared" si="73"/>
        <v>rock</v>
      </c>
      <c r="S807" s="11">
        <f t="shared" si="76"/>
        <v>40740.75</v>
      </c>
      <c r="T807">
        <f t="shared" si="77"/>
        <v>2011</v>
      </c>
    </row>
    <row r="808" spans="1:20" ht="16" x14ac:dyDescent="0.2">
      <c r="A808" s="6">
        <f t="shared" si="74"/>
        <v>1.0443750000000001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7">
        <f t="shared" si="72"/>
        <v>117.67605633802818</v>
      </c>
      <c r="Q808" t="str">
        <f t="shared" si="75"/>
        <v>music</v>
      </c>
      <c r="R808" t="str">
        <f t="shared" si="73"/>
        <v>rock</v>
      </c>
      <c r="S808" s="11">
        <f t="shared" si="76"/>
        <v>40793.483090277776</v>
      </c>
      <c r="T808">
        <f t="shared" si="77"/>
        <v>2011</v>
      </c>
    </row>
    <row r="809" spans="1:20" ht="32" x14ac:dyDescent="0.2">
      <c r="A809" s="6">
        <f t="shared" si="74"/>
        <v>1.05125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7">
        <f t="shared" si="72"/>
        <v>73.771929824561397</v>
      </c>
      <c r="Q809" t="str">
        <f t="shared" si="75"/>
        <v>music</v>
      </c>
      <c r="R809" t="str">
        <f t="shared" si="73"/>
        <v>rock</v>
      </c>
      <c r="S809" s="11">
        <f t="shared" si="76"/>
        <v>42794.874999999993</v>
      </c>
      <c r="T809">
        <f t="shared" si="77"/>
        <v>2017</v>
      </c>
    </row>
    <row r="810" spans="1:20" ht="48" x14ac:dyDescent="0.2">
      <c r="A810" s="6">
        <f t="shared" si="74"/>
        <v>1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7">
        <f t="shared" si="72"/>
        <v>104.65116279069767</v>
      </c>
      <c r="Q810" t="str">
        <f t="shared" si="75"/>
        <v>music</v>
      </c>
      <c r="R810" t="str">
        <f t="shared" si="73"/>
        <v>rock</v>
      </c>
      <c r="S810" s="11">
        <f t="shared" si="76"/>
        <v>41994.999305555553</v>
      </c>
      <c r="T810">
        <f t="shared" si="77"/>
        <v>2014</v>
      </c>
    </row>
    <row r="811" spans="1:20" ht="32" x14ac:dyDescent="0.2">
      <c r="A811" s="6">
        <f t="shared" si="74"/>
        <v>1.03775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7">
        <f t="shared" si="72"/>
        <v>79.82692307692308</v>
      </c>
      <c r="Q811" t="str">
        <f t="shared" si="75"/>
        <v>music</v>
      </c>
      <c r="R811" t="str">
        <f t="shared" si="73"/>
        <v>rock</v>
      </c>
      <c r="S811" s="11">
        <f t="shared" si="76"/>
        <v>41658.625347222223</v>
      </c>
      <c r="T811">
        <f t="shared" si="77"/>
        <v>2014</v>
      </c>
    </row>
    <row r="812" spans="1:20" ht="48" x14ac:dyDescent="0.2">
      <c r="A812" s="6">
        <f t="shared" si="74"/>
        <v>1.05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7">
        <f t="shared" si="72"/>
        <v>58.333333333333336</v>
      </c>
      <c r="Q812" t="str">
        <f t="shared" si="75"/>
        <v>music</v>
      </c>
      <c r="R812" t="str">
        <f t="shared" si="73"/>
        <v>rock</v>
      </c>
      <c r="S812" s="11">
        <f t="shared" si="76"/>
        <v>41152.847939814812</v>
      </c>
      <c r="T812">
        <f t="shared" si="77"/>
        <v>2012</v>
      </c>
    </row>
    <row r="813" spans="1:20" ht="32" x14ac:dyDescent="0.2">
      <c r="A813" s="6">
        <f t="shared" si="74"/>
        <v>1.04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7">
        <f t="shared" si="72"/>
        <v>86.666666666666671</v>
      </c>
      <c r="Q813" t="str">
        <f t="shared" si="75"/>
        <v>music</v>
      </c>
      <c r="R813" t="str">
        <f t="shared" si="73"/>
        <v>rock</v>
      </c>
      <c r="S813" s="11">
        <f t="shared" si="76"/>
        <v>41465.494444444441</v>
      </c>
      <c r="T813">
        <f t="shared" si="77"/>
        <v>2013</v>
      </c>
    </row>
    <row r="814" spans="1:20" ht="48" x14ac:dyDescent="0.2">
      <c r="A814" s="6">
        <f t="shared" si="74"/>
        <v>1.5183333333333333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7">
        <f t="shared" si="72"/>
        <v>27.606060606060606</v>
      </c>
      <c r="Q814" t="str">
        <f t="shared" si="75"/>
        <v>music</v>
      </c>
      <c r="R814" t="str">
        <f t="shared" si="73"/>
        <v>rock</v>
      </c>
      <c r="S814" s="11">
        <f t="shared" si="76"/>
        <v>41334.373611111107</v>
      </c>
      <c r="T814">
        <f t="shared" si="77"/>
        <v>2013</v>
      </c>
    </row>
    <row r="815" spans="1:20" ht="32" x14ac:dyDescent="0.2">
      <c r="A815" s="6">
        <f t="shared" si="74"/>
        <v>1.59996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7">
        <f t="shared" si="72"/>
        <v>24.999375000000001</v>
      </c>
      <c r="Q815" t="str">
        <f t="shared" si="75"/>
        <v>music</v>
      </c>
      <c r="R815" t="str">
        <f t="shared" si="73"/>
        <v>rock</v>
      </c>
      <c r="S815" s="11">
        <f t="shared" si="76"/>
        <v>41110.751909722218</v>
      </c>
      <c r="T815">
        <f t="shared" si="77"/>
        <v>2012</v>
      </c>
    </row>
    <row r="816" spans="1:20" ht="48" x14ac:dyDescent="0.2">
      <c r="A816" s="6">
        <f t="shared" si="74"/>
        <v>1.2729999999999999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7">
        <f t="shared" si="72"/>
        <v>45.464285714285715</v>
      </c>
      <c r="Q816" t="str">
        <f t="shared" si="75"/>
        <v>music</v>
      </c>
      <c r="R816" t="str">
        <f t="shared" si="73"/>
        <v>rock</v>
      </c>
      <c r="S816" s="11">
        <f t="shared" si="76"/>
        <v>40694.544444444444</v>
      </c>
      <c r="T816">
        <f t="shared" si="77"/>
        <v>2011</v>
      </c>
    </row>
    <row r="817" spans="1:20" ht="32" x14ac:dyDescent="0.2">
      <c r="A817" s="6">
        <f t="shared" si="74"/>
        <v>1.07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7">
        <f t="shared" si="72"/>
        <v>99.534883720930239</v>
      </c>
      <c r="Q817" t="str">
        <f t="shared" si="75"/>
        <v>music</v>
      </c>
      <c r="R817" t="str">
        <f t="shared" si="73"/>
        <v>rock</v>
      </c>
      <c r="S817" s="11">
        <f t="shared" si="76"/>
        <v>41944.70952546296</v>
      </c>
      <c r="T817">
        <f t="shared" si="77"/>
        <v>2014</v>
      </c>
    </row>
    <row r="818" spans="1:20" ht="32" x14ac:dyDescent="0.2">
      <c r="A818" s="6">
        <f t="shared" si="74"/>
        <v>1.1512214285714286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7">
        <f t="shared" si="72"/>
        <v>39.31</v>
      </c>
      <c r="Q818" t="str">
        <f t="shared" si="75"/>
        <v>music</v>
      </c>
      <c r="R818" t="str">
        <f t="shared" si="73"/>
        <v>rock</v>
      </c>
      <c r="S818" s="11">
        <f t="shared" si="76"/>
        <v>41373.0625</v>
      </c>
      <c r="T818">
        <f t="shared" si="77"/>
        <v>2013</v>
      </c>
    </row>
    <row r="819" spans="1:20" ht="48" x14ac:dyDescent="0.2">
      <c r="A819" s="6">
        <f t="shared" si="74"/>
        <v>1.3711066666666665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7">
        <f t="shared" si="72"/>
        <v>89.419999999999987</v>
      </c>
      <c r="Q819" t="str">
        <f t="shared" si="75"/>
        <v>music</v>
      </c>
      <c r="R819" t="str">
        <f t="shared" si="73"/>
        <v>rock</v>
      </c>
      <c r="S819" s="11">
        <f t="shared" si="76"/>
        <v>40978.999305555553</v>
      </c>
      <c r="T819">
        <f t="shared" si="77"/>
        <v>2012</v>
      </c>
    </row>
    <row r="820" spans="1:20" ht="48" x14ac:dyDescent="0.2">
      <c r="A820" s="6">
        <f t="shared" si="74"/>
        <v>1.5571428571428572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7">
        <f t="shared" si="72"/>
        <v>28.684210526315791</v>
      </c>
      <c r="Q820" t="str">
        <f t="shared" si="75"/>
        <v>music</v>
      </c>
      <c r="R820" t="str">
        <f t="shared" si="73"/>
        <v>rock</v>
      </c>
      <c r="S820" s="11">
        <f t="shared" si="76"/>
        <v>41128.500694444439</v>
      </c>
      <c r="T820">
        <f t="shared" si="77"/>
        <v>2012</v>
      </c>
    </row>
    <row r="821" spans="1:20" ht="32" x14ac:dyDescent="0.2">
      <c r="A821" s="6">
        <f t="shared" si="74"/>
        <v>1.0874999999999999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7">
        <f t="shared" si="72"/>
        <v>31.071428571428573</v>
      </c>
      <c r="Q821" t="str">
        <f t="shared" si="75"/>
        <v>music</v>
      </c>
      <c r="R821" t="str">
        <f t="shared" si="73"/>
        <v>rock</v>
      </c>
      <c r="S821" s="11">
        <f t="shared" si="76"/>
        <v>41628.988888888889</v>
      </c>
      <c r="T821">
        <f t="shared" si="77"/>
        <v>2013</v>
      </c>
    </row>
    <row r="822" spans="1:20" ht="48" x14ac:dyDescent="0.2">
      <c r="A822" s="6">
        <f t="shared" si="74"/>
        <v>1.3405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7">
        <f t="shared" si="72"/>
        <v>70.55263157894737</v>
      </c>
      <c r="Q822" t="str">
        <f t="shared" si="75"/>
        <v>music</v>
      </c>
      <c r="R822" t="str">
        <f t="shared" si="73"/>
        <v>rock</v>
      </c>
      <c r="S822" s="11">
        <f t="shared" si="76"/>
        <v>41799</v>
      </c>
      <c r="T822">
        <f t="shared" si="77"/>
        <v>2014</v>
      </c>
    </row>
    <row r="823" spans="1:20" ht="48" x14ac:dyDescent="0.2">
      <c r="A823" s="6">
        <f t="shared" si="74"/>
        <v>1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7">
        <f t="shared" si="72"/>
        <v>224.12820512820514</v>
      </c>
      <c r="Q823" t="str">
        <f t="shared" si="75"/>
        <v>music</v>
      </c>
      <c r="R823" t="str">
        <f t="shared" si="73"/>
        <v>rock</v>
      </c>
      <c r="S823" s="11">
        <f t="shared" si="76"/>
        <v>42127.959027777775</v>
      </c>
      <c r="T823">
        <f t="shared" si="77"/>
        <v>2015</v>
      </c>
    </row>
    <row r="824" spans="1:20" ht="32" x14ac:dyDescent="0.2">
      <c r="A824" s="6">
        <f t="shared" si="74"/>
        <v>1.1916666666666667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7">
        <f t="shared" si="72"/>
        <v>51.811594202898547</v>
      </c>
      <c r="Q824" t="str">
        <f t="shared" si="75"/>
        <v>music</v>
      </c>
      <c r="R824" t="str">
        <f t="shared" si="73"/>
        <v>rock</v>
      </c>
      <c r="S824" s="11">
        <f t="shared" si="76"/>
        <v>41187.739004629628</v>
      </c>
      <c r="T824">
        <f t="shared" si="77"/>
        <v>2012</v>
      </c>
    </row>
    <row r="825" spans="1:20" ht="48" x14ac:dyDescent="0.2">
      <c r="A825" s="6">
        <f t="shared" si="74"/>
        <v>1.7949999999999999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7">
        <f t="shared" si="72"/>
        <v>43.515151515151516</v>
      </c>
      <c r="Q825" t="str">
        <f t="shared" si="75"/>
        <v>music</v>
      </c>
      <c r="R825" t="str">
        <f t="shared" si="73"/>
        <v>rock</v>
      </c>
      <c r="S825" s="11">
        <f t="shared" si="76"/>
        <v>42085.722824074073</v>
      </c>
      <c r="T825">
        <f t="shared" si="77"/>
        <v>2015</v>
      </c>
    </row>
    <row r="826" spans="1:20" ht="48" x14ac:dyDescent="0.2">
      <c r="A826" s="6">
        <f t="shared" si="74"/>
        <v>1.3438124999999999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7">
        <f t="shared" si="72"/>
        <v>39.816666666666663</v>
      </c>
      <c r="Q826" t="str">
        <f t="shared" si="75"/>
        <v>music</v>
      </c>
      <c r="R826" t="str">
        <f t="shared" si="73"/>
        <v>rock</v>
      </c>
      <c r="S826" s="11">
        <f t="shared" si="76"/>
        <v>40286.082638888889</v>
      </c>
      <c r="T826">
        <f t="shared" si="77"/>
        <v>2010</v>
      </c>
    </row>
    <row r="827" spans="1:20" ht="32" x14ac:dyDescent="0.2">
      <c r="A827" s="6">
        <f t="shared" si="74"/>
        <v>1.0043200000000001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7">
        <f t="shared" si="72"/>
        <v>126.8080808080808</v>
      </c>
      <c r="Q827" t="str">
        <f t="shared" si="75"/>
        <v>music</v>
      </c>
      <c r="R827" t="str">
        <f t="shared" si="73"/>
        <v>rock</v>
      </c>
      <c r="S827" s="11">
        <f t="shared" si="76"/>
        <v>41211.098194444443</v>
      </c>
      <c r="T827">
        <f t="shared" si="77"/>
        <v>2012</v>
      </c>
    </row>
    <row r="828" spans="1:20" ht="48" x14ac:dyDescent="0.2">
      <c r="A828" s="6">
        <f t="shared" si="74"/>
        <v>1.0145454545454546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7">
        <f t="shared" si="72"/>
        <v>113.87755102040816</v>
      </c>
      <c r="Q828" t="str">
        <f t="shared" si="75"/>
        <v>music</v>
      </c>
      <c r="R828" t="str">
        <f t="shared" si="73"/>
        <v>rock</v>
      </c>
      <c r="S828" s="11">
        <f t="shared" si="76"/>
        <v>40993.788541666661</v>
      </c>
      <c r="T828">
        <f t="shared" si="77"/>
        <v>2012</v>
      </c>
    </row>
    <row r="829" spans="1:20" ht="48" x14ac:dyDescent="0.2">
      <c r="A829" s="6">
        <f t="shared" si="74"/>
        <v>1.0333333333333334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7">
        <f t="shared" si="72"/>
        <v>28.181818181818183</v>
      </c>
      <c r="Q829" t="str">
        <f t="shared" si="75"/>
        <v>music</v>
      </c>
      <c r="R829" t="str">
        <f t="shared" si="73"/>
        <v>rock</v>
      </c>
      <c r="S829" s="11">
        <f t="shared" si="76"/>
        <v>40953.617361111108</v>
      </c>
      <c r="T829">
        <f t="shared" si="77"/>
        <v>2012</v>
      </c>
    </row>
    <row r="830" spans="1:20" ht="48" x14ac:dyDescent="0.2">
      <c r="A830" s="6">
        <f t="shared" si="74"/>
        <v>1.07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7">
        <f t="shared" si="72"/>
        <v>36.60526315789474</v>
      </c>
      <c r="Q830" t="str">
        <f t="shared" si="75"/>
        <v>music</v>
      </c>
      <c r="R830" t="str">
        <f t="shared" si="73"/>
        <v>rock</v>
      </c>
      <c r="S830" s="11">
        <f t="shared" si="76"/>
        <v>41085.474999999999</v>
      </c>
      <c r="T830">
        <f t="shared" si="77"/>
        <v>2012</v>
      </c>
    </row>
    <row r="831" spans="1:20" ht="48" x14ac:dyDescent="0.2">
      <c r="A831" s="6">
        <f t="shared" si="74"/>
        <v>1.04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7">
        <f t="shared" si="72"/>
        <v>32.5</v>
      </c>
      <c r="Q831" t="str">
        <f t="shared" si="75"/>
        <v>music</v>
      </c>
      <c r="R831" t="str">
        <f t="shared" si="73"/>
        <v>rock</v>
      </c>
      <c r="S831" s="11">
        <f t="shared" si="76"/>
        <v>42564.593055555553</v>
      </c>
      <c r="T831">
        <f t="shared" si="77"/>
        <v>2016</v>
      </c>
    </row>
    <row r="832" spans="1:20" ht="48" x14ac:dyDescent="0.2">
      <c r="A832" s="6">
        <f t="shared" si="74"/>
        <v>1.0783333333333334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7">
        <f t="shared" si="72"/>
        <v>60.65625</v>
      </c>
      <c r="Q832" t="str">
        <f t="shared" si="75"/>
        <v>music</v>
      </c>
      <c r="R832" t="str">
        <f t="shared" si="73"/>
        <v>rock</v>
      </c>
      <c r="S832" s="11">
        <f t="shared" si="76"/>
        <v>41355.27575231481</v>
      </c>
      <c r="T832">
        <f t="shared" si="77"/>
        <v>2013</v>
      </c>
    </row>
    <row r="833" spans="1:20" ht="32" x14ac:dyDescent="0.2">
      <c r="A833" s="6">
        <f t="shared" si="74"/>
        <v>2.3333333333333335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7">
        <f t="shared" si="72"/>
        <v>175</v>
      </c>
      <c r="Q833" t="str">
        <f t="shared" si="75"/>
        <v>music</v>
      </c>
      <c r="R833" t="str">
        <f t="shared" si="73"/>
        <v>rock</v>
      </c>
      <c r="S833" s="11">
        <f t="shared" si="76"/>
        <v>41026.438587962963</v>
      </c>
      <c r="T833">
        <f t="shared" si="77"/>
        <v>2012</v>
      </c>
    </row>
    <row r="834" spans="1:20" ht="48" x14ac:dyDescent="0.2">
      <c r="A834" s="6">
        <f t="shared" si="74"/>
        <v>1.0060706666666666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7">
        <f t="shared" ref="P834:P897" si="78">F:F/M:M</f>
        <v>97.993896103896105</v>
      </c>
      <c r="Q834" t="str">
        <f t="shared" si="75"/>
        <v>music</v>
      </c>
      <c r="R834" t="str">
        <f t="shared" ref="R834:R897" si="79">RIGHT(O834,LEN(O834)-SEARCH("/",O834,1))</f>
        <v>rock</v>
      </c>
      <c r="S834" s="11">
        <f t="shared" si="76"/>
        <v>40929.134027777778</v>
      </c>
      <c r="T834">
        <f t="shared" si="77"/>
        <v>2012</v>
      </c>
    </row>
    <row r="835" spans="1:20" ht="16" x14ac:dyDescent="0.2">
      <c r="A835" s="6">
        <f t="shared" ref="A835:A898" si="80">F:F/E:E</f>
        <v>1.0166666666666666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7">
        <f t="shared" si="78"/>
        <v>148.78048780487805</v>
      </c>
      <c r="Q835" t="str">
        <f t="shared" ref="Q835:Q898" si="81">LEFT(O835,SEARCH("/",O835,1)-1)</f>
        <v>music</v>
      </c>
      <c r="R835" t="str">
        <f t="shared" si="79"/>
        <v>rock</v>
      </c>
      <c r="S835" s="11">
        <f t="shared" ref="S835:S898" si="82">(((J835/60)/60)/24)+DATE(1970,1,1)+(-5/24)</f>
        <v>41748.669849537036</v>
      </c>
      <c r="T835">
        <f t="shared" ref="T835:T898" si="83">YEAR(S835)</f>
        <v>2014</v>
      </c>
    </row>
    <row r="836" spans="1:20" ht="48" x14ac:dyDescent="0.2">
      <c r="A836" s="6">
        <f t="shared" si="80"/>
        <v>1.3101818181818181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7">
        <f t="shared" si="78"/>
        <v>96.08</v>
      </c>
      <c r="Q836" t="str">
        <f t="shared" si="81"/>
        <v>music</v>
      </c>
      <c r="R836" t="str">
        <f t="shared" si="79"/>
        <v>rock</v>
      </c>
      <c r="S836" s="11">
        <f t="shared" si="82"/>
        <v>41455.957638888889</v>
      </c>
      <c r="T836">
        <f t="shared" si="83"/>
        <v>2013</v>
      </c>
    </row>
    <row r="837" spans="1:20" ht="48" x14ac:dyDescent="0.2">
      <c r="A837" s="6">
        <f t="shared" si="80"/>
        <v>1.1725000000000001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7">
        <f t="shared" si="78"/>
        <v>58.625</v>
      </c>
      <c r="Q837" t="str">
        <f t="shared" si="81"/>
        <v>music</v>
      </c>
      <c r="R837" t="str">
        <f t="shared" si="79"/>
        <v>rock</v>
      </c>
      <c r="S837" s="11">
        <f t="shared" si="82"/>
        <v>41047.916666666664</v>
      </c>
      <c r="T837">
        <f t="shared" si="83"/>
        <v>2012</v>
      </c>
    </row>
    <row r="838" spans="1:20" ht="16" x14ac:dyDescent="0.2">
      <c r="A838" s="6">
        <f t="shared" si="80"/>
        <v>1.009304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7">
        <f t="shared" si="78"/>
        <v>109.70695652173914</v>
      </c>
      <c r="Q838" t="str">
        <f t="shared" si="81"/>
        <v>music</v>
      </c>
      <c r="R838" t="str">
        <f t="shared" si="79"/>
        <v>rock</v>
      </c>
      <c r="S838" s="11">
        <f t="shared" si="82"/>
        <v>41553.848587962959</v>
      </c>
      <c r="T838">
        <f t="shared" si="83"/>
        <v>2013</v>
      </c>
    </row>
    <row r="839" spans="1:20" ht="32" x14ac:dyDescent="0.2">
      <c r="A839" s="6">
        <f t="shared" si="80"/>
        <v>1.218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7">
        <f t="shared" si="78"/>
        <v>49.112903225806448</v>
      </c>
      <c r="Q839" t="str">
        <f t="shared" si="81"/>
        <v>music</v>
      </c>
      <c r="R839" t="str">
        <f t="shared" si="79"/>
        <v>rock</v>
      </c>
      <c r="S839" s="11">
        <f t="shared" si="82"/>
        <v>41760.79006944444</v>
      </c>
      <c r="T839">
        <f t="shared" si="83"/>
        <v>2014</v>
      </c>
    </row>
    <row r="840" spans="1:20" ht="48" x14ac:dyDescent="0.2">
      <c r="A840" s="6">
        <f t="shared" si="80"/>
        <v>1.454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7">
        <f t="shared" si="78"/>
        <v>47.672131147540981</v>
      </c>
      <c r="Q840" t="str">
        <f t="shared" si="81"/>
        <v>music</v>
      </c>
      <c r="R840" t="str">
        <f t="shared" si="79"/>
        <v>rock</v>
      </c>
      <c r="S840" s="11">
        <f t="shared" si="82"/>
        <v>40925.689641203702</v>
      </c>
      <c r="T840">
        <f t="shared" si="83"/>
        <v>2012</v>
      </c>
    </row>
    <row r="841" spans="1:20" ht="48" x14ac:dyDescent="0.2">
      <c r="A841" s="6">
        <f t="shared" si="80"/>
        <v>1.166166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7">
        <f t="shared" si="78"/>
        <v>60.737812499999997</v>
      </c>
      <c r="Q841" t="str">
        <f t="shared" si="81"/>
        <v>music</v>
      </c>
      <c r="R841" t="str">
        <f t="shared" si="79"/>
        <v>rock</v>
      </c>
      <c r="S841" s="11">
        <f t="shared" si="82"/>
        <v>41174.555046296293</v>
      </c>
      <c r="T841">
        <f t="shared" si="83"/>
        <v>2012</v>
      </c>
    </row>
    <row r="842" spans="1:20" ht="32" x14ac:dyDescent="0.2">
      <c r="A842" s="6">
        <f t="shared" si="80"/>
        <v>1.2041660000000001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7">
        <f t="shared" si="78"/>
        <v>63.37715789473684</v>
      </c>
      <c r="Q842" t="str">
        <f t="shared" si="81"/>
        <v>music</v>
      </c>
      <c r="R842" t="str">
        <f t="shared" si="79"/>
        <v>metal</v>
      </c>
      <c r="S842" s="11">
        <f t="shared" si="82"/>
        <v>42637.018368055556</v>
      </c>
      <c r="T842">
        <f t="shared" si="83"/>
        <v>2016</v>
      </c>
    </row>
    <row r="843" spans="1:20" ht="48" x14ac:dyDescent="0.2">
      <c r="A843" s="6">
        <f t="shared" si="80"/>
        <v>1.0132000000000001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7">
        <f t="shared" si="78"/>
        <v>53.893617021276597</v>
      </c>
      <c r="Q843" t="str">
        <f t="shared" si="81"/>
        <v>music</v>
      </c>
      <c r="R843" t="str">
        <f t="shared" si="79"/>
        <v>metal</v>
      </c>
      <c r="S843" s="11">
        <f t="shared" si="82"/>
        <v>41953.672025462954</v>
      </c>
      <c r="T843">
        <f t="shared" si="83"/>
        <v>2014</v>
      </c>
    </row>
    <row r="844" spans="1:20" ht="48" x14ac:dyDescent="0.2">
      <c r="A844" s="6">
        <f t="shared" si="80"/>
        <v>1.0431999999999999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7">
        <f t="shared" si="78"/>
        <v>66.871794871794876</v>
      </c>
      <c r="Q844" t="str">
        <f t="shared" si="81"/>
        <v>music</v>
      </c>
      <c r="R844" t="str">
        <f t="shared" si="79"/>
        <v>metal</v>
      </c>
      <c r="S844" s="11">
        <f t="shared" si="82"/>
        <v>41560.957638888889</v>
      </c>
      <c r="T844">
        <f t="shared" si="83"/>
        <v>2013</v>
      </c>
    </row>
    <row r="845" spans="1:20" ht="48" x14ac:dyDescent="0.2">
      <c r="A845" s="6">
        <f t="shared" si="80"/>
        <v>2.6713333333333331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7">
        <f t="shared" si="78"/>
        <v>63.102362204724407</v>
      </c>
      <c r="Q845" t="str">
        <f t="shared" si="81"/>
        <v>music</v>
      </c>
      <c r="R845" t="str">
        <f t="shared" si="79"/>
        <v>metal</v>
      </c>
      <c r="S845" s="11">
        <f t="shared" si="82"/>
        <v>42712.124999999993</v>
      </c>
      <c r="T845">
        <f t="shared" si="83"/>
        <v>2016</v>
      </c>
    </row>
    <row r="846" spans="1:20" ht="48" x14ac:dyDescent="0.2">
      <c r="A846" s="6">
        <f t="shared" si="80"/>
        <v>1.9413333333333334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7">
        <f t="shared" si="78"/>
        <v>36.628930817610062</v>
      </c>
      <c r="Q846" t="str">
        <f t="shared" si="81"/>
        <v>music</v>
      </c>
      <c r="R846" t="str">
        <f t="shared" si="79"/>
        <v>metal</v>
      </c>
      <c r="S846" s="11">
        <f t="shared" si="82"/>
        <v>41943.999305555553</v>
      </c>
      <c r="T846">
        <f t="shared" si="83"/>
        <v>2014</v>
      </c>
    </row>
    <row r="847" spans="1:20" ht="48" x14ac:dyDescent="0.2">
      <c r="A847" s="6">
        <f t="shared" si="80"/>
        <v>1.203802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7">
        <f t="shared" si="78"/>
        <v>34.005706214689269</v>
      </c>
      <c r="Q847" t="str">
        <f t="shared" si="81"/>
        <v>music</v>
      </c>
      <c r="R847" t="str">
        <f t="shared" si="79"/>
        <v>metal</v>
      </c>
      <c r="S847" s="11">
        <f t="shared" si="82"/>
        <v>42617.957638888889</v>
      </c>
      <c r="T847">
        <f t="shared" si="83"/>
        <v>2016</v>
      </c>
    </row>
    <row r="848" spans="1:20" ht="32" x14ac:dyDescent="0.2">
      <c r="A848" s="6">
        <f t="shared" si="80"/>
        <v>1.2200090909090908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7">
        <f t="shared" si="78"/>
        <v>28.553404255319148</v>
      </c>
      <c r="Q848" t="str">
        <f t="shared" si="81"/>
        <v>music</v>
      </c>
      <c r="R848" t="str">
        <f t="shared" si="79"/>
        <v>metal</v>
      </c>
      <c r="S848" s="11">
        <f t="shared" si="82"/>
        <v>41708.375</v>
      </c>
      <c r="T848">
        <f t="shared" si="83"/>
        <v>2014</v>
      </c>
    </row>
    <row r="849" spans="1:20" ht="16" x14ac:dyDescent="0.2">
      <c r="A849" s="6">
        <f t="shared" si="80"/>
        <v>1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7">
        <f t="shared" si="78"/>
        <v>10</v>
      </c>
      <c r="Q849" t="str">
        <f t="shared" si="81"/>
        <v>music</v>
      </c>
      <c r="R849" t="str">
        <f t="shared" si="79"/>
        <v>metal</v>
      </c>
      <c r="S849" s="11">
        <f t="shared" si="82"/>
        <v>42195.590000000004</v>
      </c>
      <c r="T849">
        <f t="shared" si="83"/>
        <v>2015</v>
      </c>
    </row>
    <row r="850" spans="1:20" ht="48" x14ac:dyDescent="0.2">
      <c r="A850" s="6">
        <f t="shared" si="80"/>
        <v>1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7">
        <f t="shared" si="78"/>
        <v>18.75</v>
      </c>
      <c r="Q850" t="str">
        <f t="shared" si="81"/>
        <v>music</v>
      </c>
      <c r="R850" t="str">
        <f t="shared" si="79"/>
        <v>metal</v>
      </c>
      <c r="S850" s="11">
        <f t="shared" si="82"/>
        <v>42108.583715277775</v>
      </c>
      <c r="T850">
        <f t="shared" si="83"/>
        <v>2015</v>
      </c>
    </row>
    <row r="851" spans="1:20" ht="64" x14ac:dyDescent="0.2">
      <c r="A851" s="6">
        <f t="shared" si="80"/>
        <v>1.1990000000000001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7">
        <f t="shared" si="78"/>
        <v>41.704347826086959</v>
      </c>
      <c r="Q851" t="str">
        <f t="shared" si="81"/>
        <v>music</v>
      </c>
      <c r="R851" t="str">
        <f t="shared" si="79"/>
        <v>metal</v>
      </c>
      <c r="S851" s="11">
        <f t="shared" si="82"/>
        <v>42078.898888888885</v>
      </c>
      <c r="T851">
        <f t="shared" si="83"/>
        <v>2015</v>
      </c>
    </row>
    <row r="852" spans="1:20" ht="48" x14ac:dyDescent="0.2">
      <c r="A852" s="6">
        <f t="shared" si="80"/>
        <v>1.55175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7">
        <f t="shared" si="78"/>
        <v>46.669172932330824</v>
      </c>
      <c r="Q852" t="str">
        <f t="shared" si="81"/>
        <v>music</v>
      </c>
      <c r="R852" t="str">
        <f t="shared" si="79"/>
        <v>metal</v>
      </c>
      <c r="S852" s="11">
        <f t="shared" si="82"/>
        <v>42484.999305555553</v>
      </c>
      <c r="T852">
        <f t="shared" si="83"/>
        <v>2016</v>
      </c>
    </row>
    <row r="853" spans="1:20" ht="32" x14ac:dyDescent="0.2">
      <c r="A853" s="6">
        <f t="shared" si="80"/>
        <v>1.3045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7">
        <f t="shared" si="78"/>
        <v>37.271428571428572</v>
      </c>
      <c r="Q853" t="str">
        <f t="shared" si="81"/>
        <v>music</v>
      </c>
      <c r="R853" t="str">
        <f t="shared" si="79"/>
        <v>metal</v>
      </c>
      <c r="S853" s="11">
        <f t="shared" si="82"/>
        <v>42582.614583333336</v>
      </c>
      <c r="T853">
        <f t="shared" si="83"/>
        <v>2016</v>
      </c>
    </row>
    <row r="854" spans="1:20" ht="32" x14ac:dyDescent="0.2">
      <c r="A854" s="6">
        <f t="shared" si="80"/>
        <v>1.0497142857142858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7">
        <f t="shared" si="78"/>
        <v>59.258064516129032</v>
      </c>
      <c r="Q854" t="str">
        <f t="shared" si="81"/>
        <v>music</v>
      </c>
      <c r="R854" t="str">
        <f t="shared" si="79"/>
        <v>metal</v>
      </c>
      <c r="S854" s="11">
        <f t="shared" si="82"/>
        <v>42667.666666666664</v>
      </c>
      <c r="T854">
        <f t="shared" si="83"/>
        <v>2016</v>
      </c>
    </row>
    <row r="855" spans="1:20" ht="48" x14ac:dyDescent="0.2">
      <c r="A855" s="6">
        <f t="shared" si="80"/>
        <v>1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7">
        <f t="shared" si="78"/>
        <v>30</v>
      </c>
      <c r="Q855" t="str">
        <f t="shared" si="81"/>
        <v>music</v>
      </c>
      <c r="R855" t="str">
        <f t="shared" si="79"/>
        <v>metal</v>
      </c>
      <c r="S855" s="11">
        <f t="shared" si="82"/>
        <v>42051.62394675926</v>
      </c>
      <c r="T855">
        <f t="shared" si="83"/>
        <v>2015</v>
      </c>
    </row>
    <row r="856" spans="1:20" ht="48" x14ac:dyDescent="0.2">
      <c r="A856" s="6">
        <f t="shared" si="80"/>
        <v>1.1822050359712231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7">
        <f t="shared" si="78"/>
        <v>65.8623246492986</v>
      </c>
      <c r="Q856" t="str">
        <f t="shared" si="81"/>
        <v>music</v>
      </c>
      <c r="R856" t="str">
        <f t="shared" si="79"/>
        <v>metal</v>
      </c>
      <c r="S856" s="11">
        <f t="shared" si="82"/>
        <v>42732.004004629627</v>
      </c>
      <c r="T856">
        <f t="shared" si="83"/>
        <v>2016</v>
      </c>
    </row>
    <row r="857" spans="1:20" ht="32" x14ac:dyDescent="0.2">
      <c r="A857" s="6">
        <f t="shared" si="80"/>
        <v>1.0344827586206897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7">
        <f t="shared" si="78"/>
        <v>31.914893617021278</v>
      </c>
      <c r="Q857" t="str">
        <f t="shared" si="81"/>
        <v>music</v>
      </c>
      <c r="R857" t="str">
        <f t="shared" si="79"/>
        <v>metal</v>
      </c>
      <c r="S857" s="11">
        <f t="shared" si="82"/>
        <v>42574.916863425926</v>
      </c>
      <c r="T857">
        <f t="shared" si="83"/>
        <v>2016</v>
      </c>
    </row>
    <row r="858" spans="1:20" ht="48" x14ac:dyDescent="0.2">
      <c r="A858" s="6">
        <f t="shared" si="80"/>
        <v>2.1800000000000002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7">
        <f t="shared" si="78"/>
        <v>19.464285714285715</v>
      </c>
      <c r="Q858" t="str">
        <f t="shared" si="81"/>
        <v>music</v>
      </c>
      <c r="R858" t="str">
        <f t="shared" si="79"/>
        <v>metal</v>
      </c>
      <c r="S858" s="11">
        <f t="shared" si="82"/>
        <v>42668.583333333336</v>
      </c>
      <c r="T858">
        <f t="shared" si="83"/>
        <v>2016</v>
      </c>
    </row>
    <row r="859" spans="1:20" ht="32" x14ac:dyDescent="0.2">
      <c r="A859" s="6">
        <f t="shared" si="80"/>
        <v>1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7">
        <f t="shared" si="78"/>
        <v>50</v>
      </c>
      <c r="Q859" t="str">
        <f t="shared" si="81"/>
        <v>music</v>
      </c>
      <c r="R859" t="str">
        <f t="shared" si="79"/>
        <v>metal</v>
      </c>
      <c r="S859" s="11">
        <f t="shared" si="82"/>
        <v>42333.414710648147</v>
      </c>
      <c r="T859">
        <f t="shared" si="83"/>
        <v>2015</v>
      </c>
    </row>
    <row r="860" spans="1:20" ht="48" x14ac:dyDescent="0.2">
      <c r="A860" s="6">
        <f t="shared" si="80"/>
        <v>1.4400583333333332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7">
        <f t="shared" si="78"/>
        <v>22.737763157894737</v>
      </c>
      <c r="Q860" t="str">
        <f t="shared" si="81"/>
        <v>music</v>
      </c>
      <c r="R860" t="str">
        <f t="shared" si="79"/>
        <v>metal</v>
      </c>
      <c r="S860" s="11">
        <f t="shared" si="82"/>
        <v>42109.749305555553</v>
      </c>
      <c r="T860">
        <f t="shared" si="83"/>
        <v>2015</v>
      </c>
    </row>
    <row r="861" spans="1:20" ht="32" x14ac:dyDescent="0.2">
      <c r="A861" s="6">
        <f t="shared" si="80"/>
        <v>1.0467500000000001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7">
        <f t="shared" si="78"/>
        <v>42.724489795918366</v>
      </c>
      <c r="Q861" t="str">
        <f t="shared" si="81"/>
        <v>music</v>
      </c>
      <c r="R861" t="str">
        <f t="shared" si="79"/>
        <v>metal</v>
      </c>
      <c r="S861" s="11">
        <f t="shared" si="82"/>
        <v>42158.791666666664</v>
      </c>
      <c r="T861">
        <f t="shared" si="83"/>
        <v>2015</v>
      </c>
    </row>
    <row r="862" spans="1:20" ht="48" x14ac:dyDescent="0.2">
      <c r="A862" s="6">
        <f t="shared" si="80"/>
        <v>0.18142857142857144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7">
        <f t="shared" si="78"/>
        <v>52.916666666666664</v>
      </c>
      <c r="Q862" t="str">
        <f t="shared" si="81"/>
        <v>music</v>
      </c>
      <c r="R862" t="str">
        <f t="shared" si="79"/>
        <v>jazz</v>
      </c>
      <c r="S862" s="11">
        <f t="shared" si="82"/>
        <v>41600.316122685181</v>
      </c>
      <c r="T862">
        <f t="shared" si="83"/>
        <v>2013</v>
      </c>
    </row>
    <row r="863" spans="1:20" ht="48" x14ac:dyDescent="0.2">
      <c r="A863" s="6">
        <f t="shared" si="80"/>
        <v>2.2444444444444444E-2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7">
        <f t="shared" si="78"/>
        <v>50.5</v>
      </c>
      <c r="Q863" t="str">
        <f t="shared" si="81"/>
        <v>music</v>
      </c>
      <c r="R863" t="str">
        <f t="shared" si="79"/>
        <v>jazz</v>
      </c>
      <c r="S863" s="11">
        <f t="shared" si="82"/>
        <v>42629.756990740738</v>
      </c>
      <c r="T863">
        <f t="shared" si="83"/>
        <v>2016</v>
      </c>
    </row>
    <row r="864" spans="1:20" ht="48" x14ac:dyDescent="0.2">
      <c r="A864" s="6">
        <f t="shared" si="80"/>
        <v>3.3999999999999998E-3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7">
        <f t="shared" si="78"/>
        <v>42.5</v>
      </c>
      <c r="Q864" t="str">
        <f t="shared" si="81"/>
        <v>music</v>
      </c>
      <c r="R864" t="str">
        <f t="shared" si="79"/>
        <v>jazz</v>
      </c>
      <c r="S864" s="11">
        <f t="shared" si="82"/>
        <v>41589.388287037036</v>
      </c>
      <c r="T864">
        <f t="shared" si="83"/>
        <v>2013</v>
      </c>
    </row>
    <row r="865" spans="1:20" ht="48" x14ac:dyDescent="0.2">
      <c r="A865" s="6">
        <f t="shared" si="80"/>
        <v>4.4999999999999998E-2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7">
        <f t="shared" si="78"/>
        <v>18</v>
      </c>
      <c r="Q865" t="str">
        <f t="shared" si="81"/>
        <v>music</v>
      </c>
      <c r="R865" t="str">
        <f t="shared" si="79"/>
        <v>jazz</v>
      </c>
      <c r="S865" s="11">
        <f t="shared" si="82"/>
        <v>40950.909328703703</v>
      </c>
      <c r="T865">
        <f t="shared" si="83"/>
        <v>2012</v>
      </c>
    </row>
    <row r="866" spans="1:20" ht="48" x14ac:dyDescent="0.2">
      <c r="A866" s="6">
        <f t="shared" si="80"/>
        <v>0.41538461538461541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7">
        <f t="shared" si="78"/>
        <v>34.177215189873415</v>
      </c>
      <c r="Q866" t="str">
        <f t="shared" si="81"/>
        <v>music</v>
      </c>
      <c r="R866" t="str">
        <f t="shared" si="79"/>
        <v>jazz</v>
      </c>
      <c r="S866" s="11">
        <f t="shared" si="82"/>
        <v>41563.207638888889</v>
      </c>
      <c r="T866">
        <f t="shared" si="83"/>
        <v>2013</v>
      </c>
    </row>
    <row r="867" spans="1:20" ht="48" x14ac:dyDescent="0.2">
      <c r="A867" s="6">
        <f t="shared" si="80"/>
        <v>2.0454545454545454E-2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7">
        <f t="shared" si="78"/>
        <v>22.5</v>
      </c>
      <c r="Q867" t="str">
        <f t="shared" si="81"/>
        <v>music</v>
      </c>
      <c r="R867" t="str">
        <f t="shared" si="79"/>
        <v>jazz</v>
      </c>
      <c r="S867" s="11">
        <f t="shared" si="82"/>
        <v>41290.564780092594</v>
      </c>
      <c r="T867">
        <f t="shared" si="83"/>
        <v>2013</v>
      </c>
    </row>
    <row r="868" spans="1:20" ht="48" x14ac:dyDescent="0.2">
      <c r="A868" s="6">
        <f t="shared" si="80"/>
        <v>0.18285714285714286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7">
        <f t="shared" si="78"/>
        <v>58.18181818181818</v>
      </c>
      <c r="Q868" t="str">
        <f t="shared" si="81"/>
        <v>music</v>
      </c>
      <c r="R868" t="str">
        <f t="shared" si="79"/>
        <v>jazz</v>
      </c>
      <c r="S868" s="11">
        <f t="shared" si="82"/>
        <v>42063.423611111109</v>
      </c>
      <c r="T868">
        <f t="shared" si="83"/>
        <v>2015</v>
      </c>
    </row>
    <row r="869" spans="1:20" ht="48" x14ac:dyDescent="0.2">
      <c r="A869" s="6">
        <f t="shared" si="80"/>
        <v>0.2402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7">
        <f t="shared" si="78"/>
        <v>109.18181818181819</v>
      </c>
      <c r="Q869" t="str">
        <f t="shared" si="81"/>
        <v>music</v>
      </c>
      <c r="R869" t="str">
        <f t="shared" si="79"/>
        <v>jazz</v>
      </c>
      <c r="S869" s="11">
        <f t="shared" si="82"/>
        <v>40147.999305555553</v>
      </c>
      <c r="T869">
        <f t="shared" si="83"/>
        <v>2009</v>
      </c>
    </row>
    <row r="870" spans="1:20" ht="64" x14ac:dyDescent="0.2">
      <c r="A870" s="6">
        <f t="shared" si="80"/>
        <v>1.1111111111111111E-3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7">
        <f t="shared" si="78"/>
        <v>50</v>
      </c>
      <c r="Q870" t="str">
        <f t="shared" si="81"/>
        <v>music</v>
      </c>
      <c r="R870" t="str">
        <f t="shared" si="79"/>
        <v>jazz</v>
      </c>
      <c r="S870" s="11">
        <f t="shared" si="82"/>
        <v>41645.819421296292</v>
      </c>
      <c r="T870">
        <f t="shared" si="83"/>
        <v>2014</v>
      </c>
    </row>
    <row r="871" spans="1:20" ht="48" x14ac:dyDescent="0.2">
      <c r="A871" s="6">
        <f t="shared" si="80"/>
        <v>0.11818181818181818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7">
        <f t="shared" si="78"/>
        <v>346.66666666666669</v>
      </c>
      <c r="Q871" t="str">
        <f t="shared" si="81"/>
        <v>music</v>
      </c>
      <c r="R871" t="str">
        <f t="shared" si="79"/>
        <v>jazz</v>
      </c>
      <c r="S871" s="11">
        <f t="shared" si="82"/>
        <v>41372.595567129625</v>
      </c>
      <c r="T871">
        <f t="shared" si="83"/>
        <v>2013</v>
      </c>
    </row>
    <row r="872" spans="1:20" ht="48" x14ac:dyDescent="0.2">
      <c r="A872" s="6">
        <f t="shared" si="80"/>
        <v>3.0999999999999999E-3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7">
        <f t="shared" si="78"/>
        <v>12.4</v>
      </c>
      <c r="Q872" t="str">
        <f t="shared" si="81"/>
        <v>music</v>
      </c>
      <c r="R872" t="str">
        <f t="shared" si="79"/>
        <v>jazz</v>
      </c>
      <c r="S872" s="11">
        <f t="shared" si="82"/>
        <v>41517.813923611109</v>
      </c>
      <c r="T872">
        <f t="shared" si="83"/>
        <v>2013</v>
      </c>
    </row>
    <row r="873" spans="1:20" ht="48" x14ac:dyDescent="0.2">
      <c r="A873" s="6">
        <f t="shared" si="80"/>
        <v>5.4166666666666669E-2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7">
        <f t="shared" si="78"/>
        <v>27.083333333333332</v>
      </c>
      <c r="Q873" t="str">
        <f t="shared" si="81"/>
        <v>music</v>
      </c>
      <c r="R873" t="str">
        <f t="shared" si="79"/>
        <v>jazz</v>
      </c>
      <c r="S873" s="11">
        <f t="shared" si="82"/>
        <v>41607.39461805555</v>
      </c>
      <c r="T873">
        <f t="shared" si="83"/>
        <v>2013</v>
      </c>
    </row>
    <row r="874" spans="1:20" ht="48" x14ac:dyDescent="0.2">
      <c r="A874" s="6">
        <f t="shared" si="80"/>
        <v>8.1250000000000003E-3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7">
        <f t="shared" si="78"/>
        <v>32.5</v>
      </c>
      <c r="Q874" t="str">
        <f t="shared" si="81"/>
        <v>music</v>
      </c>
      <c r="R874" t="str">
        <f t="shared" si="79"/>
        <v>jazz</v>
      </c>
      <c r="S874" s="11">
        <f t="shared" si="82"/>
        <v>40612.617210648146</v>
      </c>
      <c r="T874">
        <f t="shared" si="83"/>
        <v>2011</v>
      </c>
    </row>
    <row r="875" spans="1:20" ht="32" x14ac:dyDescent="0.2">
      <c r="A875" s="6">
        <f t="shared" si="80"/>
        <v>1.2857142857142857E-2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7">
        <f t="shared" si="78"/>
        <v>9</v>
      </c>
      <c r="Q875" t="str">
        <f t="shared" si="81"/>
        <v>music</v>
      </c>
      <c r="R875" t="str">
        <f t="shared" si="79"/>
        <v>jazz</v>
      </c>
      <c r="S875" s="11">
        <f t="shared" si="82"/>
        <v>41224.000462962962</v>
      </c>
      <c r="T875">
        <f t="shared" si="83"/>
        <v>2012</v>
      </c>
    </row>
    <row r="876" spans="1:20" ht="48" x14ac:dyDescent="0.2">
      <c r="A876" s="6">
        <f t="shared" si="80"/>
        <v>0.24333333333333335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7">
        <f t="shared" si="78"/>
        <v>34.761904761904759</v>
      </c>
      <c r="Q876" t="str">
        <f t="shared" si="81"/>
        <v>music</v>
      </c>
      <c r="R876" t="str">
        <f t="shared" si="79"/>
        <v>jazz</v>
      </c>
      <c r="S876" s="11">
        <f t="shared" si="82"/>
        <v>41398.375393518516</v>
      </c>
      <c r="T876">
        <f t="shared" si="83"/>
        <v>2013</v>
      </c>
    </row>
    <row r="877" spans="1:20" ht="64" x14ac:dyDescent="0.2">
      <c r="A877" s="6">
        <f t="shared" si="80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7" t="e">
        <f t="shared" si="78"/>
        <v>#DIV/0!</v>
      </c>
      <c r="Q877" t="str">
        <f t="shared" si="81"/>
        <v>music</v>
      </c>
      <c r="R877" t="str">
        <f t="shared" si="79"/>
        <v>jazz</v>
      </c>
      <c r="S877" s="11">
        <f t="shared" si="82"/>
        <v>42268.515405092585</v>
      </c>
      <c r="T877">
        <f t="shared" si="83"/>
        <v>2015</v>
      </c>
    </row>
    <row r="878" spans="1:20" ht="16" x14ac:dyDescent="0.2">
      <c r="A878" s="6">
        <f t="shared" si="80"/>
        <v>0.40799492385786801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7">
        <f t="shared" si="78"/>
        <v>28.577777777777779</v>
      </c>
      <c r="Q878" t="str">
        <f t="shared" si="81"/>
        <v>music</v>
      </c>
      <c r="R878" t="str">
        <f t="shared" si="79"/>
        <v>jazz</v>
      </c>
      <c r="S878" s="11">
        <f t="shared" si="82"/>
        <v>41309.288506944438</v>
      </c>
      <c r="T878">
        <f t="shared" si="83"/>
        <v>2013</v>
      </c>
    </row>
    <row r="879" spans="1:20" ht="48" x14ac:dyDescent="0.2">
      <c r="A879" s="6">
        <f t="shared" si="80"/>
        <v>0.67549999999999999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7">
        <f t="shared" si="78"/>
        <v>46.586206896551722</v>
      </c>
      <c r="Q879" t="str">
        <f t="shared" si="81"/>
        <v>music</v>
      </c>
      <c r="R879" t="str">
        <f t="shared" si="79"/>
        <v>jazz</v>
      </c>
      <c r="S879" s="11">
        <f t="shared" si="82"/>
        <v>41627.580555555556</v>
      </c>
      <c r="T879">
        <f t="shared" si="83"/>
        <v>2013</v>
      </c>
    </row>
    <row r="880" spans="1:20" ht="48" x14ac:dyDescent="0.2">
      <c r="A880" s="6">
        <f t="shared" si="80"/>
        <v>1.2999999999999999E-2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7">
        <f t="shared" si="78"/>
        <v>32.5</v>
      </c>
      <c r="Q880" t="str">
        <f t="shared" si="81"/>
        <v>music</v>
      </c>
      <c r="R880" t="str">
        <f t="shared" si="79"/>
        <v>jazz</v>
      </c>
      <c r="S880" s="11">
        <f t="shared" si="82"/>
        <v>40535.024583333332</v>
      </c>
      <c r="T880">
        <f t="shared" si="83"/>
        <v>2010</v>
      </c>
    </row>
    <row r="881" spans="1:20" ht="48" x14ac:dyDescent="0.2">
      <c r="A881" s="6">
        <f t="shared" si="80"/>
        <v>0.30666666666666664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7">
        <f t="shared" si="78"/>
        <v>21.466666666666665</v>
      </c>
      <c r="Q881" t="str">
        <f t="shared" si="81"/>
        <v>music</v>
      </c>
      <c r="R881" t="str">
        <f t="shared" si="79"/>
        <v>jazz</v>
      </c>
      <c r="S881" s="11">
        <f t="shared" si="82"/>
        <v>41058.621585648143</v>
      </c>
      <c r="T881">
        <f t="shared" si="83"/>
        <v>2012</v>
      </c>
    </row>
    <row r="882" spans="1:20" ht="48" x14ac:dyDescent="0.2">
      <c r="A882" s="6">
        <f t="shared" si="80"/>
        <v>2.9894179894179893E-2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7">
        <f t="shared" si="78"/>
        <v>14.125</v>
      </c>
      <c r="Q882" t="str">
        <f t="shared" si="81"/>
        <v>music</v>
      </c>
      <c r="R882" t="str">
        <f t="shared" si="79"/>
        <v>indie rock</v>
      </c>
      <c r="S882" s="11">
        <f t="shared" si="82"/>
        <v>41212.112708333334</v>
      </c>
      <c r="T882">
        <f t="shared" si="83"/>
        <v>2012</v>
      </c>
    </row>
    <row r="883" spans="1:20" ht="48" x14ac:dyDescent="0.2">
      <c r="A883" s="6">
        <f t="shared" si="80"/>
        <v>8.0000000000000002E-3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7">
        <f t="shared" si="78"/>
        <v>30</v>
      </c>
      <c r="Q883" t="str">
        <f t="shared" si="81"/>
        <v>music</v>
      </c>
      <c r="R883" t="str">
        <f t="shared" si="79"/>
        <v>indie rock</v>
      </c>
      <c r="S883" s="11">
        <f t="shared" si="82"/>
        <v>40922.042662037034</v>
      </c>
      <c r="T883">
        <f t="shared" si="83"/>
        <v>2012</v>
      </c>
    </row>
    <row r="884" spans="1:20" ht="48" x14ac:dyDescent="0.2">
      <c r="A884" s="6">
        <f t="shared" si="80"/>
        <v>0.20133333333333334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7">
        <f t="shared" si="78"/>
        <v>21.571428571428573</v>
      </c>
      <c r="Q884" t="str">
        <f t="shared" si="81"/>
        <v>music</v>
      </c>
      <c r="R884" t="str">
        <f t="shared" si="79"/>
        <v>indie rock</v>
      </c>
      <c r="S884" s="11">
        <f t="shared" si="82"/>
        <v>40792.652199074073</v>
      </c>
      <c r="T884">
        <f t="shared" si="83"/>
        <v>2011</v>
      </c>
    </row>
    <row r="885" spans="1:20" ht="48" x14ac:dyDescent="0.2">
      <c r="A885" s="6">
        <f t="shared" si="80"/>
        <v>0.4002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7">
        <f t="shared" si="78"/>
        <v>83.375</v>
      </c>
      <c r="Q885" t="str">
        <f t="shared" si="81"/>
        <v>music</v>
      </c>
      <c r="R885" t="str">
        <f t="shared" si="79"/>
        <v>indie rock</v>
      </c>
      <c r="S885" s="11">
        <f t="shared" si="82"/>
        <v>42431.727256944439</v>
      </c>
      <c r="T885">
        <f t="shared" si="83"/>
        <v>2016</v>
      </c>
    </row>
    <row r="886" spans="1:20" ht="48" x14ac:dyDescent="0.2">
      <c r="A886" s="6">
        <f t="shared" si="80"/>
        <v>0.01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7">
        <f t="shared" si="78"/>
        <v>10</v>
      </c>
      <c r="Q886" t="str">
        <f t="shared" si="81"/>
        <v>music</v>
      </c>
      <c r="R886" t="str">
        <f t="shared" si="79"/>
        <v>indie rock</v>
      </c>
      <c r="S886" s="11">
        <f t="shared" si="82"/>
        <v>41040.896527777775</v>
      </c>
      <c r="T886">
        <f t="shared" si="83"/>
        <v>2012</v>
      </c>
    </row>
    <row r="887" spans="1:20" ht="48" x14ac:dyDescent="0.2">
      <c r="A887" s="6">
        <f t="shared" si="80"/>
        <v>0.75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7">
        <f t="shared" si="78"/>
        <v>35.714285714285715</v>
      </c>
      <c r="Q887" t="str">
        <f t="shared" si="81"/>
        <v>music</v>
      </c>
      <c r="R887" t="str">
        <f t="shared" si="79"/>
        <v>indie rock</v>
      </c>
      <c r="S887" s="11">
        <f t="shared" si="82"/>
        <v>42734.732766203706</v>
      </c>
      <c r="T887">
        <f t="shared" si="83"/>
        <v>2016</v>
      </c>
    </row>
    <row r="888" spans="1:20" ht="48" x14ac:dyDescent="0.2">
      <c r="A888" s="6">
        <f t="shared" si="80"/>
        <v>0.41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7">
        <f t="shared" si="78"/>
        <v>29.285714285714285</v>
      </c>
      <c r="Q888" t="str">
        <f t="shared" si="81"/>
        <v>music</v>
      </c>
      <c r="R888" t="str">
        <f t="shared" si="79"/>
        <v>indie rock</v>
      </c>
      <c r="S888" s="11">
        <f t="shared" si="82"/>
        <v>42628.662187499998</v>
      </c>
      <c r="T888">
        <f t="shared" si="83"/>
        <v>2016</v>
      </c>
    </row>
    <row r="889" spans="1:20" ht="48" x14ac:dyDescent="0.2">
      <c r="A889" s="6">
        <f t="shared" si="80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7" t="e">
        <f t="shared" si="78"/>
        <v>#DIV/0!</v>
      </c>
      <c r="Q889" t="str">
        <f t="shared" si="81"/>
        <v>music</v>
      </c>
      <c r="R889" t="str">
        <f t="shared" si="79"/>
        <v>indie rock</v>
      </c>
      <c r="S889" s="11">
        <f t="shared" si="82"/>
        <v>41056.75063657407</v>
      </c>
      <c r="T889">
        <f t="shared" si="83"/>
        <v>2012</v>
      </c>
    </row>
    <row r="890" spans="1:20" ht="48" x14ac:dyDescent="0.2">
      <c r="A890" s="6">
        <f t="shared" si="80"/>
        <v>7.1999999999999995E-2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7">
        <f t="shared" si="78"/>
        <v>18</v>
      </c>
      <c r="Q890" t="str">
        <f t="shared" si="81"/>
        <v>music</v>
      </c>
      <c r="R890" t="str">
        <f t="shared" si="79"/>
        <v>indie rock</v>
      </c>
      <c r="S890" s="11">
        <f t="shared" si="82"/>
        <v>40787.041666666664</v>
      </c>
      <c r="T890">
        <f t="shared" si="83"/>
        <v>2011</v>
      </c>
    </row>
    <row r="891" spans="1:20" ht="48" x14ac:dyDescent="0.2">
      <c r="A891" s="6">
        <f t="shared" si="80"/>
        <v>9.4412800000000005E-2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7">
        <f t="shared" si="78"/>
        <v>73.760000000000005</v>
      </c>
      <c r="Q891" t="str">
        <f t="shared" si="81"/>
        <v>music</v>
      </c>
      <c r="R891" t="str">
        <f t="shared" si="79"/>
        <v>indie rock</v>
      </c>
      <c r="S891" s="11">
        <f t="shared" si="82"/>
        <v>41917.575729166667</v>
      </c>
      <c r="T891">
        <f t="shared" si="83"/>
        <v>2014</v>
      </c>
    </row>
    <row r="892" spans="1:20" ht="48" x14ac:dyDescent="0.2">
      <c r="A892" s="6">
        <f t="shared" si="80"/>
        <v>4.1666666666666664E-2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7">
        <f t="shared" si="78"/>
        <v>31.25</v>
      </c>
      <c r="Q892" t="str">
        <f t="shared" si="81"/>
        <v>music</v>
      </c>
      <c r="R892" t="str">
        <f t="shared" si="79"/>
        <v>indie rock</v>
      </c>
      <c r="S892" s="11">
        <f t="shared" si="82"/>
        <v>41599.532164351847</v>
      </c>
      <c r="T892">
        <f t="shared" si="83"/>
        <v>2013</v>
      </c>
    </row>
    <row r="893" spans="1:20" ht="48" x14ac:dyDescent="0.2">
      <c r="A893" s="6">
        <f t="shared" si="80"/>
        <v>3.2500000000000001E-2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7">
        <f t="shared" si="78"/>
        <v>28.888888888888889</v>
      </c>
      <c r="Q893" t="str">
        <f t="shared" si="81"/>
        <v>music</v>
      </c>
      <c r="R893" t="str">
        <f t="shared" si="79"/>
        <v>indie rock</v>
      </c>
      <c r="S893" s="11">
        <f t="shared" si="82"/>
        <v>41871.823263888888</v>
      </c>
      <c r="T893">
        <f t="shared" si="83"/>
        <v>2014</v>
      </c>
    </row>
    <row r="894" spans="1:20" ht="48" x14ac:dyDescent="0.2">
      <c r="A894" s="6">
        <f t="shared" si="80"/>
        <v>0.40749999999999997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7">
        <f t="shared" si="78"/>
        <v>143.8235294117647</v>
      </c>
      <c r="Q894" t="str">
        <f t="shared" si="81"/>
        <v>music</v>
      </c>
      <c r="R894" t="str">
        <f t="shared" si="79"/>
        <v>indie rock</v>
      </c>
      <c r="S894" s="11">
        <f t="shared" si="82"/>
        <v>40390.958333333328</v>
      </c>
      <c r="T894">
        <f t="shared" si="83"/>
        <v>2010</v>
      </c>
    </row>
    <row r="895" spans="1:20" ht="48" x14ac:dyDescent="0.2">
      <c r="A895" s="6">
        <f t="shared" si="80"/>
        <v>0.1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7">
        <f t="shared" si="78"/>
        <v>40</v>
      </c>
      <c r="Q895" t="str">
        <f t="shared" si="81"/>
        <v>music</v>
      </c>
      <c r="R895" t="str">
        <f t="shared" si="79"/>
        <v>indie rock</v>
      </c>
      <c r="S895" s="11">
        <f t="shared" si="82"/>
        <v>42095.647719907407</v>
      </c>
      <c r="T895">
        <f t="shared" si="83"/>
        <v>2015</v>
      </c>
    </row>
    <row r="896" spans="1:20" ht="48" x14ac:dyDescent="0.2">
      <c r="A896" s="6">
        <f t="shared" si="80"/>
        <v>0.39169999999999999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7">
        <f t="shared" si="78"/>
        <v>147.81132075471697</v>
      </c>
      <c r="Q896" t="str">
        <f t="shared" si="81"/>
        <v>music</v>
      </c>
      <c r="R896" t="str">
        <f t="shared" si="79"/>
        <v>indie rock</v>
      </c>
      <c r="S896" s="11">
        <f t="shared" si="82"/>
        <v>42526.773263888892</v>
      </c>
      <c r="T896">
        <f t="shared" si="83"/>
        <v>2016</v>
      </c>
    </row>
    <row r="897" spans="1:20" ht="48" x14ac:dyDescent="0.2">
      <c r="A897" s="6">
        <f t="shared" si="80"/>
        <v>2.4375000000000001E-2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7">
        <f t="shared" si="78"/>
        <v>27.857142857142858</v>
      </c>
      <c r="Q897" t="str">
        <f t="shared" si="81"/>
        <v>music</v>
      </c>
      <c r="R897" t="str">
        <f t="shared" si="79"/>
        <v>indie rock</v>
      </c>
      <c r="S897" s="11">
        <f t="shared" si="82"/>
        <v>40475.919317129628</v>
      </c>
      <c r="T897">
        <f t="shared" si="83"/>
        <v>2010</v>
      </c>
    </row>
    <row r="898" spans="1:20" ht="48" x14ac:dyDescent="0.2">
      <c r="A898" s="6">
        <f t="shared" si="80"/>
        <v>0.4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7">
        <f t="shared" ref="P898:P961" si="84">F:F/M:M</f>
        <v>44.444444444444443</v>
      </c>
      <c r="Q898" t="str">
        <f t="shared" si="81"/>
        <v>music</v>
      </c>
      <c r="R898" t="str">
        <f t="shared" ref="R898:R961" si="85">RIGHT(O898,LEN(O898)-SEARCH("/",O898,1))</f>
        <v>indie rock</v>
      </c>
      <c r="S898" s="11">
        <f t="shared" si="82"/>
        <v>42243.958333333336</v>
      </c>
      <c r="T898">
        <f t="shared" si="83"/>
        <v>2015</v>
      </c>
    </row>
    <row r="899" spans="1:20" ht="48" x14ac:dyDescent="0.2">
      <c r="A899" s="6">
        <f t="shared" ref="A899:A962" si="86">F:F/E:E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7" t="e">
        <f t="shared" si="84"/>
        <v>#DIV/0!</v>
      </c>
      <c r="Q899" t="str">
        <f t="shared" ref="Q899:Q962" si="87">LEFT(O899,SEARCH("/",O899,1)-1)</f>
        <v>music</v>
      </c>
      <c r="R899" t="str">
        <f t="shared" si="85"/>
        <v>indie rock</v>
      </c>
      <c r="S899" s="11">
        <f t="shared" ref="S899:S962" si="88">(((J899/60)/60)/24)+DATE(1970,1,1)+(-5/24)</f>
        <v>41241.52208333333</v>
      </c>
      <c r="T899">
        <f t="shared" ref="T899:T962" si="89">YEAR(S899)</f>
        <v>2012</v>
      </c>
    </row>
    <row r="900" spans="1:20" ht="48" x14ac:dyDescent="0.2">
      <c r="A900" s="6">
        <f t="shared" si="86"/>
        <v>2.8000000000000001E-2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7">
        <f t="shared" si="84"/>
        <v>35</v>
      </c>
      <c r="Q900" t="str">
        <f t="shared" si="87"/>
        <v>music</v>
      </c>
      <c r="R900" t="str">
        <f t="shared" si="85"/>
        <v>indie rock</v>
      </c>
      <c r="S900" s="11">
        <f t="shared" si="88"/>
        <v>40923.549884259257</v>
      </c>
      <c r="T900">
        <f t="shared" si="89"/>
        <v>2012</v>
      </c>
    </row>
    <row r="901" spans="1:20" ht="48" x14ac:dyDescent="0.2">
      <c r="A901" s="6">
        <f t="shared" si="86"/>
        <v>0.37333333333333335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7">
        <f t="shared" si="84"/>
        <v>35</v>
      </c>
      <c r="Q901" t="str">
        <f t="shared" si="87"/>
        <v>music</v>
      </c>
      <c r="R901" t="str">
        <f t="shared" si="85"/>
        <v>indie rock</v>
      </c>
      <c r="S901" s="11">
        <f t="shared" si="88"/>
        <v>40690.890763888885</v>
      </c>
      <c r="T901">
        <f t="shared" si="89"/>
        <v>2011</v>
      </c>
    </row>
    <row r="902" spans="1:20" ht="32" x14ac:dyDescent="0.2">
      <c r="A902" s="6">
        <f t="shared" si="86"/>
        <v>4.1999999999999997E-3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7">
        <f t="shared" si="84"/>
        <v>10.5</v>
      </c>
      <c r="Q902" t="str">
        <f t="shared" si="87"/>
        <v>music</v>
      </c>
      <c r="R902" t="str">
        <f t="shared" si="85"/>
        <v>jazz</v>
      </c>
      <c r="S902" s="11">
        <f t="shared" si="88"/>
        <v>42459.599560185183</v>
      </c>
      <c r="T902">
        <f t="shared" si="89"/>
        <v>2016</v>
      </c>
    </row>
    <row r="903" spans="1:20" ht="64" x14ac:dyDescent="0.2">
      <c r="A903" s="6">
        <f t="shared" si="86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7" t="e">
        <f t="shared" si="84"/>
        <v>#DIV/0!</v>
      </c>
      <c r="Q903" t="str">
        <f t="shared" si="87"/>
        <v>music</v>
      </c>
      <c r="R903" t="str">
        <f t="shared" si="85"/>
        <v>jazz</v>
      </c>
      <c r="S903" s="11">
        <f t="shared" si="88"/>
        <v>40337.59097222222</v>
      </c>
      <c r="T903">
        <f t="shared" si="89"/>
        <v>2010</v>
      </c>
    </row>
    <row r="904" spans="1:20" ht="48" x14ac:dyDescent="0.2">
      <c r="A904" s="6">
        <f t="shared" si="86"/>
        <v>3.0000000000000001E-3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7">
        <f t="shared" si="84"/>
        <v>30</v>
      </c>
      <c r="Q904" t="str">
        <f t="shared" si="87"/>
        <v>music</v>
      </c>
      <c r="R904" t="str">
        <f t="shared" si="85"/>
        <v>jazz</v>
      </c>
      <c r="S904" s="11">
        <f t="shared" si="88"/>
        <v>41881.4375</v>
      </c>
      <c r="T904">
        <f t="shared" si="89"/>
        <v>2014</v>
      </c>
    </row>
    <row r="905" spans="1:20" ht="48" x14ac:dyDescent="0.2">
      <c r="A905" s="6">
        <f t="shared" si="86"/>
        <v>3.2000000000000001E-2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7">
        <f t="shared" si="84"/>
        <v>40</v>
      </c>
      <c r="Q905" t="str">
        <f t="shared" si="87"/>
        <v>music</v>
      </c>
      <c r="R905" t="str">
        <f t="shared" si="85"/>
        <v>jazz</v>
      </c>
      <c r="S905" s="11">
        <f t="shared" si="88"/>
        <v>41174.892361111109</v>
      </c>
      <c r="T905">
        <f t="shared" si="89"/>
        <v>2012</v>
      </c>
    </row>
    <row r="906" spans="1:20" ht="48" x14ac:dyDescent="0.2">
      <c r="A906" s="6">
        <f t="shared" si="86"/>
        <v>3.0200000000000001E-3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7">
        <f t="shared" si="84"/>
        <v>50.333333333333336</v>
      </c>
      <c r="Q906" t="str">
        <f t="shared" si="87"/>
        <v>music</v>
      </c>
      <c r="R906" t="str">
        <f t="shared" si="85"/>
        <v>jazz</v>
      </c>
      <c r="S906" s="11">
        <f t="shared" si="88"/>
        <v>42371.87195601852</v>
      </c>
      <c r="T906">
        <f t="shared" si="89"/>
        <v>2016</v>
      </c>
    </row>
    <row r="907" spans="1:20" ht="48" x14ac:dyDescent="0.2">
      <c r="A907" s="6">
        <f t="shared" si="86"/>
        <v>3.0153846153846153E-2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7">
        <f t="shared" si="84"/>
        <v>32.666666666666664</v>
      </c>
      <c r="Q907" t="str">
        <f t="shared" si="87"/>
        <v>music</v>
      </c>
      <c r="R907" t="str">
        <f t="shared" si="85"/>
        <v>jazz</v>
      </c>
      <c r="S907" s="11">
        <f t="shared" si="88"/>
        <v>40567.031550925924</v>
      </c>
      <c r="T907">
        <f t="shared" si="89"/>
        <v>2011</v>
      </c>
    </row>
    <row r="908" spans="1:20" ht="32" x14ac:dyDescent="0.2">
      <c r="A908" s="6">
        <f t="shared" si="86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7" t="e">
        <f t="shared" si="84"/>
        <v>#DIV/0!</v>
      </c>
      <c r="Q908" t="str">
        <f t="shared" si="87"/>
        <v>music</v>
      </c>
      <c r="R908" t="str">
        <f t="shared" si="85"/>
        <v>jazz</v>
      </c>
      <c r="S908" s="11">
        <f t="shared" si="88"/>
        <v>41710.939699074072</v>
      </c>
      <c r="T908">
        <f t="shared" si="89"/>
        <v>2014</v>
      </c>
    </row>
    <row r="909" spans="1:20" ht="32" x14ac:dyDescent="0.2">
      <c r="A909" s="6">
        <f t="shared" si="86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7" t="e">
        <f t="shared" si="84"/>
        <v>#DIV/0!</v>
      </c>
      <c r="Q909" t="str">
        <f t="shared" si="87"/>
        <v>music</v>
      </c>
      <c r="R909" t="str">
        <f t="shared" si="85"/>
        <v>jazz</v>
      </c>
      <c r="S909" s="11">
        <f t="shared" si="88"/>
        <v>40796.9840625</v>
      </c>
      <c r="T909">
        <f t="shared" si="89"/>
        <v>2011</v>
      </c>
    </row>
    <row r="910" spans="1:20" ht="48" x14ac:dyDescent="0.2">
      <c r="A910" s="6">
        <f t="shared" si="86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7" t="e">
        <f t="shared" si="84"/>
        <v>#DIV/0!</v>
      </c>
      <c r="Q910" t="str">
        <f t="shared" si="87"/>
        <v>music</v>
      </c>
      <c r="R910" t="str">
        <f t="shared" si="85"/>
        <v>jazz</v>
      </c>
      <c r="S910" s="11">
        <f t="shared" si="88"/>
        <v>40385.999305555553</v>
      </c>
      <c r="T910">
        <f t="shared" si="89"/>
        <v>2010</v>
      </c>
    </row>
    <row r="911" spans="1:20" ht="48" x14ac:dyDescent="0.2">
      <c r="A911" s="6">
        <f t="shared" si="86"/>
        <v>3.2500000000000001E-2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7">
        <f t="shared" si="84"/>
        <v>65</v>
      </c>
      <c r="Q911" t="str">
        <f t="shared" si="87"/>
        <v>music</v>
      </c>
      <c r="R911" t="str">
        <f t="shared" si="85"/>
        <v>jazz</v>
      </c>
      <c r="S911" s="11">
        <f t="shared" si="88"/>
        <v>41112.958333333328</v>
      </c>
      <c r="T911">
        <f t="shared" si="89"/>
        <v>2012</v>
      </c>
    </row>
    <row r="912" spans="1:20" ht="48" x14ac:dyDescent="0.2">
      <c r="A912" s="6">
        <f t="shared" si="86"/>
        <v>0.22363636363636363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7">
        <f t="shared" si="84"/>
        <v>24.6</v>
      </c>
      <c r="Q912" t="str">
        <f t="shared" si="87"/>
        <v>music</v>
      </c>
      <c r="R912" t="str">
        <f t="shared" si="85"/>
        <v>jazz</v>
      </c>
      <c r="S912" s="11">
        <f t="shared" si="88"/>
        <v>42797.337025462963</v>
      </c>
      <c r="T912">
        <f t="shared" si="89"/>
        <v>2017</v>
      </c>
    </row>
    <row r="913" spans="1:20" ht="48" x14ac:dyDescent="0.2">
      <c r="A913" s="6">
        <f t="shared" si="86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7" t="e">
        <f t="shared" si="84"/>
        <v>#DIV/0!</v>
      </c>
      <c r="Q913" t="str">
        <f t="shared" si="87"/>
        <v>music</v>
      </c>
      <c r="R913" t="str">
        <f t="shared" si="85"/>
        <v>jazz</v>
      </c>
      <c r="S913" s="11">
        <f t="shared" si="88"/>
        <v>41662.796817129631</v>
      </c>
      <c r="T913">
        <f t="shared" si="89"/>
        <v>2014</v>
      </c>
    </row>
    <row r="914" spans="1:20" ht="48" x14ac:dyDescent="0.2">
      <c r="A914" s="6">
        <f t="shared" si="86"/>
        <v>8.5714285714285719E-3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7">
        <f t="shared" si="84"/>
        <v>15</v>
      </c>
      <c r="Q914" t="str">
        <f t="shared" si="87"/>
        <v>music</v>
      </c>
      <c r="R914" t="str">
        <f t="shared" si="85"/>
        <v>jazz</v>
      </c>
      <c r="S914" s="11">
        <f t="shared" si="88"/>
        <v>41253.942673611105</v>
      </c>
      <c r="T914">
        <f t="shared" si="89"/>
        <v>2012</v>
      </c>
    </row>
    <row r="915" spans="1:20" ht="48" x14ac:dyDescent="0.2">
      <c r="A915" s="6">
        <f t="shared" si="86"/>
        <v>6.6066666666666662E-2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7">
        <f t="shared" si="84"/>
        <v>82.583333333333329</v>
      </c>
      <c r="Q915" t="str">
        <f t="shared" si="87"/>
        <v>music</v>
      </c>
      <c r="R915" t="str">
        <f t="shared" si="85"/>
        <v>jazz</v>
      </c>
      <c r="S915" s="11">
        <f t="shared" si="88"/>
        <v>41033.930775462963</v>
      </c>
      <c r="T915">
        <f t="shared" si="89"/>
        <v>2012</v>
      </c>
    </row>
    <row r="916" spans="1:20" ht="48" x14ac:dyDescent="0.2">
      <c r="A916" s="6">
        <f t="shared" si="86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7" t="e">
        <f t="shared" si="84"/>
        <v>#DIV/0!</v>
      </c>
      <c r="Q916" t="str">
        <f t="shared" si="87"/>
        <v>music</v>
      </c>
      <c r="R916" t="str">
        <f t="shared" si="85"/>
        <v>jazz</v>
      </c>
      <c r="S916" s="11">
        <f t="shared" si="88"/>
        <v>41146.554942129631</v>
      </c>
      <c r="T916">
        <f t="shared" si="89"/>
        <v>2012</v>
      </c>
    </row>
    <row r="917" spans="1:20" ht="48" x14ac:dyDescent="0.2">
      <c r="A917" s="6">
        <f t="shared" si="86"/>
        <v>5.7692307692307696E-2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7">
        <f t="shared" si="84"/>
        <v>41.666666666666664</v>
      </c>
      <c r="Q917" t="str">
        <f t="shared" si="87"/>
        <v>music</v>
      </c>
      <c r="R917" t="str">
        <f t="shared" si="85"/>
        <v>jazz</v>
      </c>
      <c r="S917" s="11">
        <f t="shared" si="88"/>
        <v>40968.999305555553</v>
      </c>
      <c r="T917">
        <f t="shared" si="89"/>
        <v>2012</v>
      </c>
    </row>
    <row r="918" spans="1:20" ht="48" x14ac:dyDescent="0.2">
      <c r="A918" s="6">
        <f t="shared" si="86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7" t="e">
        <f t="shared" si="84"/>
        <v>#DIV/0!</v>
      </c>
      <c r="Q918" t="str">
        <f t="shared" si="87"/>
        <v>music</v>
      </c>
      <c r="R918" t="str">
        <f t="shared" si="85"/>
        <v>jazz</v>
      </c>
      <c r="S918" s="11">
        <f t="shared" si="88"/>
        <v>40473</v>
      </c>
      <c r="T918">
        <f t="shared" si="89"/>
        <v>2010</v>
      </c>
    </row>
    <row r="919" spans="1:20" ht="48" x14ac:dyDescent="0.2">
      <c r="A919" s="6">
        <f t="shared" si="86"/>
        <v>6.0000000000000001E-3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7">
        <f t="shared" si="84"/>
        <v>30</v>
      </c>
      <c r="Q919" t="str">
        <f t="shared" si="87"/>
        <v>music</v>
      </c>
      <c r="R919" t="str">
        <f t="shared" si="85"/>
        <v>jazz</v>
      </c>
      <c r="S919" s="11">
        <f t="shared" si="88"/>
        <v>41833.895833333328</v>
      </c>
      <c r="T919">
        <f t="shared" si="89"/>
        <v>2014</v>
      </c>
    </row>
    <row r="920" spans="1:20" ht="48" x14ac:dyDescent="0.2">
      <c r="A920" s="6">
        <f t="shared" si="86"/>
        <v>5.0256410256410255E-2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7">
        <f t="shared" si="84"/>
        <v>19.600000000000001</v>
      </c>
      <c r="Q920" t="str">
        <f t="shared" si="87"/>
        <v>music</v>
      </c>
      <c r="R920" t="str">
        <f t="shared" si="85"/>
        <v>jazz</v>
      </c>
      <c r="S920" s="11">
        <f t="shared" si="88"/>
        <v>41974.749548611107</v>
      </c>
      <c r="T920">
        <f t="shared" si="89"/>
        <v>2014</v>
      </c>
    </row>
    <row r="921" spans="1:20" ht="16" x14ac:dyDescent="0.2">
      <c r="A921" s="6">
        <f t="shared" si="86"/>
        <v>5.0000000000000001E-3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7">
        <f t="shared" si="84"/>
        <v>100</v>
      </c>
      <c r="Q921" t="str">
        <f t="shared" si="87"/>
        <v>music</v>
      </c>
      <c r="R921" t="str">
        <f t="shared" si="85"/>
        <v>jazz</v>
      </c>
      <c r="S921" s="11">
        <f t="shared" si="88"/>
        <v>41262.433391203704</v>
      </c>
      <c r="T921">
        <f t="shared" si="89"/>
        <v>2012</v>
      </c>
    </row>
    <row r="922" spans="1:20" ht="48" x14ac:dyDescent="0.2">
      <c r="A922" s="6">
        <f t="shared" si="86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7" t="e">
        <f t="shared" si="84"/>
        <v>#DIV/0!</v>
      </c>
      <c r="Q922" t="str">
        <f t="shared" si="87"/>
        <v>music</v>
      </c>
      <c r="R922" t="str">
        <f t="shared" si="85"/>
        <v>jazz</v>
      </c>
      <c r="S922" s="11">
        <f t="shared" si="88"/>
        <v>41592.504884259259</v>
      </c>
      <c r="T922">
        <f t="shared" si="89"/>
        <v>2013</v>
      </c>
    </row>
    <row r="923" spans="1:20" ht="48" x14ac:dyDescent="0.2">
      <c r="A923" s="6">
        <f t="shared" si="86"/>
        <v>0.309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7">
        <f t="shared" si="84"/>
        <v>231.75</v>
      </c>
      <c r="Q923" t="str">
        <f t="shared" si="87"/>
        <v>music</v>
      </c>
      <c r="R923" t="str">
        <f t="shared" si="85"/>
        <v>jazz</v>
      </c>
      <c r="S923" s="11">
        <f t="shared" si="88"/>
        <v>40889.004351851851</v>
      </c>
      <c r="T923">
        <f t="shared" si="89"/>
        <v>2011</v>
      </c>
    </row>
    <row r="924" spans="1:20" ht="48" x14ac:dyDescent="0.2">
      <c r="A924" s="6">
        <f t="shared" si="86"/>
        <v>0.21037037037037037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7">
        <f t="shared" si="84"/>
        <v>189.33333333333334</v>
      </c>
      <c r="Q924" t="str">
        <f t="shared" si="87"/>
        <v>music</v>
      </c>
      <c r="R924" t="str">
        <f t="shared" si="85"/>
        <v>jazz</v>
      </c>
      <c r="S924" s="11">
        <f t="shared" si="88"/>
        <v>41913.32167824074</v>
      </c>
      <c r="T924">
        <f t="shared" si="89"/>
        <v>2014</v>
      </c>
    </row>
    <row r="925" spans="1:20" ht="48" x14ac:dyDescent="0.2">
      <c r="A925" s="6">
        <f t="shared" si="86"/>
        <v>2.1999999999999999E-2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7">
        <f t="shared" si="84"/>
        <v>55</v>
      </c>
      <c r="Q925" t="str">
        <f t="shared" si="87"/>
        <v>music</v>
      </c>
      <c r="R925" t="str">
        <f t="shared" si="85"/>
        <v>jazz</v>
      </c>
      <c r="S925" s="11">
        <f t="shared" si="88"/>
        <v>41964.793090277781</v>
      </c>
      <c r="T925">
        <f t="shared" si="89"/>
        <v>2014</v>
      </c>
    </row>
    <row r="926" spans="1:20" ht="48" x14ac:dyDescent="0.2">
      <c r="A926" s="6">
        <f t="shared" si="86"/>
        <v>0.109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7">
        <f t="shared" si="84"/>
        <v>21.8</v>
      </c>
      <c r="Q926" t="str">
        <f t="shared" si="87"/>
        <v>music</v>
      </c>
      <c r="R926" t="str">
        <f t="shared" si="85"/>
        <v>jazz</v>
      </c>
      <c r="S926" s="11">
        <f t="shared" si="88"/>
        <v>41318.734594907408</v>
      </c>
      <c r="T926">
        <f t="shared" si="89"/>
        <v>2013</v>
      </c>
    </row>
    <row r="927" spans="1:20" ht="48" x14ac:dyDescent="0.2">
      <c r="A927" s="6">
        <f t="shared" si="86"/>
        <v>2.6666666666666668E-2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7">
        <f t="shared" si="84"/>
        <v>32</v>
      </c>
      <c r="Q927" t="str">
        <f t="shared" si="87"/>
        <v>music</v>
      </c>
      <c r="R927" t="str">
        <f t="shared" si="85"/>
        <v>jazz</v>
      </c>
      <c r="S927" s="11">
        <f t="shared" si="88"/>
        <v>41605.71424768518</v>
      </c>
      <c r="T927">
        <f t="shared" si="89"/>
        <v>2013</v>
      </c>
    </row>
    <row r="928" spans="1:20" ht="64" x14ac:dyDescent="0.2">
      <c r="A928" s="6">
        <f t="shared" si="86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7" t="e">
        <f t="shared" si="84"/>
        <v>#DIV/0!</v>
      </c>
      <c r="Q928" t="str">
        <f t="shared" si="87"/>
        <v>music</v>
      </c>
      <c r="R928" t="str">
        <f t="shared" si="85"/>
        <v>jazz</v>
      </c>
      <c r="S928" s="11">
        <f t="shared" si="88"/>
        <v>40367.736111111109</v>
      </c>
      <c r="T928">
        <f t="shared" si="89"/>
        <v>2010</v>
      </c>
    </row>
    <row r="929" spans="1:20" ht="32" x14ac:dyDescent="0.2">
      <c r="A929" s="6">
        <f t="shared" si="86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7" t="e">
        <f t="shared" si="84"/>
        <v>#DIV/0!</v>
      </c>
      <c r="Q929" t="str">
        <f t="shared" si="87"/>
        <v>music</v>
      </c>
      <c r="R929" t="str">
        <f t="shared" si="85"/>
        <v>jazz</v>
      </c>
      <c r="S929" s="11">
        <f t="shared" si="88"/>
        <v>41043.614525462959</v>
      </c>
      <c r="T929">
        <f t="shared" si="89"/>
        <v>2012</v>
      </c>
    </row>
    <row r="930" spans="1:20" ht="48" x14ac:dyDescent="0.2">
      <c r="A930" s="6">
        <f t="shared" si="86"/>
        <v>0.10862068965517241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7">
        <f t="shared" si="84"/>
        <v>56.25</v>
      </c>
      <c r="Q930" t="str">
        <f t="shared" si="87"/>
        <v>music</v>
      </c>
      <c r="R930" t="str">
        <f t="shared" si="85"/>
        <v>jazz</v>
      </c>
      <c r="S930" s="11">
        <f t="shared" si="88"/>
        <v>41230.791666666664</v>
      </c>
      <c r="T930">
        <f t="shared" si="89"/>
        <v>2012</v>
      </c>
    </row>
    <row r="931" spans="1:20" ht="48" x14ac:dyDescent="0.2">
      <c r="A931" s="6">
        <f t="shared" si="86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7" t="e">
        <f t="shared" si="84"/>
        <v>#DIV/0!</v>
      </c>
      <c r="Q931" t="str">
        <f t="shared" si="87"/>
        <v>music</v>
      </c>
      <c r="R931" t="str">
        <f t="shared" si="85"/>
        <v>jazz</v>
      </c>
      <c r="S931" s="11">
        <f t="shared" si="88"/>
        <v>41007.988067129627</v>
      </c>
      <c r="T931">
        <f t="shared" si="89"/>
        <v>2012</v>
      </c>
    </row>
    <row r="932" spans="1:20" ht="48" x14ac:dyDescent="0.2">
      <c r="A932" s="6">
        <f t="shared" si="86"/>
        <v>0.38333333333333336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7">
        <f t="shared" si="84"/>
        <v>69</v>
      </c>
      <c r="Q932" t="str">
        <f t="shared" si="87"/>
        <v>music</v>
      </c>
      <c r="R932" t="str">
        <f t="shared" si="85"/>
        <v>jazz</v>
      </c>
      <c r="S932" s="11">
        <f t="shared" si="88"/>
        <v>40354.688888888886</v>
      </c>
      <c r="T932">
        <f t="shared" si="89"/>
        <v>2010</v>
      </c>
    </row>
    <row r="933" spans="1:20" ht="48" x14ac:dyDescent="0.2">
      <c r="A933" s="6">
        <f t="shared" si="86"/>
        <v>6.5500000000000003E-2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7">
        <f t="shared" si="84"/>
        <v>18.714285714285715</v>
      </c>
      <c r="Q933" t="str">
        <f t="shared" si="87"/>
        <v>music</v>
      </c>
      <c r="R933" t="str">
        <f t="shared" si="85"/>
        <v>jazz</v>
      </c>
      <c r="S933" s="11">
        <f t="shared" si="88"/>
        <v>41714.708333333328</v>
      </c>
      <c r="T933">
        <f t="shared" si="89"/>
        <v>2014</v>
      </c>
    </row>
    <row r="934" spans="1:20" ht="32" x14ac:dyDescent="0.2">
      <c r="A934" s="6">
        <f t="shared" si="86"/>
        <v>0.14536842105263159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7">
        <f t="shared" si="84"/>
        <v>46.033333333333331</v>
      </c>
      <c r="Q934" t="str">
        <f t="shared" si="87"/>
        <v>music</v>
      </c>
      <c r="R934" t="str">
        <f t="shared" si="85"/>
        <v>jazz</v>
      </c>
      <c r="S934" s="11">
        <f t="shared" si="88"/>
        <v>41355.719270833331</v>
      </c>
      <c r="T934">
        <f t="shared" si="89"/>
        <v>2013</v>
      </c>
    </row>
    <row r="935" spans="1:20" ht="48" x14ac:dyDescent="0.2">
      <c r="A935" s="6">
        <f t="shared" si="86"/>
        <v>0.06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7">
        <f t="shared" si="84"/>
        <v>60</v>
      </c>
      <c r="Q935" t="str">
        <f t="shared" si="87"/>
        <v>music</v>
      </c>
      <c r="R935" t="str">
        <f t="shared" si="85"/>
        <v>jazz</v>
      </c>
      <c r="S935" s="11">
        <f t="shared" si="88"/>
        <v>41770.960752314815</v>
      </c>
      <c r="T935">
        <f t="shared" si="89"/>
        <v>2014</v>
      </c>
    </row>
    <row r="936" spans="1:20" ht="48" x14ac:dyDescent="0.2">
      <c r="A936" s="6">
        <f t="shared" si="86"/>
        <v>0.30399999999999999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7">
        <f t="shared" si="84"/>
        <v>50.666666666666664</v>
      </c>
      <c r="Q936" t="str">
        <f t="shared" si="87"/>
        <v>music</v>
      </c>
      <c r="R936" t="str">
        <f t="shared" si="85"/>
        <v>jazz</v>
      </c>
      <c r="S936" s="11">
        <f t="shared" si="88"/>
        <v>41763.041666666664</v>
      </c>
      <c r="T936">
        <f t="shared" si="89"/>
        <v>2014</v>
      </c>
    </row>
    <row r="937" spans="1:20" ht="48" x14ac:dyDescent="0.2">
      <c r="A937" s="6">
        <f t="shared" si="86"/>
        <v>1.4285714285714285E-2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7">
        <f t="shared" si="84"/>
        <v>25</v>
      </c>
      <c r="Q937" t="str">
        <f t="shared" si="87"/>
        <v>music</v>
      </c>
      <c r="R937" t="str">
        <f t="shared" si="85"/>
        <v>jazz</v>
      </c>
      <c r="S937" s="11">
        <f t="shared" si="88"/>
        <v>42398.125335648147</v>
      </c>
      <c r="T937">
        <f t="shared" si="89"/>
        <v>2016</v>
      </c>
    </row>
    <row r="938" spans="1:20" ht="48" x14ac:dyDescent="0.2">
      <c r="A938" s="6">
        <f t="shared" si="86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7" t="e">
        <f t="shared" si="84"/>
        <v>#DIV/0!</v>
      </c>
      <c r="Q938" t="str">
        <f t="shared" si="87"/>
        <v>music</v>
      </c>
      <c r="R938" t="str">
        <f t="shared" si="85"/>
        <v>jazz</v>
      </c>
      <c r="S938" s="11">
        <f t="shared" si="88"/>
        <v>40926.625</v>
      </c>
      <c r="T938">
        <f t="shared" si="89"/>
        <v>2012</v>
      </c>
    </row>
    <row r="939" spans="1:20" ht="48" x14ac:dyDescent="0.2">
      <c r="A939" s="6">
        <f t="shared" si="86"/>
        <v>1.1428571428571429E-2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7">
        <f t="shared" si="84"/>
        <v>20</v>
      </c>
      <c r="Q939" t="str">
        <f t="shared" si="87"/>
        <v>music</v>
      </c>
      <c r="R939" t="str">
        <f t="shared" si="85"/>
        <v>jazz</v>
      </c>
      <c r="S939" s="11">
        <f t="shared" si="88"/>
        <v>41581.63144675926</v>
      </c>
      <c r="T939">
        <f t="shared" si="89"/>
        <v>2013</v>
      </c>
    </row>
    <row r="940" spans="1:20" ht="48" x14ac:dyDescent="0.2">
      <c r="A940" s="6">
        <f t="shared" si="86"/>
        <v>3.5714285714285713E-3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7">
        <f t="shared" si="84"/>
        <v>25</v>
      </c>
      <c r="Q940" t="str">
        <f t="shared" si="87"/>
        <v>music</v>
      </c>
      <c r="R940" t="str">
        <f t="shared" si="85"/>
        <v>jazz</v>
      </c>
      <c r="S940" s="11">
        <f t="shared" si="88"/>
        <v>41154.27138888889</v>
      </c>
      <c r="T940">
        <f t="shared" si="89"/>
        <v>2012</v>
      </c>
    </row>
    <row r="941" spans="1:20" ht="48" x14ac:dyDescent="0.2">
      <c r="A941" s="6">
        <f t="shared" si="86"/>
        <v>1.4545454545454545E-2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7">
        <f t="shared" si="84"/>
        <v>20</v>
      </c>
      <c r="Q941" t="str">
        <f t="shared" si="87"/>
        <v>music</v>
      </c>
      <c r="R941" t="str">
        <f t="shared" si="85"/>
        <v>jazz</v>
      </c>
      <c r="S941" s="11">
        <f t="shared" si="88"/>
        <v>41455.623611111107</v>
      </c>
      <c r="T941">
        <f t="shared" si="89"/>
        <v>2013</v>
      </c>
    </row>
    <row r="942" spans="1:20" ht="48" x14ac:dyDescent="0.2">
      <c r="A942" s="6">
        <f t="shared" si="86"/>
        <v>0.17155555555555554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7">
        <f t="shared" si="84"/>
        <v>110.28571428571429</v>
      </c>
      <c r="Q942" t="str">
        <f t="shared" si="87"/>
        <v>technology</v>
      </c>
      <c r="R942" t="str">
        <f t="shared" si="85"/>
        <v>wearables</v>
      </c>
      <c r="S942" s="11">
        <f t="shared" si="88"/>
        <v>42226.800069444442</v>
      </c>
      <c r="T942">
        <f t="shared" si="89"/>
        <v>2015</v>
      </c>
    </row>
    <row r="943" spans="1:20" ht="48" x14ac:dyDescent="0.2">
      <c r="A943" s="6">
        <f t="shared" si="86"/>
        <v>2.3220000000000001E-2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7">
        <f t="shared" si="84"/>
        <v>37.451612903225808</v>
      </c>
      <c r="Q943" t="str">
        <f t="shared" si="87"/>
        <v>technology</v>
      </c>
      <c r="R943" t="str">
        <f t="shared" si="85"/>
        <v>wearables</v>
      </c>
      <c r="S943" s="11">
        <f t="shared" si="88"/>
        <v>42775.888252314813</v>
      </c>
      <c r="T943">
        <f t="shared" si="89"/>
        <v>2017</v>
      </c>
    </row>
    <row r="944" spans="1:20" ht="48" x14ac:dyDescent="0.2">
      <c r="A944" s="6">
        <f t="shared" si="86"/>
        <v>8.9066666666666669E-2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7">
        <f t="shared" si="84"/>
        <v>41.75</v>
      </c>
      <c r="Q944" t="str">
        <f t="shared" si="87"/>
        <v>technology</v>
      </c>
      <c r="R944" t="str">
        <f t="shared" si="85"/>
        <v>wearables</v>
      </c>
      <c r="S944" s="11">
        <f t="shared" si="88"/>
        <v>42418.634953703695</v>
      </c>
      <c r="T944">
        <f t="shared" si="89"/>
        <v>2016</v>
      </c>
    </row>
    <row r="945" spans="1:20" ht="32" x14ac:dyDescent="0.2">
      <c r="A945" s="6">
        <f t="shared" si="86"/>
        <v>9.633333333333334E-2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7">
        <f t="shared" si="84"/>
        <v>24.083333333333332</v>
      </c>
      <c r="Q945" t="str">
        <f t="shared" si="87"/>
        <v>technology</v>
      </c>
      <c r="R945" t="str">
        <f t="shared" si="85"/>
        <v>wearables</v>
      </c>
      <c r="S945" s="11">
        <f t="shared" si="88"/>
        <v>42703.501215277771</v>
      </c>
      <c r="T945">
        <f t="shared" si="89"/>
        <v>2016</v>
      </c>
    </row>
    <row r="946" spans="1:20" ht="48" x14ac:dyDescent="0.2">
      <c r="A946" s="6">
        <f t="shared" si="86"/>
        <v>0.13325999999999999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7">
        <f t="shared" si="84"/>
        <v>69.40625</v>
      </c>
      <c r="Q946" t="str">
        <f t="shared" si="87"/>
        <v>technology</v>
      </c>
      <c r="R946" t="str">
        <f t="shared" si="85"/>
        <v>wearables</v>
      </c>
      <c r="S946" s="11">
        <f t="shared" si="88"/>
        <v>42478.374999999993</v>
      </c>
      <c r="T946">
        <f t="shared" si="89"/>
        <v>2016</v>
      </c>
    </row>
    <row r="947" spans="1:20" ht="48" x14ac:dyDescent="0.2">
      <c r="A947" s="6">
        <f t="shared" si="86"/>
        <v>2.4840000000000001E-2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7">
        <f t="shared" si="84"/>
        <v>155.25</v>
      </c>
      <c r="Q947" t="str">
        <f t="shared" si="87"/>
        <v>technology</v>
      </c>
      <c r="R947" t="str">
        <f t="shared" si="85"/>
        <v>wearables</v>
      </c>
      <c r="S947" s="11">
        <f t="shared" si="88"/>
        <v>42784.790972222218</v>
      </c>
      <c r="T947">
        <f t="shared" si="89"/>
        <v>2017</v>
      </c>
    </row>
    <row r="948" spans="1:20" ht="32" x14ac:dyDescent="0.2">
      <c r="A948" s="6">
        <f t="shared" si="86"/>
        <v>1.9066666666666666E-2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7">
        <f t="shared" si="84"/>
        <v>57.2</v>
      </c>
      <c r="Q948" t="str">
        <f t="shared" si="87"/>
        <v>technology</v>
      </c>
      <c r="R948" t="str">
        <f t="shared" si="85"/>
        <v>wearables</v>
      </c>
      <c r="S948" s="11">
        <f t="shared" si="88"/>
        <v>42622.542222222219</v>
      </c>
      <c r="T948">
        <f t="shared" si="89"/>
        <v>2016</v>
      </c>
    </row>
    <row r="949" spans="1:20" ht="48" x14ac:dyDescent="0.2">
      <c r="A949" s="6">
        <f t="shared" si="86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7" t="e">
        <f t="shared" si="84"/>
        <v>#DIV/0!</v>
      </c>
      <c r="Q949" t="str">
        <f t="shared" si="87"/>
        <v>technology</v>
      </c>
      <c r="R949" t="str">
        <f t="shared" si="85"/>
        <v>wearables</v>
      </c>
      <c r="S949" s="11">
        <f t="shared" si="88"/>
        <v>42551.57298611111</v>
      </c>
      <c r="T949">
        <f t="shared" si="89"/>
        <v>2016</v>
      </c>
    </row>
    <row r="950" spans="1:20" ht="48" x14ac:dyDescent="0.2">
      <c r="A950" s="6">
        <f t="shared" si="86"/>
        <v>0.12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7">
        <f t="shared" si="84"/>
        <v>60</v>
      </c>
      <c r="Q950" t="str">
        <f t="shared" si="87"/>
        <v>technology</v>
      </c>
      <c r="R950" t="str">
        <f t="shared" si="85"/>
        <v>wearables</v>
      </c>
      <c r="S950" s="11">
        <f t="shared" si="88"/>
        <v>42441.619953703703</v>
      </c>
      <c r="T950">
        <f t="shared" si="89"/>
        <v>2016</v>
      </c>
    </row>
    <row r="951" spans="1:20" ht="48" x14ac:dyDescent="0.2">
      <c r="A951" s="6">
        <f t="shared" si="86"/>
        <v>1.3650000000000001E-2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7">
        <f t="shared" si="84"/>
        <v>39</v>
      </c>
      <c r="Q951" t="str">
        <f t="shared" si="87"/>
        <v>technology</v>
      </c>
      <c r="R951" t="str">
        <f t="shared" si="85"/>
        <v>wearables</v>
      </c>
      <c r="S951" s="11">
        <f t="shared" si="88"/>
        <v>42420.835370370369</v>
      </c>
      <c r="T951">
        <f t="shared" si="89"/>
        <v>2016</v>
      </c>
    </row>
    <row r="952" spans="1:20" ht="48" x14ac:dyDescent="0.2">
      <c r="A952" s="6">
        <f t="shared" si="86"/>
        <v>0.28039999999999998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7">
        <f t="shared" si="84"/>
        <v>58.416666666666664</v>
      </c>
      <c r="Q952" t="str">
        <f t="shared" si="87"/>
        <v>technology</v>
      </c>
      <c r="R952" t="str">
        <f t="shared" si="85"/>
        <v>wearables</v>
      </c>
      <c r="S952" s="11">
        <f t="shared" si="88"/>
        <v>42386.54237268518</v>
      </c>
      <c r="T952">
        <f t="shared" si="89"/>
        <v>2016</v>
      </c>
    </row>
    <row r="953" spans="1:20" ht="16" x14ac:dyDescent="0.2">
      <c r="A953" s="6">
        <f t="shared" si="86"/>
        <v>0.38390000000000002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7">
        <f t="shared" si="84"/>
        <v>158.63636363636363</v>
      </c>
      <c r="Q953" t="str">
        <f t="shared" si="87"/>
        <v>technology</v>
      </c>
      <c r="R953" t="str">
        <f t="shared" si="85"/>
        <v>wearables</v>
      </c>
      <c r="S953" s="11">
        <f t="shared" si="88"/>
        <v>42525.44527777777</v>
      </c>
      <c r="T953">
        <f t="shared" si="89"/>
        <v>2016</v>
      </c>
    </row>
    <row r="954" spans="1:20" ht="32" x14ac:dyDescent="0.2">
      <c r="A954" s="6">
        <f t="shared" si="86"/>
        <v>0.39942857142857141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7">
        <f t="shared" si="84"/>
        <v>99.857142857142861</v>
      </c>
      <c r="Q954" t="str">
        <f t="shared" si="87"/>
        <v>technology</v>
      </c>
      <c r="R954" t="str">
        <f t="shared" si="85"/>
        <v>wearables</v>
      </c>
      <c r="S954" s="11">
        <f t="shared" si="88"/>
        <v>42692.446898148148</v>
      </c>
      <c r="T954">
        <f t="shared" si="89"/>
        <v>2016</v>
      </c>
    </row>
    <row r="955" spans="1:20" ht="48" x14ac:dyDescent="0.2">
      <c r="A955" s="6">
        <f t="shared" si="86"/>
        <v>8.3999999999999995E-3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7">
        <f t="shared" si="84"/>
        <v>25.2</v>
      </c>
      <c r="Q955" t="str">
        <f t="shared" si="87"/>
        <v>technology</v>
      </c>
      <c r="R955" t="str">
        <f t="shared" si="85"/>
        <v>wearables</v>
      </c>
      <c r="S955" s="11">
        <f t="shared" si="88"/>
        <v>42028.956006944441</v>
      </c>
      <c r="T955">
        <f t="shared" si="89"/>
        <v>2015</v>
      </c>
    </row>
    <row r="956" spans="1:20" ht="48" x14ac:dyDescent="0.2">
      <c r="A956" s="6">
        <f t="shared" si="86"/>
        <v>0.43406666666666666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7">
        <f t="shared" si="84"/>
        <v>89.191780821917803</v>
      </c>
      <c r="Q956" t="str">
        <f t="shared" si="87"/>
        <v>technology</v>
      </c>
      <c r="R956" t="str">
        <f t="shared" si="85"/>
        <v>wearables</v>
      </c>
      <c r="S956" s="11">
        <f t="shared" si="88"/>
        <v>42236.625451388885</v>
      </c>
      <c r="T956">
        <f t="shared" si="89"/>
        <v>2015</v>
      </c>
    </row>
    <row r="957" spans="1:20" ht="48" x14ac:dyDescent="0.2">
      <c r="A957" s="6">
        <f t="shared" si="86"/>
        <v>5.6613333333333335E-2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7">
        <f t="shared" si="84"/>
        <v>182.6236559139785</v>
      </c>
      <c r="Q957" t="str">
        <f t="shared" si="87"/>
        <v>technology</v>
      </c>
      <c r="R957" t="str">
        <f t="shared" si="85"/>
        <v>wearables</v>
      </c>
      <c r="S957" s="11">
        <f t="shared" si="88"/>
        <v>42626.086805555555</v>
      </c>
      <c r="T957">
        <f t="shared" si="89"/>
        <v>2016</v>
      </c>
    </row>
    <row r="958" spans="1:20" ht="64" x14ac:dyDescent="0.2">
      <c r="A958" s="6">
        <f t="shared" si="86"/>
        <v>1.7219999999999999E-2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7">
        <f t="shared" si="84"/>
        <v>50.647058823529413</v>
      </c>
      <c r="Q958" t="str">
        <f t="shared" si="87"/>
        <v>technology</v>
      </c>
      <c r="R958" t="str">
        <f t="shared" si="85"/>
        <v>wearables</v>
      </c>
      <c r="S958" s="11">
        <f t="shared" si="88"/>
        <v>42120.663877314808</v>
      </c>
      <c r="T958">
        <f t="shared" si="89"/>
        <v>2015</v>
      </c>
    </row>
    <row r="959" spans="1:20" ht="32" x14ac:dyDescent="0.2">
      <c r="A959" s="6">
        <f t="shared" si="86"/>
        <v>1.9416666666666665E-2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7">
        <f t="shared" si="84"/>
        <v>33.285714285714285</v>
      </c>
      <c r="Q959" t="str">
        <f t="shared" si="87"/>
        <v>technology</v>
      </c>
      <c r="R959" t="str">
        <f t="shared" si="85"/>
        <v>wearables</v>
      </c>
      <c r="S959" s="11">
        <f t="shared" si="88"/>
        <v>42691.385798611103</v>
      </c>
      <c r="T959">
        <f t="shared" si="89"/>
        <v>2016</v>
      </c>
    </row>
    <row r="960" spans="1:20" ht="48" x14ac:dyDescent="0.2">
      <c r="A960" s="6">
        <f t="shared" si="86"/>
        <v>0.11328275684711328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7">
        <f t="shared" si="84"/>
        <v>51.823529411764703</v>
      </c>
      <c r="Q960" t="str">
        <f t="shared" si="87"/>
        <v>technology</v>
      </c>
      <c r="R960" t="str">
        <f t="shared" si="85"/>
        <v>wearables</v>
      </c>
      <c r="S960" s="11">
        <f t="shared" si="88"/>
        <v>42103.999305555553</v>
      </c>
      <c r="T960">
        <f t="shared" si="89"/>
        <v>2015</v>
      </c>
    </row>
    <row r="961" spans="1:20" ht="48" x14ac:dyDescent="0.2">
      <c r="A961" s="6">
        <f t="shared" si="86"/>
        <v>0.3886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7">
        <f t="shared" si="84"/>
        <v>113.62573099415205</v>
      </c>
      <c r="Q961" t="str">
        <f t="shared" si="87"/>
        <v>technology</v>
      </c>
      <c r="R961" t="str">
        <f t="shared" si="85"/>
        <v>wearables</v>
      </c>
      <c r="S961" s="11">
        <f t="shared" si="88"/>
        <v>42022.96603009259</v>
      </c>
      <c r="T961">
        <f t="shared" si="89"/>
        <v>2015</v>
      </c>
    </row>
    <row r="962" spans="1:20" ht="48" x14ac:dyDescent="0.2">
      <c r="A962" s="6">
        <f t="shared" si="86"/>
        <v>0.46100628930817611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7">
        <f t="shared" ref="P962:P1025" si="90">F:F/M:M</f>
        <v>136.46276595744681</v>
      </c>
      <c r="Q962" t="str">
        <f t="shared" si="87"/>
        <v>technology</v>
      </c>
      <c r="R962" t="str">
        <f t="shared" ref="R962:R1025" si="91">RIGHT(O962,LEN(O962)-SEARCH("/",O962,1))</f>
        <v>wearables</v>
      </c>
      <c r="S962" s="11">
        <f t="shared" si="88"/>
        <v>42808.376793981479</v>
      </c>
      <c r="T962">
        <f t="shared" si="89"/>
        <v>2017</v>
      </c>
    </row>
    <row r="963" spans="1:20" ht="48" x14ac:dyDescent="0.2">
      <c r="A963" s="6">
        <f t="shared" ref="A963:A1026" si="92">F:F/E:E</f>
        <v>0.42188421052631581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7">
        <f t="shared" si="90"/>
        <v>364.35454545454547</v>
      </c>
      <c r="Q963" t="str">
        <f t="shared" ref="Q963:Q1026" si="93">LEFT(O963,SEARCH("/",O963,1)-1)</f>
        <v>technology</v>
      </c>
      <c r="R963" t="str">
        <f t="shared" si="91"/>
        <v>wearables</v>
      </c>
      <c r="S963" s="11">
        <f t="shared" ref="S963:S1026" si="94">(((J963/60)/60)/24)+DATE(1970,1,1)+(-5/24)</f>
        <v>42786.583333333336</v>
      </c>
      <c r="T963">
        <f t="shared" ref="T963:T1026" si="95">YEAR(S963)</f>
        <v>2017</v>
      </c>
    </row>
    <row r="964" spans="1:20" ht="48" x14ac:dyDescent="0.2">
      <c r="A964" s="6">
        <f t="shared" si="92"/>
        <v>0.2848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7">
        <f t="shared" si="90"/>
        <v>19.243243243243242</v>
      </c>
      <c r="Q964" t="str">
        <f t="shared" si="93"/>
        <v>technology</v>
      </c>
      <c r="R964" t="str">
        <f t="shared" si="91"/>
        <v>wearables</v>
      </c>
      <c r="S964" s="11">
        <f t="shared" si="94"/>
        <v>42411.504085648143</v>
      </c>
      <c r="T964">
        <f t="shared" si="95"/>
        <v>2016</v>
      </c>
    </row>
    <row r="965" spans="1:20" ht="32" x14ac:dyDescent="0.2">
      <c r="A965" s="6">
        <f t="shared" si="92"/>
        <v>1.0771428571428571E-2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7">
        <f t="shared" si="90"/>
        <v>41.888888888888886</v>
      </c>
      <c r="Q965" t="str">
        <f t="shared" si="93"/>
        <v>technology</v>
      </c>
      <c r="R965" t="str">
        <f t="shared" si="91"/>
        <v>wearables</v>
      </c>
      <c r="S965" s="11">
        <f t="shared" si="94"/>
        <v>42660.427303240744</v>
      </c>
      <c r="T965">
        <f t="shared" si="95"/>
        <v>2016</v>
      </c>
    </row>
    <row r="966" spans="1:20" ht="48" x14ac:dyDescent="0.2">
      <c r="A966" s="6">
        <f t="shared" si="92"/>
        <v>7.9909090909090902E-3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7">
        <f t="shared" si="90"/>
        <v>30.310344827586206</v>
      </c>
      <c r="Q966" t="str">
        <f t="shared" si="93"/>
        <v>technology</v>
      </c>
      <c r="R966" t="str">
        <f t="shared" si="91"/>
        <v>wearables</v>
      </c>
      <c r="S966" s="11">
        <f t="shared" si="94"/>
        <v>42248.420358796291</v>
      </c>
      <c r="T966">
        <f t="shared" si="95"/>
        <v>2015</v>
      </c>
    </row>
    <row r="967" spans="1:20" ht="48" x14ac:dyDescent="0.2">
      <c r="A967" s="6">
        <f t="shared" si="92"/>
        <v>1.192E-2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7">
        <f t="shared" si="90"/>
        <v>49.666666666666664</v>
      </c>
      <c r="Q967" t="str">
        <f t="shared" si="93"/>
        <v>technology</v>
      </c>
      <c r="R967" t="str">
        <f t="shared" si="91"/>
        <v>wearables</v>
      </c>
      <c r="S967" s="11">
        <f t="shared" si="94"/>
        <v>42668.957638888889</v>
      </c>
      <c r="T967">
        <f t="shared" si="95"/>
        <v>2016</v>
      </c>
    </row>
    <row r="968" spans="1:20" ht="48" x14ac:dyDescent="0.2">
      <c r="A968" s="6">
        <f t="shared" si="92"/>
        <v>0.14799999999999999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7">
        <f t="shared" si="90"/>
        <v>59.2</v>
      </c>
      <c r="Q968" t="str">
        <f t="shared" si="93"/>
        <v>technology</v>
      </c>
      <c r="R968" t="str">
        <f t="shared" si="91"/>
        <v>wearables</v>
      </c>
      <c r="S968" s="11">
        <f t="shared" si="94"/>
        <v>42649.427453703705</v>
      </c>
      <c r="T968">
        <f t="shared" si="95"/>
        <v>2016</v>
      </c>
    </row>
    <row r="969" spans="1:20" ht="48" x14ac:dyDescent="0.2">
      <c r="A969" s="6">
        <f t="shared" si="92"/>
        <v>0.17810000000000001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7">
        <f t="shared" si="90"/>
        <v>43.97530864197531</v>
      </c>
      <c r="Q969" t="str">
        <f t="shared" si="93"/>
        <v>technology</v>
      </c>
      <c r="R969" t="str">
        <f t="shared" si="91"/>
        <v>wearables</v>
      </c>
      <c r="S969" s="11">
        <f t="shared" si="94"/>
        <v>42482.004328703704</v>
      </c>
      <c r="T969">
        <f t="shared" si="95"/>
        <v>2016</v>
      </c>
    </row>
    <row r="970" spans="1:20" ht="48" x14ac:dyDescent="0.2">
      <c r="A970" s="6">
        <f t="shared" si="92"/>
        <v>1.325E-2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7">
        <f t="shared" si="90"/>
        <v>26.5</v>
      </c>
      <c r="Q970" t="str">
        <f t="shared" si="93"/>
        <v>technology</v>
      </c>
      <c r="R970" t="str">
        <f t="shared" si="91"/>
        <v>wearables</v>
      </c>
      <c r="S970" s="11">
        <f t="shared" si="94"/>
        <v>41866.639282407406</v>
      </c>
      <c r="T970">
        <f t="shared" si="95"/>
        <v>2014</v>
      </c>
    </row>
    <row r="971" spans="1:20" ht="32" x14ac:dyDescent="0.2">
      <c r="A971" s="6">
        <f t="shared" si="92"/>
        <v>0.46666666666666667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7">
        <f t="shared" si="90"/>
        <v>1272.7272727272727</v>
      </c>
      <c r="Q971" t="str">
        <f t="shared" si="93"/>
        <v>technology</v>
      </c>
      <c r="R971" t="str">
        <f t="shared" si="91"/>
        <v>wearables</v>
      </c>
      <c r="S971" s="11">
        <f t="shared" si="94"/>
        <v>42775.094988425924</v>
      </c>
      <c r="T971">
        <f t="shared" si="95"/>
        <v>2017</v>
      </c>
    </row>
    <row r="972" spans="1:20" ht="48" x14ac:dyDescent="0.2">
      <c r="A972" s="6">
        <f t="shared" si="92"/>
        <v>0.4592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7">
        <f t="shared" si="90"/>
        <v>164</v>
      </c>
      <c r="Q972" t="str">
        <f t="shared" si="93"/>
        <v>technology</v>
      </c>
      <c r="R972" t="str">
        <f t="shared" si="91"/>
        <v>wearables</v>
      </c>
      <c r="S972" s="11">
        <f t="shared" si="94"/>
        <v>42757.999305555553</v>
      </c>
      <c r="T972">
        <f t="shared" si="95"/>
        <v>2017</v>
      </c>
    </row>
    <row r="973" spans="1:20" ht="48" x14ac:dyDescent="0.2">
      <c r="A973" s="6">
        <f t="shared" si="92"/>
        <v>2.2599999999999999E-3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7">
        <f t="shared" si="90"/>
        <v>45.2</v>
      </c>
      <c r="Q973" t="str">
        <f t="shared" si="93"/>
        <v>technology</v>
      </c>
      <c r="R973" t="str">
        <f t="shared" si="91"/>
        <v>wearables</v>
      </c>
      <c r="S973" s="11">
        <f t="shared" si="94"/>
        <v>42156.500694444439</v>
      </c>
      <c r="T973">
        <f t="shared" si="95"/>
        <v>2015</v>
      </c>
    </row>
    <row r="974" spans="1:20" ht="48" x14ac:dyDescent="0.2">
      <c r="A974" s="6">
        <f t="shared" si="92"/>
        <v>0.34625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7">
        <f t="shared" si="90"/>
        <v>153.88888888888889</v>
      </c>
      <c r="Q974" t="str">
        <f t="shared" si="93"/>
        <v>technology</v>
      </c>
      <c r="R974" t="str">
        <f t="shared" si="91"/>
        <v>wearables</v>
      </c>
      <c r="S974" s="11">
        <f t="shared" si="94"/>
        <v>41886.082638888889</v>
      </c>
      <c r="T974">
        <f t="shared" si="95"/>
        <v>2014</v>
      </c>
    </row>
    <row r="975" spans="1:20" ht="48" x14ac:dyDescent="0.2">
      <c r="A975" s="6">
        <f t="shared" si="92"/>
        <v>2.0549999999999999E-2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7">
        <f t="shared" si="90"/>
        <v>51.375</v>
      </c>
      <c r="Q975" t="str">
        <f t="shared" si="93"/>
        <v>technology</v>
      </c>
      <c r="R975" t="str">
        <f t="shared" si="91"/>
        <v>wearables</v>
      </c>
      <c r="S975" s="11">
        <f t="shared" si="94"/>
        <v>42316.848298611112</v>
      </c>
      <c r="T975">
        <f t="shared" si="95"/>
        <v>2015</v>
      </c>
    </row>
    <row r="976" spans="1:20" ht="48" x14ac:dyDescent="0.2">
      <c r="A976" s="6">
        <f t="shared" si="92"/>
        <v>5.5999999999999999E-3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7">
        <f t="shared" si="90"/>
        <v>93.333333333333329</v>
      </c>
      <c r="Q976" t="str">
        <f t="shared" si="93"/>
        <v>technology</v>
      </c>
      <c r="R976" t="str">
        <f t="shared" si="91"/>
        <v>wearables</v>
      </c>
      <c r="S976" s="11">
        <f t="shared" si="94"/>
        <v>42454.499490740738</v>
      </c>
      <c r="T976">
        <f t="shared" si="95"/>
        <v>2016</v>
      </c>
    </row>
    <row r="977" spans="1:20" ht="48" x14ac:dyDescent="0.2">
      <c r="A977" s="6">
        <f t="shared" si="92"/>
        <v>2.6069999999999999E-2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7">
        <f t="shared" si="90"/>
        <v>108.625</v>
      </c>
      <c r="Q977" t="str">
        <f t="shared" si="93"/>
        <v>technology</v>
      </c>
      <c r="R977" t="str">
        <f t="shared" si="91"/>
        <v>wearables</v>
      </c>
      <c r="S977" s="11">
        <f t="shared" si="94"/>
        <v>42549.488252314812</v>
      </c>
      <c r="T977">
        <f t="shared" si="95"/>
        <v>2016</v>
      </c>
    </row>
    <row r="978" spans="1:20" ht="48" x14ac:dyDescent="0.2">
      <c r="A978" s="6">
        <f t="shared" si="92"/>
        <v>1.9259999999999999E-2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7">
        <f t="shared" si="90"/>
        <v>160.5</v>
      </c>
      <c r="Q978" t="str">
        <f t="shared" si="93"/>
        <v>technology</v>
      </c>
      <c r="R978" t="str">
        <f t="shared" si="91"/>
        <v>wearables</v>
      </c>
      <c r="S978" s="11">
        <f t="shared" si="94"/>
        <v>42229.850659722222</v>
      </c>
      <c r="T978">
        <f t="shared" si="95"/>
        <v>2015</v>
      </c>
    </row>
    <row r="979" spans="1:20" ht="48" x14ac:dyDescent="0.2">
      <c r="A979" s="6">
        <f t="shared" si="92"/>
        <v>0.33666666666666667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7">
        <f t="shared" si="90"/>
        <v>75.75</v>
      </c>
      <c r="Q979" t="str">
        <f t="shared" si="93"/>
        <v>technology</v>
      </c>
      <c r="R979" t="str">
        <f t="shared" si="91"/>
        <v>wearables</v>
      </c>
      <c r="S979" s="11">
        <f t="shared" si="94"/>
        <v>42421.733761574076</v>
      </c>
      <c r="T979">
        <f t="shared" si="95"/>
        <v>2016</v>
      </c>
    </row>
    <row r="980" spans="1:20" ht="48" x14ac:dyDescent="0.2">
      <c r="A980" s="6">
        <f t="shared" si="92"/>
        <v>0.5626326718299024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7">
        <f t="shared" si="90"/>
        <v>790.83739837398377</v>
      </c>
      <c r="Q980" t="str">
        <f t="shared" si="93"/>
        <v>technology</v>
      </c>
      <c r="R980" t="str">
        <f t="shared" si="91"/>
        <v>wearables</v>
      </c>
      <c r="S980" s="11">
        <f t="shared" si="94"/>
        <v>42425.100706018515</v>
      </c>
      <c r="T980">
        <f t="shared" si="95"/>
        <v>2016</v>
      </c>
    </row>
    <row r="981" spans="1:20" ht="48" x14ac:dyDescent="0.2">
      <c r="A981" s="6">
        <f t="shared" si="92"/>
        <v>0.82817600000000002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7">
        <f t="shared" si="90"/>
        <v>301.93916666666667</v>
      </c>
      <c r="Q981" t="str">
        <f t="shared" si="93"/>
        <v>technology</v>
      </c>
      <c r="R981" t="str">
        <f t="shared" si="91"/>
        <v>wearables</v>
      </c>
      <c r="S981" s="11">
        <f t="shared" si="94"/>
        <v>42541.582638888889</v>
      </c>
      <c r="T981">
        <f t="shared" si="95"/>
        <v>2016</v>
      </c>
    </row>
    <row r="982" spans="1:20" ht="48" x14ac:dyDescent="0.2">
      <c r="A982" s="6">
        <f t="shared" si="92"/>
        <v>0.14860000000000001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7">
        <f t="shared" si="90"/>
        <v>47.935483870967744</v>
      </c>
      <c r="Q982" t="str">
        <f t="shared" si="93"/>
        <v>technology</v>
      </c>
      <c r="R982" t="str">
        <f t="shared" si="91"/>
        <v>wearables</v>
      </c>
      <c r="S982" s="11">
        <f t="shared" si="94"/>
        <v>41973.737523148149</v>
      </c>
      <c r="T982">
        <f t="shared" si="95"/>
        <v>2014</v>
      </c>
    </row>
    <row r="983" spans="1:20" ht="48" x14ac:dyDescent="0.2">
      <c r="A983" s="6">
        <f t="shared" si="92"/>
        <v>1.2375123751237513E-4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7">
        <f t="shared" si="90"/>
        <v>2.75</v>
      </c>
      <c r="Q983" t="str">
        <f t="shared" si="93"/>
        <v>technology</v>
      </c>
      <c r="R983" t="str">
        <f t="shared" si="91"/>
        <v>wearables</v>
      </c>
      <c r="S983" s="11">
        <f t="shared" si="94"/>
        <v>41860.738680555551</v>
      </c>
      <c r="T983">
        <f t="shared" si="95"/>
        <v>2014</v>
      </c>
    </row>
    <row r="984" spans="1:20" ht="32" x14ac:dyDescent="0.2">
      <c r="A984" s="6">
        <f t="shared" si="92"/>
        <v>1.7142857142857143E-4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7">
        <f t="shared" si="90"/>
        <v>1</v>
      </c>
      <c r="Q984" t="str">
        <f t="shared" si="93"/>
        <v>technology</v>
      </c>
      <c r="R984" t="str">
        <f t="shared" si="91"/>
        <v>wearables</v>
      </c>
      <c r="S984" s="11">
        <f t="shared" si="94"/>
        <v>42645.544976851852</v>
      </c>
      <c r="T984">
        <f t="shared" si="95"/>
        <v>2016</v>
      </c>
    </row>
    <row r="985" spans="1:20" ht="48" x14ac:dyDescent="0.2">
      <c r="A985" s="6">
        <f t="shared" si="92"/>
        <v>0.2950613611721471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7">
        <f t="shared" si="90"/>
        <v>171.79329608938548</v>
      </c>
      <c r="Q985" t="str">
        <f t="shared" si="93"/>
        <v>technology</v>
      </c>
      <c r="R985" t="str">
        <f t="shared" si="91"/>
        <v>wearables</v>
      </c>
      <c r="S985" s="11">
        <f t="shared" si="94"/>
        <v>42605.662499999999</v>
      </c>
      <c r="T985">
        <f t="shared" si="95"/>
        <v>2016</v>
      </c>
    </row>
    <row r="986" spans="1:20" ht="80" x14ac:dyDescent="0.2">
      <c r="A986" s="6">
        <f t="shared" si="92"/>
        <v>1.06E-2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7">
        <f t="shared" si="90"/>
        <v>35.333333333333336</v>
      </c>
      <c r="Q986" t="str">
        <f t="shared" si="93"/>
        <v>technology</v>
      </c>
      <c r="R986" t="str">
        <f t="shared" si="91"/>
        <v>wearables</v>
      </c>
      <c r="S986" s="11">
        <f t="shared" si="94"/>
        <v>42090.865833333337</v>
      </c>
      <c r="T986">
        <f t="shared" si="95"/>
        <v>2015</v>
      </c>
    </row>
    <row r="987" spans="1:20" ht="48" x14ac:dyDescent="0.2">
      <c r="A987" s="6">
        <f t="shared" si="92"/>
        <v>6.2933333333333327E-2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7">
        <f t="shared" si="90"/>
        <v>82.086956521739125</v>
      </c>
      <c r="Q987" t="str">
        <f t="shared" si="93"/>
        <v>technology</v>
      </c>
      <c r="R987" t="str">
        <f t="shared" si="91"/>
        <v>wearables</v>
      </c>
      <c r="S987" s="11">
        <f t="shared" si="94"/>
        <v>42369.749999999993</v>
      </c>
      <c r="T987">
        <f t="shared" si="95"/>
        <v>2015</v>
      </c>
    </row>
    <row r="988" spans="1:20" ht="48" x14ac:dyDescent="0.2">
      <c r="A988" s="6">
        <f t="shared" si="92"/>
        <v>0.1275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7">
        <f t="shared" si="90"/>
        <v>110.8695652173913</v>
      </c>
      <c r="Q988" t="str">
        <f t="shared" si="93"/>
        <v>technology</v>
      </c>
      <c r="R988" t="str">
        <f t="shared" si="91"/>
        <v>wearables</v>
      </c>
      <c r="S988" s="11">
        <f t="shared" si="94"/>
        <v>42378.791666666664</v>
      </c>
      <c r="T988">
        <f t="shared" si="95"/>
        <v>2016</v>
      </c>
    </row>
    <row r="989" spans="1:20" ht="48" x14ac:dyDescent="0.2">
      <c r="A989" s="6">
        <f t="shared" si="92"/>
        <v>0.13220000000000001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7">
        <f t="shared" si="90"/>
        <v>161.21951219512195</v>
      </c>
      <c r="Q989" t="str">
        <f t="shared" si="93"/>
        <v>technology</v>
      </c>
      <c r="R989" t="str">
        <f t="shared" si="91"/>
        <v>wearables</v>
      </c>
      <c r="S989" s="11">
        <f t="shared" si="94"/>
        <v>41813.086226851847</v>
      </c>
      <c r="T989">
        <f t="shared" si="95"/>
        <v>2014</v>
      </c>
    </row>
    <row r="990" spans="1:20" ht="48" x14ac:dyDescent="0.2">
      <c r="A990" s="6">
        <f t="shared" si="92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7" t="e">
        <f t="shared" si="90"/>
        <v>#DIV/0!</v>
      </c>
      <c r="Q990" t="str">
        <f t="shared" si="93"/>
        <v>technology</v>
      </c>
      <c r="R990" t="str">
        <f t="shared" si="91"/>
        <v>wearables</v>
      </c>
      <c r="S990" s="11">
        <f t="shared" si="94"/>
        <v>42644.148437499993</v>
      </c>
      <c r="T990">
        <f t="shared" si="95"/>
        <v>2016</v>
      </c>
    </row>
    <row r="991" spans="1:20" ht="16" x14ac:dyDescent="0.2">
      <c r="A991" s="6">
        <f t="shared" si="92"/>
        <v>0.16769999999999999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7">
        <f t="shared" si="90"/>
        <v>52.40625</v>
      </c>
      <c r="Q991" t="str">
        <f t="shared" si="93"/>
        <v>technology</v>
      </c>
      <c r="R991" t="str">
        <f t="shared" si="91"/>
        <v>wearables</v>
      </c>
      <c r="S991" s="11">
        <f t="shared" si="94"/>
        <v>42641.725636574069</v>
      </c>
      <c r="T991">
        <f t="shared" si="95"/>
        <v>2016</v>
      </c>
    </row>
    <row r="992" spans="1:20" ht="48" x14ac:dyDescent="0.2">
      <c r="A992" s="6">
        <f t="shared" si="92"/>
        <v>1.0399999999999999E-3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7">
        <f t="shared" si="90"/>
        <v>13</v>
      </c>
      <c r="Q992" t="str">
        <f t="shared" si="93"/>
        <v>technology</v>
      </c>
      <c r="R992" t="str">
        <f t="shared" si="91"/>
        <v>wearables</v>
      </c>
      <c r="S992" s="11">
        <f t="shared" si="94"/>
        <v>41885.575972222221</v>
      </c>
      <c r="T992">
        <f t="shared" si="95"/>
        <v>2014</v>
      </c>
    </row>
    <row r="993" spans="1:20" ht="80" x14ac:dyDescent="0.2">
      <c r="A993" s="6">
        <f t="shared" si="92"/>
        <v>4.24E-2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7">
        <f t="shared" si="90"/>
        <v>30.285714285714285</v>
      </c>
      <c r="Q993" t="str">
        <f t="shared" si="93"/>
        <v>technology</v>
      </c>
      <c r="R993" t="str">
        <f t="shared" si="91"/>
        <v>wearables</v>
      </c>
      <c r="S993" s="11">
        <f t="shared" si="94"/>
        <v>42563.57708333333</v>
      </c>
      <c r="T993">
        <f t="shared" si="95"/>
        <v>2016</v>
      </c>
    </row>
    <row r="994" spans="1:20" ht="48" x14ac:dyDescent="0.2">
      <c r="A994" s="6">
        <f t="shared" si="92"/>
        <v>4.6699999999999997E-3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7">
        <f t="shared" si="90"/>
        <v>116.75</v>
      </c>
      <c r="Q994" t="str">
        <f t="shared" si="93"/>
        <v>technology</v>
      </c>
      <c r="R994" t="str">
        <f t="shared" si="91"/>
        <v>wearables</v>
      </c>
      <c r="S994" s="11">
        <f t="shared" si="94"/>
        <v>42497.674988425926</v>
      </c>
      <c r="T994">
        <f t="shared" si="95"/>
        <v>2016</v>
      </c>
    </row>
    <row r="995" spans="1:20" ht="48" x14ac:dyDescent="0.2">
      <c r="A995" s="6">
        <f t="shared" si="92"/>
        <v>0.25087142857142858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7">
        <f t="shared" si="90"/>
        <v>89.59693877551021</v>
      </c>
      <c r="Q995" t="str">
        <f t="shared" si="93"/>
        <v>technology</v>
      </c>
      <c r="R995" t="str">
        <f t="shared" si="91"/>
        <v>wearables</v>
      </c>
      <c r="S995" s="11">
        <f t="shared" si="94"/>
        <v>42685.999999999993</v>
      </c>
      <c r="T995">
        <f t="shared" si="95"/>
        <v>2016</v>
      </c>
    </row>
    <row r="996" spans="1:20" ht="64" x14ac:dyDescent="0.2">
      <c r="A996" s="6">
        <f t="shared" si="92"/>
        <v>2.3345000000000001E-2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7">
        <f t="shared" si="90"/>
        <v>424.45454545454544</v>
      </c>
      <c r="Q996" t="str">
        <f t="shared" si="93"/>
        <v>technology</v>
      </c>
      <c r="R996" t="str">
        <f t="shared" si="91"/>
        <v>wearables</v>
      </c>
      <c r="S996" s="11">
        <f t="shared" si="94"/>
        <v>41973.749305555553</v>
      </c>
      <c r="T996">
        <f t="shared" si="95"/>
        <v>2014</v>
      </c>
    </row>
    <row r="997" spans="1:20" ht="48" x14ac:dyDescent="0.2">
      <c r="A997" s="6">
        <f t="shared" si="92"/>
        <v>7.2599999999999998E-2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7">
        <f t="shared" si="90"/>
        <v>80.666666666666671</v>
      </c>
      <c r="Q997" t="str">
        <f t="shared" si="93"/>
        <v>technology</v>
      </c>
      <c r="R997" t="str">
        <f t="shared" si="91"/>
        <v>wearables</v>
      </c>
      <c r="S997" s="11">
        <f t="shared" si="94"/>
        <v>41972.458333333336</v>
      </c>
      <c r="T997">
        <f t="shared" si="95"/>
        <v>2014</v>
      </c>
    </row>
    <row r="998" spans="1:20" ht="32" x14ac:dyDescent="0.2">
      <c r="A998" s="6">
        <f t="shared" si="92"/>
        <v>1.6250000000000001E-2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7">
        <f t="shared" si="90"/>
        <v>13</v>
      </c>
      <c r="Q998" t="str">
        <f t="shared" si="93"/>
        <v>technology</v>
      </c>
      <c r="R998" t="str">
        <f t="shared" si="91"/>
        <v>wearables</v>
      </c>
      <c r="S998" s="11">
        <f t="shared" si="94"/>
        <v>41847.435416666667</v>
      </c>
      <c r="T998">
        <f t="shared" si="95"/>
        <v>2014</v>
      </c>
    </row>
    <row r="999" spans="1:20" ht="32" x14ac:dyDescent="0.2">
      <c r="A999" s="6">
        <f t="shared" si="92"/>
        <v>1.2999999999999999E-2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7">
        <f t="shared" si="90"/>
        <v>8.125</v>
      </c>
      <c r="Q999" t="str">
        <f t="shared" si="93"/>
        <v>technology</v>
      </c>
      <c r="R999" t="str">
        <f t="shared" si="91"/>
        <v>wearables</v>
      </c>
      <c r="S999" s="11">
        <f t="shared" si="94"/>
        <v>41970.936307870368</v>
      </c>
      <c r="T999">
        <f t="shared" si="95"/>
        <v>2014</v>
      </c>
    </row>
    <row r="1000" spans="1:20" ht="32" x14ac:dyDescent="0.2">
      <c r="A1000" s="6">
        <f t="shared" si="92"/>
        <v>0.58558333333333334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7">
        <f t="shared" si="90"/>
        <v>153.42794759825327</v>
      </c>
      <c r="Q1000" t="str">
        <f t="shared" si="93"/>
        <v>technology</v>
      </c>
      <c r="R1000" t="str">
        <f t="shared" si="91"/>
        <v>wearables</v>
      </c>
      <c r="S1000" s="11">
        <f t="shared" si="94"/>
        <v>42327.002326388887</v>
      </c>
      <c r="T1000">
        <f t="shared" si="95"/>
        <v>2015</v>
      </c>
    </row>
    <row r="1001" spans="1:20" ht="48" x14ac:dyDescent="0.2">
      <c r="A1001" s="6">
        <f t="shared" si="92"/>
        <v>7.7886666666666673E-2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7">
        <f t="shared" si="90"/>
        <v>292.07499999999999</v>
      </c>
      <c r="Q1001" t="str">
        <f t="shared" si="93"/>
        <v>technology</v>
      </c>
      <c r="R1001" t="str">
        <f t="shared" si="91"/>
        <v>wearables</v>
      </c>
      <c r="S1001" s="11">
        <f t="shared" si="94"/>
        <v>41956.126388888886</v>
      </c>
      <c r="T1001">
        <f t="shared" si="95"/>
        <v>2014</v>
      </c>
    </row>
    <row r="1002" spans="1:20" ht="48" x14ac:dyDescent="0.2">
      <c r="A1002" s="6">
        <f t="shared" si="92"/>
        <v>2.2157147647256063E-2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7">
        <f t="shared" si="90"/>
        <v>3304</v>
      </c>
      <c r="Q1002" t="str">
        <f t="shared" si="93"/>
        <v>technology</v>
      </c>
      <c r="R1002" t="str">
        <f t="shared" si="91"/>
        <v>wearables</v>
      </c>
      <c r="S1002" s="11">
        <f t="shared" si="94"/>
        <v>42808.80972222222</v>
      </c>
      <c r="T1002">
        <f t="shared" si="95"/>
        <v>2017</v>
      </c>
    </row>
    <row r="1003" spans="1:20" ht="48" x14ac:dyDescent="0.2">
      <c r="A1003" s="6">
        <f t="shared" si="92"/>
        <v>1.04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7">
        <f t="shared" si="90"/>
        <v>1300</v>
      </c>
      <c r="Q1003" t="str">
        <f t="shared" si="93"/>
        <v>technology</v>
      </c>
      <c r="R1003" t="str">
        <f t="shared" si="91"/>
        <v>wearables</v>
      </c>
      <c r="S1003" s="11">
        <f t="shared" si="94"/>
        <v>42765.511724537035</v>
      </c>
      <c r="T1003">
        <f t="shared" si="95"/>
        <v>2017</v>
      </c>
    </row>
    <row r="1004" spans="1:20" ht="48" x14ac:dyDescent="0.2">
      <c r="A1004" s="6">
        <f t="shared" si="92"/>
        <v>0.29602960296029601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7">
        <f t="shared" si="90"/>
        <v>134.54545454545453</v>
      </c>
      <c r="Q1004" t="str">
        <f t="shared" si="93"/>
        <v>technology</v>
      </c>
      <c r="R1004" t="str">
        <f t="shared" si="91"/>
        <v>wearables</v>
      </c>
      <c r="S1004" s="11">
        <f t="shared" si="94"/>
        <v>42355.040972222218</v>
      </c>
      <c r="T1004">
        <f t="shared" si="95"/>
        <v>2015</v>
      </c>
    </row>
    <row r="1005" spans="1:20" ht="48" x14ac:dyDescent="0.2">
      <c r="A1005" s="6">
        <f t="shared" si="92"/>
        <v>0.16055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7">
        <f t="shared" si="90"/>
        <v>214.06666666666666</v>
      </c>
      <c r="Q1005" t="str">
        <f t="shared" si="93"/>
        <v>technology</v>
      </c>
      <c r="R1005" t="str">
        <f t="shared" si="91"/>
        <v>wearables</v>
      </c>
      <c r="S1005" s="11">
        <f t="shared" si="94"/>
        <v>42810.459039351852</v>
      </c>
      <c r="T1005">
        <f t="shared" si="95"/>
        <v>2017</v>
      </c>
    </row>
    <row r="1006" spans="1:20" ht="32" x14ac:dyDescent="0.2">
      <c r="A1006" s="6">
        <f t="shared" si="92"/>
        <v>0.82208000000000003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7">
        <f t="shared" si="90"/>
        <v>216.33684210526314</v>
      </c>
      <c r="Q1006" t="str">
        <f t="shared" si="93"/>
        <v>technology</v>
      </c>
      <c r="R1006" t="str">
        <f t="shared" si="91"/>
        <v>wearables</v>
      </c>
      <c r="S1006" s="11">
        <f t="shared" si="94"/>
        <v>42418.5003125</v>
      </c>
      <c r="T1006">
        <f t="shared" si="95"/>
        <v>2016</v>
      </c>
    </row>
    <row r="1007" spans="1:20" ht="32" x14ac:dyDescent="0.2">
      <c r="A1007" s="6">
        <f t="shared" si="92"/>
        <v>0.75051000000000001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7">
        <f t="shared" si="90"/>
        <v>932.31055900621118</v>
      </c>
      <c r="Q1007" t="str">
        <f t="shared" si="93"/>
        <v>technology</v>
      </c>
      <c r="R1007" t="str">
        <f t="shared" si="91"/>
        <v>wearables</v>
      </c>
      <c r="S1007" s="11">
        <f t="shared" si="94"/>
        <v>42307.416469907403</v>
      </c>
      <c r="T1007">
        <f t="shared" si="95"/>
        <v>2015</v>
      </c>
    </row>
    <row r="1008" spans="1:20" ht="48" x14ac:dyDescent="0.2">
      <c r="A1008" s="6">
        <f t="shared" si="92"/>
        <v>5.8500000000000003E-2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7">
        <f t="shared" si="90"/>
        <v>29.25</v>
      </c>
      <c r="Q1008" t="str">
        <f t="shared" si="93"/>
        <v>technology</v>
      </c>
      <c r="R1008" t="str">
        <f t="shared" si="91"/>
        <v>wearables</v>
      </c>
      <c r="S1008" s="11">
        <f t="shared" si="94"/>
        <v>41985.09097222222</v>
      </c>
      <c r="T1008">
        <f t="shared" si="95"/>
        <v>2014</v>
      </c>
    </row>
    <row r="1009" spans="1:20" ht="48" x14ac:dyDescent="0.2">
      <c r="A1009" s="6">
        <f t="shared" si="92"/>
        <v>0.44319999999999998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7">
        <f t="shared" si="90"/>
        <v>174.94736842105263</v>
      </c>
      <c r="Q1009" t="str">
        <f t="shared" si="93"/>
        <v>technology</v>
      </c>
      <c r="R1009" t="str">
        <f t="shared" si="91"/>
        <v>wearables</v>
      </c>
      <c r="S1009" s="11">
        <f t="shared" si="94"/>
        <v>42718.416932870365</v>
      </c>
      <c r="T1009">
        <f t="shared" si="95"/>
        <v>2016</v>
      </c>
    </row>
    <row r="1010" spans="1:20" ht="48" x14ac:dyDescent="0.2">
      <c r="A1010" s="6">
        <f t="shared" si="92"/>
        <v>2.6737967914438501E-3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7">
        <f t="shared" si="90"/>
        <v>250</v>
      </c>
      <c r="Q1010" t="str">
        <f t="shared" si="93"/>
        <v>technology</v>
      </c>
      <c r="R1010" t="str">
        <f t="shared" si="91"/>
        <v>wearables</v>
      </c>
      <c r="S1010" s="11">
        <f t="shared" si="94"/>
        <v>42732.600868055553</v>
      </c>
      <c r="T1010">
        <f t="shared" si="95"/>
        <v>2016</v>
      </c>
    </row>
    <row r="1011" spans="1:20" ht="48" x14ac:dyDescent="0.2">
      <c r="A1011" s="6">
        <f t="shared" si="92"/>
        <v>0.1313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7">
        <f t="shared" si="90"/>
        <v>65</v>
      </c>
      <c r="Q1011" t="str">
        <f t="shared" si="93"/>
        <v>technology</v>
      </c>
      <c r="R1011" t="str">
        <f t="shared" si="91"/>
        <v>wearables</v>
      </c>
      <c r="S1011" s="11">
        <f t="shared" si="94"/>
        <v>42540.396365740737</v>
      </c>
      <c r="T1011">
        <f t="shared" si="95"/>
        <v>2016</v>
      </c>
    </row>
    <row r="1012" spans="1:20" ht="48" x14ac:dyDescent="0.2">
      <c r="A1012" s="6">
        <f t="shared" si="92"/>
        <v>1.9088937093275488E-3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7">
        <f t="shared" si="90"/>
        <v>55</v>
      </c>
      <c r="Q1012" t="str">
        <f t="shared" si="93"/>
        <v>technology</v>
      </c>
      <c r="R1012" t="str">
        <f t="shared" si="91"/>
        <v>wearables</v>
      </c>
      <c r="S1012" s="11">
        <f t="shared" si="94"/>
        <v>42617.915972222218</v>
      </c>
      <c r="T1012">
        <f t="shared" si="95"/>
        <v>2016</v>
      </c>
    </row>
    <row r="1013" spans="1:20" ht="48" x14ac:dyDescent="0.2">
      <c r="A1013" s="6">
        <f t="shared" si="92"/>
        <v>3.7499999999999999E-3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7">
        <f t="shared" si="90"/>
        <v>75</v>
      </c>
      <c r="Q1013" t="str">
        <f t="shared" si="93"/>
        <v>technology</v>
      </c>
      <c r="R1013" t="str">
        <f t="shared" si="91"/>
        <v>wearables</v>
      </c>
      <c r="S1013" s="11">
        <f t="shared" si="94"/>
        <v>41991.689756944441</v>
      </c>
      <c r="T1013">
        <f t="shared" si="95"/>
        <v>2014</v>
      </c>
    </row>
    <row r="1014" spans="1:20" ht="48" x14ac:dyDescent="0.2">
      <c r="A1014" s="6">
        <f t="shared" si="92"/>
        <v>215.35021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7">
        <f t="shared" si="90"/>
        <v>1389.3561935483872</v>
      </c>
      <c r="Q1014" t="str">
        <f t="shared" si="93"/>
        <v>technology</v>
      </c>
      <c r="R1014" t="str">
        <f t="shared" si="91"/>
        <v>wearables</v>
      </c>
      <c r="S1014" s="11">
        <f t="shared" si="94"/>
        <v>42759.232083333329</v>
      </c>
      <c r="T1014">
        <f t="shared" si="95"/>
        <v>2017</v>
      </c>
    </row>
    <row r="1015" spans="1:20" ht="48" x14ac:dyDescent="0.2">
      <c r="A1015" s="6">
        <f t="shared" si="92"/>
        <v>0.34527999999999998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7">
        <f t="shared" si="90"/>
        <v>95.911111111111111</v>
      </c>
      <c r="Q1015" t="str">
        <f t="shared" si="93"/>
        <v>technology</v>
      </c>
      <c r="R1015" t="str">
        <f t="shared" si="91"/>
        <v>wearables</v>
      </c>
      <c r="S1015" s="11">
        <f t="shared" si="94"/>
        <v>42367.624999999993</v>
      </c>
      <c r="T1015">
        <f t="shared" si="95"/>
        <v>2015</v>
      </c>
    </row>
    <row r="1016" spans="1:20" ht="32" x14ac:dyDescent="0.2">
      <c r="A1016" s="6">
        <f t="shared" si="92"/>
        <v>0.30599999999999999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7">
        <f t="shared" si="90"/>
        <v>191.25</v>
      </c>
      <c r="Q1016" t="str">
        <f t="shared" si="93"/>
        <v>technology</v>
      </c>
      <c r="R1016" t="str">
        <f t="shared" si="91"/>
        <v>wearables</v>
      </c>
      <c r="S1016" s="11">
        <f t="shared" si="94"/>
        <v>42004.79415509259</v>
      </c>
      <c r="T1016">
        <f t="shared" si="95"/>
        <v>2014</v>
      </c>
    </row>
    <row r="1017" spans="1:20" ht="32" x14ac:dyDescent="0.2">
      <c r="A1017" s="6">
        <f t="shared" si="92"/>
        <v>2.6666666666666668E-2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7">
        <f t="shared" si="90"/>
        <v>40</v>
      </c>
      <c r="Q1017" t="str">
        <f t="shared" si="93"/>
        <v>technology</v>
      </c>
      <c r="R1017" t="str">
        <f t="shared" si="91"/>
        <v>wearables</v>
      </c>
      <c r="S1017" s="11">
        <f t="shared" si="94"/>
        <v>42333.711747685178</v>
      </c>
      <c r="T1017">
        <f t="shared" si="95"/>
        <v>2015</v>
      </c>
    </row>
    <row r="1018" spans="1:20" ht="48" x14ac:dyDescent="0.2">
      <c r="A1018" s="6">
        <f t="shared" si="92"/>
        <v>2.8420000000000001E-2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7">
        <f t="shared" si="90"/>
        <v>74.78947368421052</v>
      </c>
      <c r="Q1018" t="str">
        <f t="shared" si="93"/>
        <v>technology</v>
      </c>
      <c r="R1018" t="str">
        <f t="shared" si="91"/>
        <v>wearables</v>
      </c>
      <c r="S1018" s="11">
        <f t="shared" si="94"/>
        <v>42466.857129629621</v>
      </c>
      <c r="T1018">
        <f t="shared" si="95"/>
        <v>2016</v>
      </c>
    </row>
    <row r="1019" spans="1:20" ht="48" x14ac:dyDescent="0.2">
      <c r="A1019" s="6">
        <f t="shared" si="92"/>
        <v>0.22878799999999999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7">
        <f t="shared" si="90"/>
        <v>161.11830985915492</v>
      </c>
      <c r="Q1019" t="str">
        <f t="shared" si="93"/>
        <v>technology</v>
      </c>
      <c r="R1019" t="str">
        <f t="shared" si="91"/>
        <v>wearables</v>
      </c>
      <c r="S1019" s="11">
        <f t="shared" si="94"/>
        <v>42329.508506944439</v>
      </c>
      <c r="T1019">
        <f t="shared" si="95"/>
        <v>2015</v>
      </c>
    </row>
    <row r="1020" spans="1:20" ht="48" x14ac:dyDescent="0.2">
      <c r="A1020" s="6">
        <f t="shared" si="92"/>
        <v>3.1050000000000001E-2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7">
        <f t="shared" si="90"/>
        <v>88.714285714285708</v>
      </c>
      <c r="Q1020" t="str">
        <f t="shared" si="93"/>
        <v>technology</v>
      </c>
      <c r="R1020" t="str">
        <f t="shared" si="91"/>
        <v>wearables</v>
      </c>
      <c r="S1020" s="11">
        <f t="shared" si="94"/>
        <v>42565.283946759257</v>
      </c>
      <c r="T1020">
        <f t="shared" si="95"/>
        <v>2016</v>
      </c>
    </row>
    <row r="1021" spans="1:20" ht="32" x14ac:dyDescent="0.2">
      <c r="A1021" s="6">
        <f t="shared" si="92"/>
        <v>0.47333333333333333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7">
        <f t="shared" si="90"/>
        <v>53.25</v>
      </c>
      <c r="Q1021" t="str">
        <f t="shared" si="93"/>
        <v>technology</v>
      </c>
      <c r="R1021" t="str">
        <f t="shared" si="91"/>
        <v>wearables</v>
      </c>
      <c r="S1021" s="11">
        <f t="shared" si="94"/>
        <v>42039.765613425923</v>
      </c>
      <c r="T1021">
        <f t="shared" si="95"/>
        <v>2015</v>
      </c>
    </row>
    <row r="1022" spans="1:20" ht="48" x14ac:dyDescent="0.2">
      <c r="A1022" s="6">
        <f t="shared" si="92"/>
        <v>2.0554838709677421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7">
        <f t="shared" si="90"/>
        <v>106.2</v>
      </c>
      <c r="Q1022" t="str">
        <f t="shared" si="93"/>
        <v>music</v>
      </c>
      <c r="R1022" t="str">
        <f t="shared" si="91"/>
        <v>electronic music</v>
      </c>
      <c r="S1022" s="11">
        <f t="shared" si="94"/>
        <v>42156.824305555558</v>
      </c>
      <c r="T1022">
        <f t="shared" si="95"/>
        <v>2015</v>
      </c>
    </row>
    <row r="1023" spans="1:20" ht="48" x14ac:dyDescent="0.2">
      <c r="A1023" s="6">
        <f t="shared" si="92"/>
        <v>3.5180366666666667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7">
        <f t="shared" si="90"/>
        <v>22.079728033472804</v>
      </c>
      <c r="Q1023" t="str">
        <f t="shared" si="93"/>
        <v>music</v>
      </c>
      <c r="R1023" t="str">
        <f t="shared" si="91"/>
        <v>electronic music</v>
      </c>
      <c r="S1023" s="11">
        <f t="shared" si="94"/>
        <v>42293.958333333336</v>
      </c>
      <c r="T1023">
        <f t="shared" si="95"/>
        <v>2015</v>
      </c>
    </row>
    <row r="1024" spans="1:20" ht="32" x14ac:dyDescent="0.2">
      <c r="A1024" s="6">
        <f t="shared" si="92"/>
        <v>1.149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7">
        <f t="shared" si="90"/>
        <v>31.054054054054053</v>
      </c>
      <c r="Q1024" t="str">
        <f t="shared" si="93"/>
        <v>music</v>
      </c>
      <c r="R1024" t="str">
        <f t="shared" si="91"/>
        <v>electronic music</v>
      </c>
      <c r="S1024" s="11">
        <f t="shared" si="94"/>
        <v>42141.438391203708</v>
      </c>
      <c r="T1024">
        <f t="shared" si="95"/>
        <v>2015</v>
      </c>
    </row>
    <row r="1025" spans="1:20" ht="48" x14ac:dyDescent="0.2">
      <c r="A1025" s="6">
        <f t="shared" si="92"/>
        <v>2.3715000000000002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7">
        <f t="shared" si="90"/>
        <v>36.206106870229007</v>
      </c>
      <c r="Q1025" t="str">
        <f t="shared" si="93"/>
        <v>music</v>
      </c>
      <c r="R1025" t="str">
        <f t="shared" si="91"/>
        <v>electronic music</v>
      </c>
      <c r="S1025" s="11">
        <f t="shared" si="94"/>
        <v>42175.711354166669</v>
      </c>
      <c r="T1025">
        <f t="shared" si="95"/>
        <v>2015</v>
      </c>
    </row>
    <row r="1026" spans="1:20" ht="48" x14ac:dyDescent="0.2">
      <c r="A1026" s="6">
        <f t="shared" si="92"/>
        <v>1.1863774999999999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7">
        <f t="shared" ref="P1026:P1089" si="96">F:F/M:M</f>
        <v>388.9762295081967</v>
      </c>
      <c r="Q1026" t="str">
        <f t="shared" si="93"/>
        <v>music</v>
      </c>
      <c r="R1026" t="str">
        <f t="shared" ref="R1026:R1089" si="97">RIGHT(O1026,LEN(O1026)-SEARCH("/",O1026,1))</f>
        <v>electronic music</v>
      </c>
      <c r="S1026" s="11">
        <f t="shared" si="94"/>
        <v>42400.372256944444</v>
      </c>
      <c r="T1026">
        <f t="shared" si="95"/>
        <v>2016</v>
      </c>
    </row>
    <row r="1027" spans="1:20" ht="32" x14ac:dyDescent="0.2">
      <c r="A1027" s="6">
        <f t="shared" ref="A1027:A1090" si="98">F:F/E:E</f>
        <v>1.099283142857143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7">
        <f t="shared" si="96"/>
        <v>71.848571428571432</v>
      </c>
      <c r="Q1027" t="str">
        <f t="shared" ref="Q1027:Q1090" si="99">LEFT(O1027,SEARCH("/",O1027,1)-1)</f>
        <v>music</v>
      </c>
      <c r="R1027" t="str">
        <f t="shared" si="97"/>
        <v>electronic music</v>
      </c>
      <c r="S1027" s="11">
        <f t="shared" ref="S1027:S1090" si="100">(((J1027/60)/60)/24)+DATE(1970,1,1)+(-5/24)</f>
        <v>42079.583761574067</v>
      </c>
      <c r="T1027">
        <f t="shared" ref="T1027:T1090" si="101">YEAR(S1027)</f>
        <v>2015</v>
      </c>
    </row>
    <row r="1028" spans="1:20" ht="48" x14ac:dyDescent="0.2">
      <c r="A1028" s="6">
        <f t="shared" si="98"/>
        <v>1.0000828571428571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7">
        <f t="shared" si="96"/>
        <v>57.381803278688523</v>
      </c>
      <c r="Q1028" t="str">
        <f t="shared" si="99"/>
        <v>music</v>
      </c>
      <c r="R1028" t="str">
        <f t="shared" si="97"/>
        <v>electronic music</v>
      </c>
      <c r="S1028" s="11">
        <f t="shared" si="100"/>
        <v>42460.157592592594</v>
      </c>
      <c r="T1028">
        <f t="shared" si="101"/>
        <v>2016</v>
      </c>
    </row>
    <row r="1029" spans="1:20" ht="48" x14ac:dyDescent="0.2">
      <c r="A1029" s="6">
        <f t="shared" si="98"/>
        <v>1.0309292094387414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7">
        <f t="shared" si="96"/>
        <v>69.666666666666671</v>
      </c>
      <c r="Q1029" t="str">
        <f t="shared" si="99"/>
        <v>music</v>
      </c>
      <c r="R1029" t="str">
        <f t="shared" si="97"/>
        <v>electronic music</v>
      </c>
      <c r="S1029" s="11">
        <f t="shared" si="100"/>
        <v>41934.825775462959</v>
      </c>
      <c r="T1029">
        <f t="shared" si="101"/>
        <v>2014</v>
      </c>
    </row>
    <row r="1030" spans="1:20" ht="48" x14ac:dyDescent="0.2">
      <c r="A1030" s="6">
        <f t="shared" si="98"/>
        <v>1.1727000000000001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7">
        <f t="shared" si="96"/>
        <v>45.988235294117644</v>
      </c>
      <c r="Q1030" t="str">
        <f t="shared" si="99"/>
        <v>music</v>
      </c>
      <c r="R1030" t="str">
        <f t="shared" si="97"/>
        <v>electronic music</v>
      </c>
      <c r="S1030" s="11">
        <f t="shared" si="100"/>
        <v>42800.624999999993</v>
      </c>
      <c r="T1030">
        <f t="shared" si="101"/>
        <v>2017</v>
      </c>
    </row>
    <row r="1031" spans="1:20" ht="32" x14ac:dyDescent="0.2">
      <c r="A1031" s="6">
        <f t="shared" si="98"/>
        <v>1.1175999999999999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7">
        <f t="shared" si="96"/>
        <v>79.262411347517727</v>
      </c>
      <c r="Q1031" t="str">
        <f t="shared" si="99"/>
        <v>music</v>
      </c>
      <c r="R1031" t="str">
        <f t="shared" si="97"/>
        <v>electronic music</v>
      </c>
      <c r="S1031" s="11">
        <f t="shared" si="100"/>
        <v>42098.707638888889</v>
      </c>
      <c r="T1031">
        <f t="shared" si="101"/>
        <v>2015</v>
      </c>
    </row>
    <row r="1032" spans="1:20" ht="32" x14ac:dyDescent="0.2">
      <c r="A1032" s="6">
        <f t="shared" si="98"/>
        <v>3.4209999999999998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7">
        <f t="shared" si="96"/>
        <v>43.031446540880502</v>
      </c>
      <c r="Q1032" t="str">
        <f t="shared" si="99"/>
        <v>music</v>
      </c>
      <c r="R1032" t="str">
        <f t="shared" si="97"/>
        <v>electronic music</v>
      </c>
      <c r="S1032" s="11">
        <f t="shared" si="100"/>
        <v>42625.274872685179</v>
      </c>
      <c r="T1032">
        <f t="shared" si="101"/>
        <v>2016</v>
      </c>
    </row>
    <row r="1033" spans="1:20" ht="48" x14ac:dyDescent="0.2">
      <c r="A1033" s="6">
        <f t="shared" si="98"/>
        <v>1.0740000000000001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7">
        <f t="shared" si="96"/>
        <v>108.48484848484848</v>
      </c>
      <c r="Q1033" t="str">
        <f t="shared" si="99"/>
        <v>music</v>
      </c>
      <c r="R1033" t="str">
        <f t="shared" si="97"/>
        <v>electronic music</v>
      </c>
      <c r="S1033" s="11">
        <f t="shared" si="100"/>
        <v>42354.555671296293</v>
      </c>
      <c r="T1033">
        <f t="shared" si="101"/>
        <v>2015</v>
      </c>
    </row>
    <row r="1034" spans="1:20" ht="16" x14ac:dyDescent="0.2">
      <c r="A1034" s="6">
        <f t="shared" si="98"/>
        <v>1.0849703703703704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7">
        <f t="shared" si="96"/>
        <v>61.029583333333335</v>
      </c>
      <c r="Q1034" t="str">
        <f t="shared" si="99"/>
        <v>music</v>
      </c>
      <c r="R1034" t="str">
        <f t="shared" si="97"/>
        <v>electronic music</v>
      </c>
      <c r="S1034" s="11">
        <f t="shared" si="100"/>
        <v>42544.458622685182</v>
      </c>
      <c r="T1034">
        <f t="shared" si="101"/>
        <v>2016</v>
      </c>
    </row>
    <row r="1035" spans="1:20" ht="48" x14ac:dyDescent="0.2">
      <c r="A1035" s="6">
        <f t="shared" si="98"/>
        <v>1.0286144578313252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7">
        <f t="shared" si="96"/>
        <v>50.592592592592595</v>
      </c>
      <c r="Q1035" t="str">
        <f t="shared" si="99"/>
        <v>music</v>
      </c>
      <c r="R1035" t="str">
        <f t="shared" si="97"/>
        <v>electronic music</v>
      </c>
      <c r="S1035" s="11">
        <f t="shared" si="100"/>
        <v>42716.524074074077</v>
      </c>
      <c r="T1035">
        <f t="shared" si="101"/>
        <v>2016</v>
      </c>
    </row>
    <row r="1036" spans="1:20" ht="48" x14ac:dyDescent="0.2">
      <c r="A1036" s="6">
        <f t="shared" si="98"/>
        <v>1.3000180000000001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7">
        <f t="shared" si="96"/>
        <v>39.157168674698795</v>
      </c>
      <c r="Q1036" t="str">
        <f t="shared" si="99"/>
        <v>music</v>
      </c>
      <c r="R1036" t="str">
        <f t="shared" si="97"/>
        <v>electronic music</v>
      </c>
      <c r="S1036" s="11">
        <f t="shared" si="100"/>
        <v>42586.957638888889</v>
      </c>
      <c r="T1036">
        <f t="shared" si="101"/>
        <v>2016</v>
      </c>
    </row>
    <row r="1037" spans="1:20" ht="48" x14ac:dyDescent="0.2">
      <c r="A1037" s="6">
        <f t="shared" si="98"/>
        <v>1.0765217391304347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7">
        <f t="shared" si="96"/>
        <v>65.15789473684211</v>
      </c>
      <c r="Q1037" t="str">
        <f t="shared" si="99"/>
        <v>music</v>
      </c>
      <c r="R1037" t="str">
        <f t="shared" si="97"/>
        <v>electronic music</v>
      </c>
      <c r="S1037" s="11">
        <f t="shared" si="100"/>
        <v>42046.43310185185</v>
      </c>
      <c r="T1037">
        <f t="shared" si="101"/>
        <v>2015</v>
      </c>
    </row>
    <row r="1038" spans="1:20" ht="48" x14ac:dyDescent="0.2">
      <c r="A1038" s="6">
        <f t="shared" si="98"/>
        <v>1.1236044444444444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7">
        <f t="shared" si="96"/>
        <v>23.963127962085309</v>
      </c>
      <c r="Q1038" t="str">
        <f t="shared" si="99"/>
        <v>music</v>
      </c>
      <c r="R1038" t="str">
        <f t="shared" si="97"/>
        <v>electronic music</v>
      </c>
      <c r="S1038" s="11">
        <f t="shared" si="100"/>
        <v>41281.125</v>
      </c>
      <c r="T1038">
        <f t="shared" si="101"/>
        <v>2013</v>
      </c>
    </row>
    <row r="1039" spans="1:20" ht="48" x14ac:dyDescent="0.2">
      <c r="A1039" s="6">
        <f t="shared" si="98"/>
        <v>1.0209999999999999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7">
        <f t="shared" si="96"/>
        <v>48.61904761904762</v>
      </c>
      <c r="Q1039" t="str">
        <f t="shared" si="99"/>
        <v>music</v>
      </c>
      <c r="R1039" t="str">
        <f t="shared" si="97"/>
        <v>electronic music</v>
      </c>
      <c r="S1039" s="11">
        <f t="shared" si="100"/>
        <v>42141.999999999993</v>
      </c>
      <c r="T1039">
        <f t="shared" si="101"/>
        <v>2015</v>
      </c>
    </row>
    <row r="1040" spans="1:20" ht="48" x14ac:dyDescent="0.2">
      <c r="A1040" s="6">
        <f t="shared" si="98"/>
        <v>1.4533333333333334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7">
        <f t="shared" si="96"/>
        <v>35.73770491803279</v>
      </c>
      <c r="Q1040" t="str">
        <f t="shared" si="99"/>
        <v>music</v>
      </c>
      <c r="R1040" t="str">
        <f t="shared" si="97"/>
        <v>electronic music</v>
      </c>
      <c r="S1040" s="11">
        <f t="shared" si="100"/>
        <v>42447.981747685182</v>
      </c>
      <c r="T1040">
        <f t="shared" si="101"/>
        <v>2016</v>
      </c>
    </row>
    <row r="1041" spans="1:20" ht="48" x14ac:dyDescent="0.2">
      <c r="A1041" s="6">
        <f t="shared" si="98"/>
        <v>1.282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7">
        <f t="shared" si="96"/>
        <v>21.366666666666667</v>
      </c>
      <c r="Q1041" t="str">
        <f t="shared" si="99"/>
        <v>music</v>
      </c>
      <c r="R1041" t="str">
        <f t="shared" si="97"/>
        <v>electronic music</v>
      </c>
      <c r="S1041" s="11">
        <f t="shared" si="100"/>
        <v>42717.124305555553</v>
      </c>
      <c r="T1041">
        <f t="shared" si="101"/>
        <v>2016</v>
      </c>
    </row>
    <row r="1042" spans="1:20" ht="48" x14ac:dyDescent="0.2">
      <c r="A1042" s="6">
        <f t="shared" si="98"/>
        <v>2.9411764705882353E-3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7">
        <f t="shared" si="96"/>
        <v>250</v>
      </c>
      <c r="Q1042" t="str">
        <f t="shared" si="99"/>
        <v>journalism</v>
      </c>
      <c r="R1042" t="str">
        <f t="shared" si="97"/>
        <v>audio</v>
      </c>
      <c r="S1042" s="11">
        <f t="shared" si="100"/>
        <v>42609.500104166662</v>
      </c>
      <c r="T1042">
        <f t="shared" si="101"/>
        <v>2016</v>
      </c>
    </row>
    <row r="1043" spans="1:20" ht="48" x14ac:dyDescent="0.2">
      <c r="A1043" s="6">
        <f t="shared" si="98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7" t="e">
        <f t="shared" si="96"/>
        <v>#DIV/0!</v>
      </c>
      <c r="Q1043" t="str">
        <f t="shared" si="99"/>
        <v>journalism</v>
      </c>
      <c r="R1043" t="str">
        <f t="shared" si="97"/>
        <v>audio</v>
      </c>
      <c r="S1043" s="11">
        <f t="shared" si="100"/>
        <v>41850.851759259262</v>
      </c>
      <c r="T1043">
        <f t="shared" si="101"/>
        <v>2014</v>
      </c>
    </row>
    <row r="1044" spans="1:20" ht="48" x14ac:dyDescent="0.2">
      <c r="A1044" s="6">
        <f t="shared" si="98"/>
        <v>1.5384615384615385E-2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7">
        <f t="shared" si="96"/>
        <v>10</v>
      </c>
      <c r="Q1044" t="str">
        <f t="shared" si="99"/>
        <v>journalism</v>
      </c>
      <c r="R1044" t="str">
        <f t="shared" si="97"/>
        <v>audio</v>
      </c>
      <c r="S1044" s="11">
        <f t="shared" si="100"/>
        <v>41894.208333333328</v>
      </c>
      <c r="T1044">
        <f t="shared" si="101"/>
        <v>2014</v>
      </c>
    </row>
    <row r="1045" spans="1:20" ht="48" x14ac:dyDescent="0.2">
      <c r="A1045" s="6">
        <f t="shared" si="98"/>
        <v>8.5370000000000001E-2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7">
        <f t="shared" si="96"/>
        <v>29.236301369863014</v>
      </c>
      <c r="Q1045" t="str">
        <f t="shared" si="99"/>
        <v>journalism</v>
      </c>
      <c r="R1045" t="str">
        <f t="shared" si="97"/>
        <v>audio</v>
      </c>
      <c r="S1045" s="11">
        <f t="shared" si="100"/>
        <v>42144.044618055552</v>
      </c>
      <c r="T1045">
        <f t="shared" si="101"/>
        <v>2015</v>
      </c>
    </row>
    <row r="1046" spans="1:20" ht="48" x14ac:dyDescent="0.2">
      <c r="A1046" s="6">
        <f t="shared" si="98"/>
        <v>8.571428571428571E-4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7">
        <f t="shared" si="96"/>
        <v>3</v>
      </c>
      <c r="Q1046" t="str">
        <f t="shared" si="99"/>
        <v>journalism</v>
      </c>
      <c r="R1046" t="str">
        <f t="shared" si="97"/>
        <v>audio</v>
      </c>
      <c r="S1046" s="11">
        <f t="shared" si="100"/>
        <v>42068.643749999996</v>
      </c>
      <c r="T1046">
        <f t="shared" si="101"/>
        <v>2015</v>
      </c>
    </row>
    <row r="1047" spans="1:20" ht="48" x14ac:dyDescent="0.2">
      <c r="A1047" s="6">
        <f t="shared" si="98"/>
        <v>2.6599999999999999E-2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7">
        <f t="shared" si="96"/>
        <v>33.25</v>
      </c>
      <c r="Q1047" t="str">
        <f t="shared" si="99"/>
        <v>journalism</v>
      </c>
      <c r="R1047" t="str">
        <f t="shared" si="97"/>
        <v>audio</v>
      </c>
      <c r="S1047" s="11">
        <f t="shared" si="100"/>
        <v>41874.666087962964</v>
      </c>
      <c r="T1047">
        <f t="shared" si="101"/>
        <v>2014</v>
      </c>
    </row>
    <row r="1048" spans="1:20" ht="48" x14ac:dyDescent="0.2">
      <c r="A1048" s="6">
        <f t="shared" si="98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7" t="e">
        <f t="shared" si="96"/>
        <v>#DIV/0!</v>
      </c>
      <c r="Q1048" t="str">
        <f t="shared" si="99"/>
        <v>journalism</v>
      </c>
      <c r="R1048" t="str">
        <f t="shared" si="97"/>
        <v>audio</v>
      </c>
      <c r="S1048" s="11">
        <f t="shared" si="100"/>
        <v>42364.643055555549</v>
      </c>
      <c r="T1048">
        <f t="shared" si="101"/>
        <v>2015</v>
      </c>
    </row>
    <row r="1049" spans="1:20" ht="48" x14ac:dyDescent="0.2">
      <c r="A1049" s="6">
        <f t="shared" si="98"/>
        <v>5.0000000000000001E-4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7">
        <f t="shared" si="96"/>
        <v>1</v>
      </c>
      <c r="Q1049" t="str">
        <f t="shared" si="99"/>
        <v>journalism</v>
      </c>
      <c r="R1049" t="str">
        <f t="shared" si="97"/>
        <v>audio</v>
      </c>
      <c r="S1049" s="11">
        <f t="shared" si="100"/>
        <v>41948.65179398148</v>
      </c>
      <c r="T1049">
        <f t="shared" si="101"/>
        <v>2014</v>
      </c>
    </row>
    <row r="1050" spans="1:20" ht="48" x14ac:dyDescent="0.2">
      <c r="A1050" s="6">
        <f t="shared" si="98"/>
        <v>1.4133333333333333E-2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7">
        <f t="shared" si="96"/>
        <v>53</v>
      </c>
      <c r="Q1050" t="str">
        <f t="shared" si="99"/>
        <v>journalism</v>
      </c>
      <c r="R1050" t="str">
        <f t="shared" si="97"/>
        <v>audio</v>
      </c>
      <c r="S1050" s="11">
        <f t="shared" si="100"/>
        <v>42637.844780092586</v>
      </c>
      <c r="T1050">
        <f t="shared" si="101"/>
        <v>2016</v>
      </c>
    </row>
    <row r="1051" spans="1:20" ht="16" x14ac:dyDescent="0.2">
      <c r="A1051" s="6">
        <f t="shared" si="98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7" t="e">
        <f t="shared" si="96"/>
        <v>#DIV/0!</v>
      </c>
      <c r="Q1051" t="str">
        <f t="shared" si="99"/>
        <v>journalism</v>
      </c>
      <c r="R1051" t="str">
        <f t="shared" si="97"/>
        <v>audio</v>
      </c>
      <c r="S1051" s="11">
        <f t="shared" si="100"/>
        <v>42412.222743055558</v>
      </c>
      <c r="T1051">
        <f t="shared" si="101"/>
        <v>2016</v>
      </c>
    </row>
    <row r="1052" spans="1:20" ht="16" x14ac:dyDescent="0.2">
      <c r="A1052" s="6">
        <f t="shared" si="98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7" t="e">
        <f t="shared" si="96"/>
        <v>#DIV/0!</v>
      </c>
      <c r="Q1052" t="str">
        <f t="shared" si="99"/>
        <v>journalism</v>
      </c>
      <c r="R1052" t="str">
        <f t="shared" si="97"/>
        <v>audio</v>
      </c>
      <c r="S1052" s="11">
        <f t="shared" si="100"/>
        <v>42261.588854166665</v>
      </c>
      <c r="T1052">
        <f t="shared" si="101"/>
        <v>2015</v>
      </c>
    </row>
    <row r="1053" spans="1:20" ht="48" x14ac:dyDescent="0.2">
      <c r="A1053" s="6">
        <f t="shared" si="98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7" t="e">
        <f t="shared" si="96"/>
        <v>#DIV/0!</v>
      </c>
      <c r="Q1053" t="str">
        <f t="shared" si="99"/>
        <v>journalism</v>
      </c>
      <c r="R1053" t="str">
        <f t="shared" si="97"/>
        <v>audio</v>
      </c>
      <c r="S1053" s="11">
        <f t="shared" si="100"/>
        <v>41877.805844907409</v>
      </c>
      <c r="T1053">
        <f t="shared" si="101"/>
        <v>2014</v>
      </c>
    </row>
    <row r="1054" spans="1:20" ht="64" x14ac:dyDescent="0.2">
      <c r="A1054" s="6">
        <f t="shared" si="98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7" t="e">
        <f t="shared" si="96"/>
        <v>#DIV/0!</v>
      </c>
      <c r="Q1054" t="str">
        <f t="shared" si="99"/>
        <v>journalism</v>
      </c>
      <c r="R1054" t="str">
        <f t="shared" si="97"/>
        <v>audio</v>
      </c>
      <c r="S1054" s="11">
        <f t="shared" si="100"/>
        <v>42527.631249999999</v>
      </c>
      <c r="T1054">
        <f t="shared" si="101"/>
        <v>2016</v>
      </c>
    </row>
    <row r="1055" spans="1:20" ht="48" x14ac:dyDescent="0.2">
      <c r="A1055" s="6">
        <f t="shared" si="98"/>
        <v>0.01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7">
        <f t="shared" si="96"/>
        <v>15</v>
      </c>
      <c r="Q1055" t="str">
        <f t="shared" si="99"/>
        <v>journalism</v>
      </c>
      <c r="R1055" t="str">
        <f t="shared" si="97"/>
        <v>audio</v>
      </c>
      <c r="S1055" s="11">
        <f t="shared" si="100"/>
        <v>42799.964490740742</v>
      </c>
      <c r="T1055">
        <f t="shared" si="101"/>
        <v>2017</v>
      </c>
    </row>
    <row r="1056" spans="1:20" ht="48" x14ac:dyDescent="0.2">
      <c r="A1056" s="6">
        <f t="shared" si="98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7" t="e">
        <f t="shared" si="96"/>
        <v>#DIV/0!</v>
      </c>
      <c r="Q1056" t="str">
        <f t="shared" si="99"/>
        <v>journalism</v>
      </c>
      <c r="R1056" t="str">
        <f t="shared" si="97"/>
        <v>audio</v>
      </c>
      <c r="S1056" s="11">
        <f t="shared" si="100"/>
        <v>41861.708333333328</v>
      </c>
      <c r="T1056">
        <f t="shared" si="101"/>
        <v>2014</v>
      </c>
    </row>
    <row r="1057" spans="1:20" ht="48" x14ac:dyDescent="0.2">
      <c r="A1057" s="6">
        <f t="shared" si="98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7" t="e">
        <f t="shared" si="96"/>
        <v>#DIV/0!</v>
      </c>
      <c r="Q1057" t="str">
        <f t="shared" si="99"/>
        <v>journalism</v>
      </c>
      <c r="R1057" t="str">
        <f t="shared" si="97"/>
        <v>audio</v>
      </c>
      <c r="S1057" s="11">
        <f t="shared" si="100"/>
        <v>42436.784085648142</v>
      </c>
      <c r="T1057">
        <f t="shared" si="101"/>
        <v>2016</v>
      </c>
    </row>
    <row r="1058" spans="1:20" ht="48" x14ac:dyDescent="0.2">
      <c r="A1058" s="6">
        <f t="shared" si="98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7" t="e">
        <f t="shared" si="96"/>
        <v>#DIV/0!</v>
      </c>
      <c r="Q1058" t="str">
        <f t="shared" si="99"/>
        <v>journalism</v>
      </c>
      <c r="R1058" t="str">
        <f t="shared" si="97"/>
        <v>audio</v>
      </c>
      <c r="S1058" s="11">
        <f t="shared" si="100"/>
        <v>42118.469641203708</v>
      </c>
      <c r="T1058">
        <f t="shared" si="101"/>
        <v>2015</v>
      </c>
    </row>
    <row r="1059" spans="1:20" ht="32" x14ac:dyDescent="0.2">
      <c r="A1059" s="6">
        <f t="shared" si="98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7" t="e">
        <f t="shared" si="96"/>
        <v>#DIV/0!</v>
      </c>
      <c r="Q1059" t="str">
        <f t="shared" si="99"/>
        <v>journalism</v>
      </c>
      <c r="R1059" t="str">
        <f t="shared" si="97"/>
        <v>audio</v>
      </c>
      <c r="S1059" s="11">
        <f t="shared" si="100"/>
        <v>42708.704664351848</v>
      </c>
      <c r="T1059">
        <f t="shared" si="101"/>
        <v>2016</v>
      </c>
    </row>
    <row r="1060" spans="1:20" ht="48" x14ac:dyDescent="0.2">
      <c r="A1060" s="6">
        <f t="shared" si="98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7" t="e">
        <f t="shared" si="96"/>
        <v>#DIV/0!</v>
      </c>
      <c r="Q1060" t="str">
        <f t="shared" si="99"/>
        <v>journalism</v>
      </c>
      <c r="R1060" t="str">
        <f t="shared" si="97"/>
        <v>audio</v>
      </c>
      <c r="S1060" s="11">
        <f t="shared" si="100"/>
        <v>42088.791666666664</v>
      </c>
      <c r="T1060">
        <f t="shared" si="101"/>
        <v>2015</v>
      </c>
    </row>
    <row r="1061" spans="1:20" ht="16" x14ac:dyDescent="0.2">
      <c r="A1061" s="6">
        <f t="shared" si="98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7" t="e">
        <f t="shared" si="96"/>
        <v>#DIV/0!</v>
      </c>
      <c r="Q1061" t="str">
        <f t="shared" si="99"/>
        <v>journalism</v>
      </c>
      <c r="R1061" t="str">
        <f t="shared" si="97"/>
        <v>audio</v>
      </c>
      <c r="S1061" s="11">
        <f t="shared" si="100"/>
        <v>42076.54</v>
      </c>
      <c r="T1061">
        <f t="shared" si="101"/>
        <v>2015</v>
      </c>
    </row>
    <row r="1062" spans="1:20" ht="48" x14ac:dyDescent="0.2">
      <c r="A1062" s="6">
        <f t="shared" si="98"/>
        <v>0.01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7">
        <f t="shared" si="96"/>
        <v>50</v>
      </c>
      <c r="Q1062" t="str">
        <f t="shared" si="99"/>
        <v>journalism</v>
      </c>
      <c r="R1062" t="str">
        <f t="shared" si="97"/>
        <v>audio</v>
      </c>
      <c r="S1062" s="11">
        <f t="shared" si="100"/>
        <v>42109.704780092587</v>
      </c>
      <c r="T1062">
        <f t="shared" si="101"/>
        <v>2015</v>
      </c>
    </row>
    <row r="1063" spans="1:20" ht="32" x14ac:dyDescent="0.2">
      <c r="A1063" s="6">
        <f t="shared" si="98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7" t="e">
        <f t="shared" si="96"/>
        <v>#DIV/0!</v>
      </c>
      <c r="Q1063" t="str">
        <f t="shared" si="99"/>
        <v>journalism</v>
      </c>
      <c r="R1063" t="str">
        <f t="shared" si="97"/>
        <v>audio</v>
      </c>
      <c r="S1063" s="11">
        <f t="shared" si="100"/>
        <v>42491.833333333336</v>
      </c>
      <c r="T1063">
        <f t="shared" si="101"/>
        <v>2016</v>
      </c>
    </row>
    <row r="1064" spans="1:20" ht="16" x14ac:dyDescent="0.2">
      <c r="A1064" s="6">
        <f t="shared" si="98"/>
        <v>0.95477386934673369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7">
        <f t="shared" si="96"/>
        <v>47.5</v>
      </c>
      <c r="Q1064" t="str">
        <f t="shared" si="99"/>
        <v>journalism</v>
      </c>
      <c r="R1064" t="str">
        <f t="shared" si="97"/>
        <v>audio</v>
      </c>
      <c r="S1064" s="11">
        <f t="shared" si="100"/>
        <v>42563.598854166667</v>
      </c>
      <c r="T1064">
        <f t="shared" si="101"/>
        <v>2016</v>
      </c>
    </row>
    <row r="1065" spans="1:20" ht="48" x14ac:dyDescent="0.2">
      <c r="A1065" s="6">
        <f t="shared" si="98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7" t="e">
        <f t="shared" si="96"/>
        <v>#DIV/0!</v>
      </c>
      <c r="Q1065" t="str">
        <f t="shared" si="99"/>
        <v>journalism</v>
      </c>
      <c r="R1065" t="str">
        <f t="shared" si="97"/>
        <v>audio</v>
      </c>
      <c r="S1065" s="11">
        <f t="shared" si="100"/>
        <v>42612.822476851848</v>
      </c>
      <c r="T1065">
        <f t="shared" si="101"/>
        <v>2016</v>
      </c>
    </row>
    <row r="1066" spans="1:20" ht="48" x14ac:dyDescent="0.2">
      <c r="A1066" s="6">
        <f t="shared" si="98"/>
        <v>8.9744444444444446E-2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7">
        <f t="shared" si="96"/>
        <v>65.666666666666671</v>
      </c>
      <c r="Q1066" t="str">
        <f t="shared" si="99"/>
        <v>games</v>
      </c>
      <c r="R1066" t="str">
        <f t="shared" si="97"/>
        <v>video games</v>
      </c>
      <c r="S1066" s="11">
        <f t="shared" si="100"/>
        <v>41462.019710648143</v>
      </c>
      <c r="T1066">
        <f t="shared" si="101"/>
        <v>2013</v>
      </c>
    </row>
    <row r="1067" spans="1:20" ht="48" x14ac:dyDescent="0.2">
      <c r="A1067" s="6">
        <f t="shared" si="98"/>
        <v>2.7E-2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7">
        <f t="shared" si="96"/>
        <v>16.2</v>
      </c>
      <c r="Q1067" t="str">
        <f t="shared" si="99"/>
        <v>games</v>
      </c>
      <c r="R1067" t="str">
        <f t="shared" si="97"/>
        <v>video games</v>
      </c>
      <c r="S1067" s="11">
        <f t="shared" si="100"/>
        <v>41689.172708333332</v>
      </c>
      <c r="T1067">
        <f t="shared" si="101"/>
        <v>2014</v>
      </c>
    </row>
    <row r="1068" spans="1:20" ht="48" x14ac:dyDescent="0.2">
      <c r="A1068" s="6">
        <f t="shared" si="98"/>
        <v>3.3673333333333333E-2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7">
        <f t="shared" si="96"/>
        <v>34.128378378378379</v>
      </c>
      <c r="Q1068" t="str">
        <f t="shared" si="99"/>
        <v>games</v>
      </c>
      <c r="R1068" t="str">
        <f t="shared" si="97"/>
        <v>video games</v>
      </c>
      <c r="S1068" s="11">
        <f t="shared" si="100"/>
        <v>41490.754421296297</v>
      </c>
      <c r="T1068">
        <f t="shared" si="101"/>
        <v>2013</v>
      </c>
    </row>
    <row r="1069" spans="1:20" ht="48" x14ac:dyDescent="0.2">
      <c r="A1069" s="6">
        <f t="shared" si="98"/>
        <v>0.26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7">
        <f t="shared" si="96"/>
        <v>13</v>
      </c>
      <c r="Q1069" t="str">
        <f t="shared" si="99"/>
        <v>games</v>
      </c>
      <c r="R1069" t="str">
        <f t="shared" si="97"/>
        <v>video games</v>
      </c>
      <c r="S1069" s="11">
        <f t="shared" si="100"/>
        <v>41629.647349537037</v>
      </c>
      <c r="T1069">
        <f t="shared" si="101"/>
        <v>2013</v>
      </c>
    </row>
    <row r="1070" spans="1:20" ht="48" x14ac:dyDescent="0.2">
      <c r="A1070" s="6">
        <f t="shared" si="98"/>
        <v>1.5E-3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7">
        <f t="shared" si="96"/>
        <v>11.25</v>
      </c>
      <c r="Q1070" t="str">
        <f t="shared" si="99"/>
        <v>games</v>
      </c>
      <c r="R1070" t="str">
        <f t="shared" si="97"/>
        <v>video games</v>
      </c>
      <c r="S1070" s="11">
        <f t="shared" si="100"/>
        <v>42470.121111111112</v>
      </c>
      <c r="T1070">
        <f t="shared" si="101"/>
        <v>2016</v>
      </c>
    </row>
    <row r="1071" spans="1:20" ht="48" x14ac:dyDescent="0.2">
      <c r="A1071" s="6">
        <f t="shared" si="98"/>
        <v>0.38636363636363635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7">
        <f t="shared" si="96"/>
        <v>40.476190476190474</v>
      </c>
      <c r="Q1071" t="str">
        <f t="shared" si="99"/>
        <v>games</v>
      </c>
      <c r="R1071" t="str">
        <f t="shared" si="97"/>
        <v>video games</v>
      </c>
      <c r="S1071" s="11">
        <f t="shared" si="100"/>
        <v>41604.06318287037</v>
      </c>
      <c r="T1071">
        <f t="shared" si="101"/>
        <v>2013</v>
      </c>
    </row>
    <row r="1072" spans="1:20" ht="48" x14ac:dyDescent="0.2">
      <c r="A1072" s="6">
        <f t="shared" si="98"/>
        <v>7.0000000000000001E-3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7">
        <f t="shared" si="96"/>
        <v>35</v>
      </c>
      <c r="Q1072" t="str">
        <f t="shared" si="99"/>
        <v>games</v>
      </c>
      <c r="R1072" t="str">
        <f t="shared" si="97"/>
        <v>video games</v>
      </c>
      <c r="S1072" s="11">
        <f t="shared" si="100"/>
        <v>41182.803495370368</v>
      </c>
      <c r="T1072">
        <f t="shared" si="101"/>
        <v>2012</v>
      </c>
    </row>
    <row r="1073" spans="1:20" ht="48" x14ac:dyDescent="0.2">
      <c r="A1073" s="6">
        <f t="shared" si="98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7" t="e">
        <f t="shared" si="96"/>
        <v>#DIV/0!</v>
      </c>
      <c r="Q1073" t="str">
        <f t="shared" si="99"/>
        <v>games</v>
      </c>
      <c r="R1073" t="str">
        <f t="shared" si="97"/>
        <v>video games</v>
      </c>
      <c r="S1073" s="11">
        <f t="shared" si="100"/>
        <v>42325.586724537039</v>
      </c>
      <c r="T1073">
        <f t="shared" si="101"/>
        <v>2015</v>
      </c>
    </row>
    <row r="1074" spans="1:20" ht="48" x14ac:dyDescent="0.2">
      <c r="A1074" s="6">
        <f t="shared" si="98"/>
        <v>6.8000000000000005E-4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7">
        <f t="shared" si="96"/>
        <v>12.75</v>
      </c>
      <c r="Q1074" t="str">
        <f t="shared" si="99"/>
        <v>games</v>
      </c>
      <c r="R1074" t="str">
        <f t="shared" si="97"/>
        <v>video games</v>
      </c>
      <c r="S1074" s="11">
        <f t="shared" si="100"/>
        <v>41675.623807870368</v>
      </c>
      <c r="T1074">
        <f t="shared" si="101"/>
        <v>2014</v>
      </c>
    </row>
    <row r="1075" spans="1:20" ht="32" x14ac:dyDescent="0.2">
      <c r="A1075" s="6">
        <f t="shared" si="98"/>
        <v>1.3333333333333334E-2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7">
        <f t="shared" si="96"/>
        <v>10</v>
      </c>
      <c r="Q1075" t="str">
        <f t="shared" si="99"/>
        <v>games</v>
      </c>
      <c r="R1075" t="str">
        <f t="shared" si="97"/>
        <v>video games</v>
      </c>
      <c r="S1075" s="11">
        <f t="shared" si="100"/>
        <v>40832.756261574068</v>
      </c>
      <c r="T1075">
        <f t="shared" si="101"/>
        <v>2011</v>
      </c>
    </row>
    <row r="1076" spans="1:20" ht="48" x14ac:dyDescent="0.2">
      <c r="A1076" s="6">
        <f t="shared" si="98"/>
        <v>6.3092592592592589E-2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7">
        <f t="shared" si="96"/>
        <v>113.56666666666666</v>
      </c>
      <c r="Q1076" t="str">
        <f t="shared" si="99"/>
        <v>games</v>
      </c>
      <c r="R1076" t="str">
        <f t="shared" si="97"/>
        <v>video games</v>
      </c>
      <c r="S1076" s="11">
        <f t="shared" si="100"/>
        <v>41642.964641203704</v>
      </c>
      <c r="T1076">
        <f t="shared" si="101"/>
        <v>2014</v>
      </c>
    </row>
    <row r="1077" spans="1:20" ht="32" x14ac:dyDescent="0.2">
      <c r="A1077" s="6">
        <f t="shared" si="98"/>
        <v>4.4999999999999998E-2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7">
        <f t="shared" si="96"/>
        <v>15</v>
      </c>
      <c r="Q1077" t="str">
        <f t="shared" si="99"/>
        <v>games</v>
      </c>
      <c r="R1077" t="str">
        <f t="shared" si="97"/>
        <v>video games</v>
      </c>
      <c r="S1077" s="11">
        <f t="shared" si="100"/>
        <v>41035.695787037032</v>
      </c>
      <c r="T1077">
        <f t="shared" si="101"/>
        <v>2012</v>
      </c>
    </row>
    <row r="1078" spans="1:20" ht="48" x14ac:dyDescent="0.2">
      <c r="A1078" s="6">
        <f t="shared" si="98"/>
        <v>0.62765333333333329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7">
        <f t="shared" si="96"/>
        <v>48.281025641025643</v>
      </c>
      <c r="Q1078" t="str">
        <f t="shared" si="99"/>
        <v>games</v>
      </c>
      <c r="R1078" t="str">
        <f t="shared" si="97"/>
        <v>video games</v>
      </c>
      <c r="S1078" s="11">
        <f t="shared" si="100"/>
        <v>41893.169560185182</v>
      </c>
      <c r="T1078">
        <f t="shared" si="101"/>
        <v>2014</v>
      </c>
    </row>
    <row r="1079" spans="1:20" ht="48" x14ac:dyDescent="0.2">
      <c r="A1079" s="6">
        <f t="shared" si="98"/>
        <v>0.29376000000000002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7">
        <f t="shared" si="96"/>
        <v>43.976047904191617</v>
      </c>
      <c r="Q1079" t="str">
        <f t="shared" si="99"/>
        <v>games</v>
      </c>
      <c r="R1079" t="str">
        <f t="shared" si="97"/>
        <v>video games</v>
      </c>
      <c r="S1079" s="11">
        <f t="shared" si="100"/>
        <v>42382.958460648144</v>
      </c>
      <c r="T1079">
        <f t="shared" si="101"/>
        <v>2016</v>
      </c>
    </row>
    <row r="1080" spans="1:20" ht="48" x14ac:dyDescent="0.2">
      <c r="A1080" s="6">
        <f t="shared" si="98"/>
        <v>7.4999999999999997E-2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7">
        <f t="shared" si="96"/>
        <v>9</v>
      </c>
      <c r="Q1080" t="str">
        <f t="shared" si="99"/>
        <v>games</v>
      </c>
      <c r="R1080" t="str">
        <f t="shared" si="97"/>
        <v>video games</v>
      </c>
      <c r="S1080" s="11">
        <f t="shared" si="100"/>
        <v>40745.987511574072</v>
      </c>
      <c r="T1080">
        <f t="shared" si="101"/>
        <v>2011</v>
      </c>
    </row>
    <row r="1081" spans="1:20" ht="48" x14ac:dyDescent="0.2">
      <c r="A1081" s="6">
        <f t="shared" si="98"/>
        <v>2.6076923076923077E-2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7">
        <f t="shared" si="96"/>
        <v>37.666666666666664</v>
      </c>
      <c r="Q1081" t="str">
        <f t="shared" si="99"/>
        <v>games</v>
      </c>
      <c r="R1081" t="str">
        <f t="shared" si="97"/>
        <v>video games</v>
      </c>
      <c r="S1081" s="11">
        <f t="shared" si="100"/>
        <v>42504.35805555556</v>
      </c>
      <c r="T1081">
        <f t="shared" si="101"/>
        <v>2016</v>
      </c>
    </row>
    <row r="1082" spans="1:20" ht="48" x14ac:dyDescent="0.2">
      <c r="A1082" s="6">
        <f t="shared" si="98"/>
        <v>9.1050000000000006E-2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7">
        <f t="shared" si="96"/>
        <v>18.581632653061224</v>
      </c>
      <c r="Q1082" t="str">
        <f t="shared" si="99"/>
        <v>games</v>
      </c>
      <c r="R1082" t="str">
        <f t="shared" si="97"/>
        <v>video games</v>
      </c>
      <c r="S1082" s="11">
        <f t="shared" si="100"/>
        <v>41769.929780092592</v>
      </c>
      <c r="T1082">
        <f t="shared" si="101"/>
        <v>2014</v>
      </c>
    </row>
    <row r="1083" spans="1:20" ht="48" x14ac:dyDescent="0.2">
      <c r="A1083" s="6">
        <f t="shared" si="98"/>
        <v>1.7647058823529413E-4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7">
        <f t="shared" si="96"/>
        <v>3</v>
      </c>
      <c r="Q1083" t="str">
        <f t="shared" si="99"/>
        <v>games</v>
      </c>
      <c r="R1083" t="str">
        <f t="shared" si="97"/>
        <v>video games</v>
      </c>
      <c r="S1083" s="11">
        <f t="shared" si="100"/>
        <v>42032.718657407408</v>
      </c>
      <c r="T1083">
        <f t="shared" si="101"/>
        <v>2015</v>
      </c>
    </row>
    <row r="1084" spans="1:20" ht="32" x14ac:dyDescent="0.2">
      <c r="A1084" s="6">
        <f t="shared" si="98"/>
        <v>5.5999999999999999E-3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7">
        <f t="shared" si="96"/>
        <v>18.666666666666668</v>
      </c>
      <c r="Q1084" t="str">
        <f t="shared" si="99"/>
        <v>games</v>
      </c>
      <c r="R1084" t="str">
        <f t="shared" si="97"/>
        <v>video games</v>
      </c>
      <c r="S1084" s="11">
        <f t="shared" si="100"/>
        <v>41131.697777777779</v>
      </c>
      <c r="T1084">
        <f t="shared" si="101"/>
        <v>2012</v>
      </c>
    </row>
    <row r="1085" spans="1:20" ht="48" x14ac:dyDescent="0.2">
      <c r="A1085" s="6">
        <f t="shared" si="98"/>
        <v>8.2000000000000007E-3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7">
        <f t="shared" si="96"/>
        <v>410</v>
      </c>
      <c r="Q1085" t="str">
        <f t="shared" si="99"/>
        <v>games</v>
      </c>
      <c r="R1085" t="str">
        <f t="shared" si="97"/>
        <v>video games</v>
      </c>
      <c r="S1085" s="11">
        <f t="shared" si="100"/>
        <v>41853.451192129629</v>
      </c>
      <c r="T1085">
        <f t="shared" si="101"/>
        <v>2014</v>
      </c>
    </row>
    <row r="1086" spans="1:20" ht="16" x14ac:dyDescent="0.2">
      <c r="A1086" s="6">
        <f t="shared" si="98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7" t="e">
        <f t="shared" si="96"/>
        <v>#DIV/0!</v>
      </c>
      <c r="Q1086" t="str">
        <f t="shared" si="99"/>
        <v>games</v>
      </c>
      <c r="R1086" t="str">
        <f t="shared" si="97"/>
        <v>video games</v>
      </c>
      <c r="S1086" s="11">
        <f t="shared" si="100"/>
        <v>41859.703749999993</v>
      </c>
      <c r="T1086">
        <f t="shared" si="101"/>
        <v>2014</v>
      </c>
    </row>
    <row r="1087" spans="1:20" ht="32" x14ac:dyDescent="0.2">
      <c r="A1087" s="6">
        <f t="shared" si="98"/>
        <v>3.4200000000000001E-2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7">
        <f t="shared" si="96"/>
        <v>114</v>
      </c>
      <c r="Q1087" t="str">
        <f t="shared" si="99"/>
        <v>games</v>
      </c>
      <c r="R1087" t="str">
        <f t="shared" si="97"/>
        <v>video games</v>
      </c>
      <c r="S1087" s="11">
        <f t="shared" si="100"/>
        <v>42443.421006944445</v>
      </c>
      <c r="T1087">
        <f t="shared" si="101"/>
        <v>2016</v>
      </c>
    </row>
    <row r="1088" spans="1:20" ht="16" x14ac:dyDescent="0.2">
      <c r="A1088" s="6">
        <f t="shared" si="98"/>
        <v>8.3333333333333339E-4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7">
        <f t="shared" si="96"/>
        <v>7.5</v>
      </c>
      <c r="Q1088" t="str">
        <f t="shared" si="99"/>
        <v>games</v>
      </c>
      <c r="R1088" t="str">
        <f t="shared" si="97"/>
        <v>video games</v>
      </c>
      <c r="S1088" s="11">
        <f t="shared" si="100"/>
        <v>41875.658460648148</v>
      </c>
      <c r="T1088">
        <f t="shared" si="101"/>
        <v>2014</v>
      </c>
    </row>
    <row r="1089" spans="1:20" ht="48" x14ac:dyDescent="0.2">
      <c r="A1089" s="6">
        <f t="shared" si="98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7" t="e">
        <f t="shared" si="96"/>
        <v>#DIV/0!</v>
      </c>
      <c r="Q1089" t="str">
        <f t="shared" si="99"/>
        <v>games</v>
      </c>
      <c r="R1089" t="str">
        <f t="shared" si="97"/>
        <v>video games</v>
      </c>
      <c r="S1089" s="11">
        <f t="shared" si="100"/>
        <v>41805.505636574075</v>
      </c>
      <c r="T1089">
        <f t="shared" si="101"/>
        <v>2014</v>
      </c>
    </row>
    <row r="1090" spans="1:20" ht="32" x14ac:dyDescent="0.2">
      <c r="A1090" s="6">
        <f t="shared" si="98"/>
        <v>0.14182977777777778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7">
        <f t="shared" ref="P1090:P1153" si="102">F:F/M:M</f>
        <v>43.41727891156463</v>
      </c>
      <c r="Q1090" t="str">
        <f t="shared" si="99"/>
        <v>games</v>
      </c>
      <c r="R1090" t="str">
        <f t="shared" ref="R1090:R1153" si="103">RIGHT(O1090,LEN(O1090)-SEARCH("/",O1090,1))</f>
        <v>video games</v>
      </c>
      <c r="S1090" s="11">
        <f t="shared" si="100"/>
        <v>41753.591053240736</v>
      </c>
      <c r="T1090">
        <f t="shared" si="101"/>
        <v>2014</v>
      </c>
    </row>
    <row r="1091" spans="1:20" ht="32" x14ac:dyDescent="0.2">
      <c r="A1091" s="6">
        <f t="shared" ref="A1091:A1154" si="104">F:F/E:E</f>
        <v>7.8266666666666665E-2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7">
        <f t="shared" si="102"/>
        <v>23.959183673469386</v>
      </c>
      <c r="Q1091" t="str">
        <f t="shared" ref="Q1091:Q1154" si="105">LEFT(O1091,SEARCH("/",O1091,1)-1)</f>
        <v>games</v>
      </c>
      <c r="R1091" t="str">
        <f t="shared" si="103"/>
        <v>video games</v>
      </c>
      <c r="S1091" s="11">
        <f t="shared" ref="S1091:S1154" si="106">(((J1091/60)/60)/24)+DATE(1970,1,1)+(-5/24)</f>
        <v>42180.981192129628</v>
      </c>
      <c r="T1091">
        <f t="shared" ref="T1091:T1154" si="107">YEAR(S1091)</f>
        <v>2015</v>
      </c>
    </row>
    <row r="1092" spans="1:20" ht="48" x14ac:dyDescent="0.2">
      <c r="A1092" s="6">
        <f t="shared" si="104"/>
        <v>3.8464497269020693E-4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7">
        <f t="shared" si="102"/>
        <v>5</v>
      </c>
      <c r="Q1092" t="str">
        <f t="shared" si="105"/>
        <v>games</v>
      </c>
      <c r="R1092" t="str">
        <f t="shared" si="103"/>
        <v>video games</v>
      </c>
      <c r="S1092" s="11">
        <f t="shared" si="106"/>
        <v>42152.977465277778</v>
      </c>
      <c r="T1092">
        <f t="shared" si="107"/>
        <v>2015</v>
      </c>
    </row>
    <row r="1093" spans="1:20" ht="48" x14ac:dyDescent="0.2">
      <c r="A1093" s="6">
        <f t="shared" si="104"/>
        <v>0.125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7">
        <f t="shared" si="102"/>
        <v>12.5</v>
      </c>
      <c r="Q1093" t="str">
        <f t="shared" si="105"/>
        <v>games</v>
      </c>
      <c r="R1093" t="str">
        <f t="shared" si="103"/>
        <v>video games</v>
      </c>
      <c r="S1093" s="11">
        <f t="shared" si="106"/>
        <v>42470.57027777777</v>
      </c>
      <c r="T1093">
        <f t="shared" si="107"/>
        <v>2016</v>
      </c>
    </row>
    <row r="1094" spans="1:20" ht="48" x14ac:dyDescent="0.2">
      <c r="A1094" s="6">
        <f t="shared" si="104"/>
        <v>1.0500000000000001E-2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7">
        <f t="shared" si="102"/>
        <v>3</v>
      </c>
      <c r="Q1094" t="str">
        <f t="shared" si="105"/>
        <v>games</v>
      </c>
      <c r="R1094" t="str">
        <f t="shared" si="103"/>
        <v>video games</v>
      </c>
      <c r="S1094" s="11">
        <f t="shared" si="106"/>
        <v>41279.817569444444</v>
      </c>
      <c r="T1094">
        <f t="shared" si="107"/>
        <v>2013</v>
      </c>
    </row>
    <row r="1095" spans="1:20" ht="48" x14ac:dyDescent="0.2">
      <c r="A1095" s="6">
        <f t="shared" si="104"/>
        <v>0.14083333333333334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7">
        <f t="shared" si="102"/>
        <v>10.5625</v>
      </c>
      <c r="Q1095" t="str">
        <f t="shared" si="105"/>
        <v>games</v>
      </c>
      <c r="R1095" t="str">
        <f t="shared" si="103"/>
        <v>video games</v>
      </c>
      <c r="S1095" s="11">
        <f t="shared" si="106"/>
        <v>42411.765474537031</v>
      </c>
      <c r="T1095">
        <f t="shared" si="107"/>
        <v>2016</v>
      </c>
    </row>
    <row r="1096" spans="1:20" ht="48" x14ac:dyDescent="0.2">
      <c r="A1096" s="6">
        <f t="shared" si="104"/>
        <v>0.18300055555555556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7">
        <f t="shared" si="102"/>
        <v>122.00037037037038</v>
      </c>
      <c r="Q1096" t="str">
        <f t="shared" si="105"/>
        <v>games</v>
      </c>
      <c r="R1096" t="str">
        <f t="shared" si="103"/>
        <v>video games</v>
      </c>
      <c r="S1096" s="11">
        <f t="shared" si="106"/>
        <v>40825.505011574067</v>
      </c>
      <c r="T1096">
        <f t="shared" si="107"/>
        <v>2011</v>
      </c>
    </row>
    <row r="1097" spans="1:20" ht="48" x14ac:dyDescent="0.2">
      <c r="A1097" s="6">
        <f t="shared" si="104"/>
        <v>5.0347999999999997E-2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7">
        <f t="shared" si="102"/>
        <v>267.80851063829789</v>
      </c>
      <c r="Q1097" t="str">
        <f t="shared" si="105"/>
        <v>games</v>
      </c>
      <c r="R1097" t="str">
        <f t="shared" si="103"/>
        <v>video games</v>
      </c>
      <c r="S1097" s="11">
        <f t="shared" si="106"/>
        <v>41516.328935185185</v>
      </c>
      <c r="T1097">
        <f t="shared" si="107"/>
        <v>2013</v>
      </c>
    </row>
    <row r="1098" spans="1:20" ht="48" x14ac:dyDescent="0.2">
      <c r="A1098" s="6">
        <f t="shared" si="104"/>
        <v>0.17933333333333334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7">
        <f t="shared" si="102"/>
        <v>74.206896551724142</v>
      </c>
      <c r="Q1098" t="str">
        <f t="shared" si="105"/>
        <v>games</v>
      </c>
      <c r="R1098" t="str">
        <f t="shared" si="103"/>
        <v>video games</v>
      </c>
      <c r="S1098" s="11">
        <f t="shared" si="106"/>
        <v>41915.9375</v>
      </c>
      <c r="T1098">
        <f t="shared" si="107"/>
        <v>2014</v>
      </c>
    </row>
    <row r="1099" spans="1:20" ht="48" x14ac:dyDescent="0.2">
      <c r="A1099" s="6">
        <f t="shared" si="104"/>
        <v>4.6999999999999999E-4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7">
        <f t="shared" si="102"/>
        <v>6.7142857142857144</v>
      </c>
      <c r="Q1099" t="str">
        <f t="shared" si="105"/>
        <v>games</v>
      </c>
      <c r="R1099" t="str">
        <f t="shared" si="103"/>
        <v>video games</v>
      </c>
      <c r="S1099" s="11">
        <f t="shared" si="106"/>
        <v>41700.584224537037</v>
      </c>
      <c r="T1099">
        <f t="shared" si="107"/>
        <v>2014</v>
      </c>
    </row>
    <row r="1100" spans="1:20" ht="32" x14ac:dyDescent="0.2">
      <c r="A1100" s="6">
        <f t="shared" si="104"/>
        <v>7.2120000000000004E-2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7">
        <f t="shared" si="102"/>
        <v>81.954545454545453</v>
      </c>
      <c r="Q1100" t="str">
        <f t="shared" si="105"/>
        <v>games</v>
      </c>
      <c r="R1100" t="str">
        <f t="shared" si="103"/>
        <v>video games</v>
      </c>
      <c r="S1100" s="11">
        <f t="shared" si="106"/>
        <v>41742.554340277777</v>
      </c>
      <c r="T1100">
        <f t="shared" si="107"/>
        <v>2014</v>
      </c>
    </row>
    <row r="1101" spans="1:20" ht="48" x14ac:dyDescent="0.2">
      <c r="A1101" s="6">
        <f t="shared" si="104"/>
        <v>5.0000000000000001E-3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7">
        <f t="shared" si="102"/>
        <v>25</v>
      </c>
      <c r="Q1101" t="str">
        <f t="shared" si="105"/>
        <v>games</v>
      </c>
      <c r="R1101" t="str">
        <f t="shared" si="103"/>
        <v>video games</v>
      </c>
      <c r="S1101" s="11">
        <f t="shared" si="106"/>
        <v>42137.628101851849</v>
      </c>
      <c r="T1101">
        <f t="shared" si="107"/>
        <v>2015</v>
      </c>
    </row>
    <row r="1102" spans="1:20" ht="48" x14ac:dyDescent="0.2">
      <c r="A1102" s="6">
        <f t="shared" si="104"/>
        <v>2.5000000000000001E-2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7">
        <f t="shared" si="102"/>
        <v>10</v>
      </c>
      <c r="Q1102" t="str">
        <f t="shared" si="105"/>
        <v>games</v>
      </c>
      <c r="R1102" t="str">
        <f t="shared" si="103"/>
        <v>video games</v>
      </c>
      <c r="S1102" s="11">
        <f t="shared" si="106"/>
        <v>42413.902442129627</v>
      </c>
      <c r="T1102">
        <f t="shared" si="107"/>
        <v>2016</v>
      </c>
    </row>
    <row r="1103" spans="1:20" ht="32" x14ac:dyDescent="0.2">
      <c r="A1103" s="6">
        <f t="shared" si="104"/>
        <v>4.0999999999999999E-4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7">
        <f t="shared" si="102"/>
        <v>6.833333333333333</v>
      </c>
      <c r="Q1103" t="str">
        <f t="shared" si="105"/>
        <v>games</v>
      </c>
      <c r="R1103" t="str">
        <f t="shared" si="103"/>
        <v>video games</v>
      </c>
      <c r="S1103" s="11">
        <f t="shared" si="106"/>
        <v>42565.549999999996</v>
      </c>
      <c r="T1103">
        <f t="shared" si="107"/>
        <v>2016</v>
      </c>
    </row>
    <row r="1104" spans="1:20" ht="48" x14ac:dyDescent="0.2">
      <c r="A1104" s="6">
        <f t="shared" si="104"/>
        <v>5.3124999999999999E-2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7">
        <f t="shared" si="102"/>
        <v>17.708333333333332</v>
      </c>
      <c r="Q1104" t="str">
        <f t="shared" si="105"/>
        <v>games</v>
      </c>
      <c r="R1104" t="str">
        <f t="shared" si="103"/>
        <v>video games</v>
      </c>
      <c r="S1104" s="11">
        <f t="shared" si="106"/>
        <v>41617.040972222218</v>
      </c>
      <c r="T1104">
        <f t="shared" si="107"/>
        <v>2013</v>
      </c>
    </row>
    <row r="1105" spans="1:20" ht="48" x14ac:dyDescent="0.2">
      <c r="A1105" s="6">
        <f t="shared" si="104"/>
        <v>1.6199999999999999E-2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7">
        <f t="shared" si="102"/>
        <v>16.2</v>
      </c>
      <c r="Q1105" t="str">
        <f t="shared" si="105"/>
        <v>games</v>
      </c>
      <c r="R1105" t="str">
        <f t="shared" si="103"/>
        <v>video games</v>
      </c>
      <c r="S1105" s="11">
        <f t="shared" si="106"/>
        <v>42539.013773148145</v>
      </c>
      <c r="T1105">
        <f t="shared" si="107"/>
        <v>2016</v>
      </c>
    </row>
    <row r="1106" spans="1:20" ht="48" x14ac:dyDescent="0.2">
      <c r="A1106" s="6">
        <f t="shared" si="104"/>
        <v>4.9516666666666667E-2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7">
        <f t="shared" si="102"/>
        <v>80.297297297297291</v>
      </c>
      <c r="Q1106" t="str">
        <f t="shared" si="105"/>
        <v>games</v>
      </c>
      <c r="R1106" t="str">
        <f t="shared" si="103"/>
        <v>video games</v>
      </c>
      <c r="S1106" s="11">
        <f t="shared" si="106"/>
        <v>41801.201631944445</v>
      </c>
      <c r="T1106">
        <f t="shared" si="107"/>
        <v>2014</v>
      </c>
    </row>
    <row r="1107" spans="1:20" ht="48" x14ac:dyDescent="0.2">
      <c r="A1107" s="6">
        <f t="shared" si="104"/>
        <v>1.5900000000000001E-3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7">
        <f t="shared" si="102"/>
        <v>71.55</v>
      </c>
      <c r="Q1107" t="str">
        <f t="shared" si="105"/>
        <v>games</v>
      </c>
      <c r="R1107" t="str">
        <f t="shared" si="103"/>
        <v>video games</v>
      </c>
      <c r="S1107" s="11">
        <f t="shared" si="106"/>
        <v>41721.885729166665</v>
      </c>
      <c r="T1107">
        <f t="shared" si="107"/>
        <v>2014</v>
      </c>
    </row>
    <row r="1108" spans="1:20" ht="48" x14ac:dyDescent="0.2">
      <c r="A1108" s="6">
        <f t="shared" si="104"/>
        <v>0.41249999999999998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7">
        <f t="shared" si="102"/>
        <v>23.571428571428573</v>
      </c>
      <c r="Q1108" t="str">
        <f t="shared" si="105"/>
        <v>games</v>
      </c>
      <c r="R1108" t="str">
        <f t="shared" si="103"/>
        <v>video games</v>
      </c>
      <c r="S1108" s="11">
        <f t="shared" si="106"/>
        <v>41003.490451388883</v>
      </c>
      <c r="T1108">
        <f t="shared" si="107"/>
        <v>2012</v>
      </c>
    </row>
    <row r="1109" spans="1:20" ht="64" x14ac:dyDescent="0.2">
      <c r="A1109" s="6">
        <f t="shared" si="104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7" t="e">
        <f t="shared" si="102"/>
        <v>#DIV/0!</v>
      </c>
      <c r="Q1109" t="str">
        <f t="shared" si="105"/>
        <v>games</v>
      </c>
      <c r="R1109" t="str">
        <f t="shared" si="103"/>
        <v>video games</v>
      </c>
      <c r="S1109" s="11">
        <f t="shared" si="106"/>
        <v>41843.653055555551</v>
      </c>
      <c r="T1109">
        <f t="shared" si="107"/>
        <v>2014</v>
      </c>
    </row>
    <row r="1110" spans="1:20" ht="48" x14ac:dyDescent="0.2">
      <c r="A1110" s="6">
        <f t="shared" si="104"/>
        <v>2.93E-2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7">
        <f t="shared" si="102"/>
        <v>34.88095238095238</v>
      </c>
      <c r="Q1110" t="str">
        <f t="shared" si="105"/>
        <v>games</v>
      </c>
      <c r="R1110" t="str">
        <f t="shared" si="103"/>
        <v>video games</v>
      </c>
      <c r="S1110" s="11">
        <f t="shared" si="106"/>
        <v>41012.386979166666</v>
      </c>
      <c r="T1110">
        <f t="shared" si="107"/>
        <v>2012</v>
      </c>
    </row>
    <row r="1111" spans="1:20" ht="48" x14ac:dyDescent="0.2">
      <c r="A1111" s="6">
        <f t="shared" si="104"/>
        <v>4.4999999999999997E-3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7">
        <f t="shared" si="102"/>
        <v>15</v>
      </c>
      <c r="Q1111" t="str">
        <f t="shared" si="105"/>
        <v>games</v>
      </c>
      <c r="R1111" t="str">
        <f t="shared" si="103"/>
        <v>video games</v>
      </c>
      <c r="S1111" s="11">
        <f t="shared" si="106"/>
        <v>42692.5855324074</v>
      </c>
      <c r="T1111">
        <f t="shared" si="107"/>
        <v>2016</v>
      </c>
    </row>
    <row r="1112" spans="1:20" ht="48" x14ac:dyDescent="0.2">
      <c r="A1112" s="6">
        <f t="shared" si="104"/>
        <v>5.1000000000000004E-3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7">
        <f t="shared" si="102"/>
        <v>23.181818181818183</v>
      </c>
      <c r="Q1112" t="str">
        <f t="shared" si="105"/>
        <v>games</v>
      </c>
      <c r="R1112" t="str">
        <f t="shared" si="103"/>
        <v>video games</v>
      </c>
      <c r="S1112" s="11">
        <f t="shared" si="106"/>
        <v>41250.72479166666</v>
      </c>
      <c r="T1112">
        <f t="shared" si="107"/>
        <v>2012</v>
      </c>
    </row>
    <row r="1113" spans="1:20" ht="48" x14ac:dyDescent="0.2">
      <c r="A1113" s="6">
        <f t="shared" si="104"/>
        <v>4.0000000000000002E-4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7">
        <f t="shared" si="102"/>
        <v>1</v>
      </c>
      <c r="Q1113" t="str">
        <f t="shared" si="105"/>
        <v>games</v>
      </c>
      <c r="R1113" t="str">
        <f t="shared" si="103"/>
        <v>video games</v>
      </c>
      <c r="S1113" s="11">
        <f t="shared" si="106"/>
        <v>42376.995254629634</v>
      </c>
      <c r="T1113">
        <f t="shared" si="107"/>
        <v>2016</v>
      </c>
    </row>
    <row r="1114" spans="1:20" ht="48" x14ac:dyDescent="0.2">
      <c r="A1114" s="6">
        <f t="shared" si="104"/>
        <v>0.35537409090909089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7">
        <f t="shared" si="102"/>
        <v>100.23371794871794</v>
      </c>
      <c r="Q1114" t="str">
        <f t="shared" si="105"/>
        <v>games</v>
      </c>
      <c r="R1114" t="str">
        <f t="shared" si="103"/>
        <v>video games</v>
      </c>
      <c r="S1114" s="11">
        <f t="shared" si="106"/>
        <v>42023.145833333336</v>
      </c>
      <c r="T1114">
        <f t="shared" si="107"/>
        <v>2015</v>
      </c>
    </row>
    <row r="1115" spans="1:20" ht="48" x14ac:dyDescent="0.2">
      <c r="A1115" s="6">
        <f t="shared" si="104"/>
        <v>5.0000000000000001E-3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7">
        <f t="shared" si="102"/>
        <v>5</v>
      </c>
      <c r="Q1115" t="str">
        <f t="shared" si="105"/>
        <v>games</v>
      </c>
      <c r="R1115" t="str">
        <f t="shared" si="103"/>
        <v>video games</v>
      </c>
      <c r="S1115" s="11">
        <f t="shared" si="106"/>
        <v>41865.768749999996</v>
      </c>
      <c r="T1115">
        <f t="shared" si="107"/>
        <v>2014</v>
      </c>
    </row>
    <row r="1116" spans="1:20" ht="48" x14ac:dyDescent="0.2">
      <c r="A1116" s="6">
        <f t="shared" si="104"/>
        <v>1.6666666666666668E-3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7">
        <f t="shared" si="102"/>
        <v>3.3333333333333335</v>
      </c>
      <c r="Q1116" t="str">
        <f t="shared" si="105"/>
        <v>games</v>
      </c>
      <c r="R1116" t="str">
        <f t="shared" si="103"/>
        <v>video games</v>
      </c>
      <c r="S1116" s="11">
        <f t="shared" si="106"/>
        <v>41556.13758101852</v>
      </c>
      <c r="T1116">
        <f t="shared" si="107"/>
        <v>2013</v>
      </c>
    </row>
    <row r="1117" spans="1:20" ht="48" x14ac:dyDescent="0.2">
      <c r="A1117" s="6">
        <f t="shared" si="104"/>
        <v>1.325E-3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7">
        <f t="shared" si="102"/>
        <v>13.25</v>
      </c>
      <c r="Q1117" t="str">
        <f t="shared" si="105"/>
        <v>games</v>
      </c>
      <c r="R1117" t="str">
        <f t="shared" si="103"/>
        <v>video games</v>
      </c>
      <c r="S1117" s="11">
        <f t="shared" si="106"/>
        <v>42459.445543981477</v>
      </c>
      <c r="T1117">
        <f t="shared" si="107"/>
        <v>2016</v>
      </c>
    </row>
    <row r="1118" spans="1:20" ht="32" x14ac:dyDescent="0.2">
      <c r="A1118" s="6">
        <f t="shared" si="104"/>
        <v>3.5704000000000004E-4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7">
        <f t="shared" si="102"/>
        <v>17.852</v>
      </c>
      <c r="Q1118" t="str">
        <f t="shared" si="105"/>
        <v>games</v>
      </c>
      <c r="R1118" t="str">
        <f t="shared" si="103"/>
        <v>video games</v>
      </c>
      <c r="S1118" s="11">
        <f t="shared" si="106"/>
        <v>41069.638981481476</v>
      </c>
      <c r="T1118">
        <f t="shared" si="107"/>
        <v>2012</v>
      </c>
    </row>
    <row r="1119" spans="1:20" ht="48" x14ac:dyDescent="0.2">
      <c r="A1119" s="6">
        <f t="shared" si="104"/>
        <v>8.3000000000000004E-2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7">
        <f t="shared" si="102"/>
        <v>10.375</v>
      </c>
      <c r="Q1119" t="str">
        <f t="shared" si="105"/>
        <v>games</v>
      </c>
      <c r="R1119" t="str">
        <f t="shared" si="103"/>
        <v>video games</v>
      </c>
      <c r="S1119" s="11">
        <f t="shared" si="106"/>
        <v>42363.390196759261</v>
      </c>
      <c r="T1119">
        <f t="shared" si="107"/>
        <v>2015</v>
      </c>
    </row>
    <row r="1120" spans="1:20" ht="48" x14ac:dyDescent="0.2">
      <c r="A1120" s="6">
        <f t="shared" si="104"/>
        <v>2.4222222222222221E-2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7">
        <f t="shared" si="102"/>
        <v>36.333333333333336</v>
      </c>
      <c r="Q1120" t="str">
        <f t="shared" si="105"/>
        <v>games</v>
      </c>
      <c r="R1120" t="str">
        <f t="shared" si="103"/>
        <v>video games</v>
      </c>
      <c r="S1120" s="11">
        <f t="shared" si="106"/>
        <v>41733.91642361111</v>
      </c>
      <c r="T1120">
        <f t="shared" si="107"/>
        <v>2014</v>
      </c>
    </row>
    <row r="1121" spans="1:20" ht="48" x14ac:dyDescent="0.2">
      <c r="A1121" s="6">
        <f t="shared" si="104"/>
        <v>2.3809523809523812E-3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7">
        <f t="shared" si="102"/>
        <v>5</v>
      </c>
      <c r="Q1121" t="str">
        <f t="shared" si="105"/>
        <v>games</v>
      </c>
      <c r="R1121" t="str">
        <f t="shared" si="103"/>
        <v>video games</v>
      </c>
      <c r="S1121" s="11">
        <f t="shared" si="106"/>
        <v>41735.584074074075</v>
      </c>
      <c r="T1121">
        <f t="shared" si="107"/>
        <v>2014</v>
      </c>
    </row>
    <row r="1122" spans="1:20" ht="32" x14ac:dyDescent="0.2">
      <c r="A1122" s="6">
        <f t="shared" si="104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7" t="e">
        <f t="shared" si="102"/>
        <v>#DIV/0!</v>
      </c>
      <c r="Q1122" t="str">
        <f t="shared" si="105"/>
        <v>games</v>
      </c>
      <c r="R1122" t="str">
        <f t="shared" si="103"/>
        <v>video games</v>
      </c>
      <c r="S1122" s="11">
        <f t="shared" si="106"/>
        <v>40844.664351851847</v>
      </c>
      <c r="T1122">
        <f t="shared" si="107"/>
        <v>2011</v>
      </c>
    </row>
    <row r="1123" spans="1:20" ht="48" x14ac:dyDescent="0.2">
      <c r="A1123" s="6">
        <f t="shared" si="104"/>
        <v>1.16E-4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7">
        <f t="shared" si="102"/>
        <v>5.8</v>
      </c>
      <c r="Q1123" t="str">
        <f t="shared" si="105"/>
        <v>games</v>
      </c>
      <c r="R1123" t="str">
        <f t="shared" si="103"/>
        <v>video games</v>
      </c>
      <c r="S1123" s="11">
        <f t="shared" si="106"/>
        <v>42442.684212962959</v>
      </c>
      <c r="T1123">
        <f t="shared" si="107"/>
        <v>2016</v>
      </c>
    </row>
    <row r="1124" spans="1:20" ht="48" x14ac:dyDescent="0.2">
      <c r="A1124" s="6">
        <f t="shared" si="104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7" t="e">
        <f t="shared" si="102"/>
        <v>#DIV/0!</v>
      </c>
      <c r="Q1124" t="str">
        <f t="shared" si="105"/>
        <v>games</v>
      </c>
      <c r="R1124" t="str">
        <f t="shared" si="103"/>
        <v>video games</v>
      </c>
      <c r="S1124" s="11">
        <f t="shared" si="106"/>
        <v>41424.495659722219</v>
      </c>
      <c r="T1124">
        <f t="shared" si="107"/>
        <v>2013</v>
      </c>
    </row>
    <row r="1125" spans="1:20" ht="48" x14ac:dyDescent="0.2">
      <c r="A1125" s="6">
        <f t="shared" si="104"/>
        <v>2.2000000000000001E-3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7">
        <f t="shared" si="102"/>
        <v>3.6666666666666665</v>
      </c>
      <c r="Q1125" t="str">
        <f t="shared" si="105"/>
        <v>games</v>
      </c>
      <c r="R1125" t="str">
        <f t="shared" si="103"/>
        <v>video games</v>
      </c>
      <c r="S1125" s="11">
        <f t="shared" si="106"/>
        <v>41748.315370370365</v>
      </c>
      <c r="T1125">
        <f t="shared" si="107"/>
        <v>2014</v>
      </c>
    </row>
    <row r="1126" spans="1:20" ht="48" x14ac:dyDescent="0.2">
      <c r="A1126" s="6">
        <f t="shared" si="104"/>
        <v>4.7222222222222223E-3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7">
        <f t="shared" si="102"/>
        <v>60.714285714285715</v>
      </c>
      <c r="Q1126" t="str">
        <f t="shared" si="105"/>
        <v>games</v>
      </c>
      <c r="R1126" t="str">
        <f t="shared" si="103"/>
        <v>mobile games</v>
      </c>
      <c r="S1126" s="11">
        <f t="shared" si="106"/>
        <v>42124.458923611113</v>
      </c>
      <c r="T1126">
        <f t="shared" si="107"/>
        <v>2015</v>
      </c>
    </row>
    <row r="1127" spans="1:20" ht="48" x14ac:dyDescent="0.2">
      <c r="A1127" s="6">
        <f t="shared" si="104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7" t="e">
        <f t="shared" si="102"/>
        <v>#DIV/0!</v>
      </c>
      <c r="Q1127" t="str">
        <f t="shared" si="105"/>
        <v>games</v>
      </c>
      <c r="R1127" t="str">
        <f t="shared" si="103"/>
        <v>mobile games</v>
      </c>
      <c r="S1127" s="11">
        <f t="shared" si="106"/>
        <v>42272.415856481479</v>
      </c>
      <c r="T1127">
        <f t="shared" si="107"/>
        <v>2015</v>
      </c>
    </row>
    <row r="1128" spans="1:20" ht="32" x14ac:dyDescent="0.2">
      <c r="A1128" s="6">
        <f t="shared" si="104"/>
        <v>5.0000000000000001E-3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7">
        <f t="shared" si="102"/>
        <v>5</v>
      </c>
      <c r="Q1128" t="str">
        <f t="shared" si="105"/>
        <v>games</v>
      </c>
      <c r="R1128" t="str">
        <f t="shared" si="103"/>
        <v>mobile games</v>
      </c>
      <c r="S1128" s="11">
        <f t="shared" si="106"/>
        <v>42565.11914351851</v>
      </c>
      <c r="T1128">
        <f t="shared" si="107"/>
        <v>2016</v>
      </c>
    </row>
    <row r="1129" spans="1:20" ht="64" x14ac:dyDescent="0.2">
      <c r="A1129" s="6">
        <f t="shared" si="104"/>
        <v>1.6714285714285713E-2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7">
        <f t="shared" si="102"/>
        <v>25.434782608695652</v>
      </c>
      <c r="Q1129" t="str">
        <f t="shared" si="105"/>
        <v>games</v>
      </c>
      <c r="R1129" t="str">
        <f t="shared" si="103"/>
        <v>mobile games</v>
      </c>
      <c r="S1129" s="11">
        <f t="shared" si="106"/>
        <v>41957.687499999993</v>
      </c>
      <c r="T1129">
        <f t="shared" si="107"/>
        <v>2014</v>
      </c>
    </row>
    <row r="1130" spans="1:20" ht="16" x14ac:dyDescent="0.2">
      <c r="A1130" s="6">
        <f t="shared" si="104"/>
        <v>1E-3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7">
        <f t="shared" si="102"/>
        <v>1</v>
      </c>
      <c r="Q1130" t="str">
        <f t="shared" si="105"/>
        <v>games</v>
      </c>
      <c r="R1130" t="str">
        <f t="shared" si="103"/>
        <v>mobile games</v>
      </c>
      <c r="S1130" s="11">
        <f t="shared" si="106"/>
        <v>41858.441168981481</v>
      </c>
      <c r="T1130">
        <f t="shared" si="107"/>
        <v>2014</v>
      </c>
    </row>
    <row r="1131" spans="1:20" ht="48" x14ac:dyDescent="0.2">
      <c r="A1131" s="6">
        <f t="shared" si="104"/>
        <v>1.0499999999999999E-3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7">
        <f t="shared" si="102"/>
        <v>10.5</v>
      </c>
      <c r="Q1131" t="str">
        <f t="shared" si="105"/>
        <v>games</v>
      </c>
      <c r="R1131" t="str">
        <f t="shared" si="103"/>
        <v>mobile games</v>
      </c>
      <c r="S1131" s="11">
        <f t="shared" si="106"/>
        <v>42526.056631944441</v>
      </c>
      <c r="T1131">
        <f t="shared" si="107"/>
        <v>2016</v>
      </c>
    </row>
    <row r="1132" spans="1:20" ht="48" x14ac:dyDescent="0.2">
      <c r="A1132" s="6">
        <f t="shared" si="104"/>
        <v>2.2000000000000001E-3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7">
        <f t="shared" si="102"/>
        <v>3.6666666666666665</v>
      </c>
      <c r="Q1132" t="str">
        <f t="shared" si="105"/>
        <v>games</v>
      </c>
      <c r="R1132" t="str">
        <f t="shared" si="103"/>
        <v>mobile games</v>
      </c>
      <c r="S1132" s="11">
        <f t="shared" si="106"/>
        <v>41968.829861111109</v>
      </c>
      <c r="T1132">
        <f t="shared" si="107"/>
        <v>2014</v>
      </c>
    </row>
    <row r="1133" spans="1:20" ht="48" x14ac:dyDescent="0.2">
      <c r="A1133" s="6">
        <f t="shared" si="104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7" t="e">
        <f t="shared" si="102"/>
        <v>#DIV/0!</v>
      </c>
      <c r="Q1133" t="str">
        <f t="shared" si="105"/>
        <v>games</v>
      </c>
      <c r="R1133" t="str">
        <f t="shared" si="103"/>
        <v>mobile games</v>
      </c>
      <c r="S1133" s="11">
        <f t="shared" si="106"/>
        <v>42362.699861111112</v>
      </c>
      <c r="T1133">
        <f t="shared" si="107"/>
        <v>2015</v>
      </c>
    </row>
    <row r="1134" spans="1:20" ht="48" x14ac:dyDescent="0.2">
      <c r="A1134" s="6">
        <f t="shared" si="104"/>
        <v>0.14380000000000001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7">
        <f t="shared" si="102"/>
        <v>110.61538461538461</v>
      </c>
      <c r="Q1134" t="str">
        <f t="shared" si="105"/>
        <v>games</v>
      </c>
      <c r="R1134" t="str">
        <f t="shared" si="103"/>
        <v>mobile games</v>
      </c>
      <c r="S1134" s="11">
        <f t="shared" si="106"/>
        <v>42735.907071759262</v>
      </c>
      <c r="T1134">
        <f t="shared" si="107"/>
        <v>2016</v>
      </c>
    </row>
    <row r="1135" spans="1:20" ht="48" x14ac:dyDescent="0.2">
      <c r="A1135" s="6">
        <f t="shared" si="104"/>
        <v>6.6666666666666671E-3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7">
        <f t="shared" si="102"/>
        <v>20</v>
      </c>
      <c r="Q1135" t="str">
        <f t="shared" si="105"/>
        <v>games</v>
      </c>
      <c r="R1135" t="str">
        <f t="shared" si="103"/>
        <v>mobile games</v>
      </c>
      <c r="S1135" s="11">
        <f t="shared" si="106"/>
        <v>41851.198854166665</v>
      </c>
      <c r="T1135">
        <f t="shared" si="107"/>
        <v>2014</v>
      </c>
    </row>
    <row r="1136" spans="1:20" ht="48" x14ac:dyDescent="0.2">
      <c r="A1136" s="6">
        <f t="shared" si="104"/>
        <v>4.0000000000000003E-5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7">
        <f t="shared" si="102"/>
        <v>1</v>
      </c>
      <c r="Q1136" t="str">
        <f t="shared" si="105"/>
        <v>games</v>
      </c>
      <c r="R1136" t="str">
        <f t="shared" si="103"/>
        <v>mobile games</v>
      </c>
      <c r="S1136" s="11">
        <f t="shared" si="106"/>
        <v>41971.981249999997</v>
      </c>
      <c r="T1136">
        <f t="shared" si="107"/>
        <v>2014</v>
      </c>
    </row>
    <row r="1137" spans="1:20" ht="64" x14ac:dyDescent="0.2">
      <c r="A1137" s="6">
        <f t="shared" si="104"/>
        <v>0.05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7">
        <f t="shared" si="102"/>
        <v>50</v>
      </c>
      <c r="Q1137" t="str">
        <f t="shared" si="105"/>
        <v>games</v>
      </c>
      <c r="R1137" t="str">
        <f t="shared" si="103"/>
        <v>mobile games</v>
      </c>
      <c r="S1137" s="11">
        <f t="shared" si="106"/>
        <v>42588.781180555547</v>
      </c>
      <c r="T1137">
        <f t="shared" si="107"/>
        <v>2016</v>
      </c>
    </row>
    <row r="1138" spans="1:20" ht="48" x14ac:dyDescent="0.2">
      <c r="A1138" s="6">
        <f t="shared" si="104"/>
        <v>6.4439140811455853E-2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7">
        <f t="shared" si="102"/>
        <v>45</v>
      </c>
      <c r="Q1138" t="str">
        <f t="shared" si="105"/>
        <v>games</v>
      </c>
      <c r="R1138" t="str">
        <f t="shared" si="103"/>
        <v>mobile games</v>
      </c>
      <c r="S1138" s="11">
        <f t="shared" si="106"/>
        <v>42357.463298611103</v>
      </c>
      <c r="T1138">
        <f t="shared" si="107"/>
        <v>2015</v>
      </c>
    </row>
    <row r="1139" spans="1:20" ht="48" x14ac:dyDescent="0.2">
      <c r="A1139" s="6">
        <f t="shared" si="104"/>
        <v>0.39500000000000002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7">
        <f t="shared" si="102"/>
        <v>253.2051282051282</v>
      </c>
      <c r="Q1139" t="str">
        <f t="shared" si="105"/>
        <v>games</v>
      </c>
      <c r="R1139" t="str">
        <f t="shared" si="103"/>
        <v>mobile games</v>
      </c>
      <c r="S1139" s="11">
        <f t="shared" si="106"/>
        <v>42483.611354166664</v>
      </c>
      <c r="T1139">
        <f t="shared" si="107"/>
        <v>2016</v>
      </c>
    </row>
    <row r="1140" spans="1:20" ht="48" x14ac:dyDescent="0.2">
      <c r="A1140" s="6">
        <f t="shared" si="104"/>
        <v>3.5714285714285713E-3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7">
        <f t="shared" si="102"/>
        <v>31.25</v>
      </c>
      <c r="Q1140" t="str">
        <f t="shared" si="105"/>
        <v>games</v>
      </c>
      <c r="R1140" t="str">
        <f t="shared" si="103"/>
        <v>mobile games</v>
      </c>
      <c r="S1140" s="11">
        <f t="shared" si="106"/>
        <v>42756.698275462964</v>
      </c>
      <c r="T1140">
        <f t="shared" si="107"/>
        <v>2017</v>
      </c>
    </row>
    <row r="1141" spans="1:20" ht="48" x14ac:dyDescent="0.2">
      <c r="A1141" s="6">
        <f t="shared" si="104"/>
        <v>6.2500000000000001E-4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7">
        <f t="shared" si="102"/>
        <v>5</v>
      </c>
      <c r="Q1141" t="str">
        <f t="shared" si="105"/>
        <v>games</v>
      </c>
      <c r="R1141" t="str">
        <f t="shared" si="103"/>
        <v>mobile games</v>
      </c>
      <c r="S1141" s="11">
        <f t="shared" si="106"/>
        <v>42005.139189814807</v>
      </c>
      <c r="T1141">
        <f t="shared" si="107"/>
        <v>2015</v>
      </c>
    </row>
    <row r="1142" spans="1:20" ht="48" x14ac:dyDescent="0.2">
      <c r="A1142" s="6">
        <f t="shared" si="104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7" t="e">
        <f t="shared" si="102"/>
        <v>#DIV/0!</v>
      </c>
      <c r="Q1142" t="str">
        <f t="shared" si="105"/>
        <v>games</v>
      </c>
      <c r="R1142" t="str">
        <f t="shared" si="103"/>
        <v>mobile games</v>
      </c>
      <c r="S1142" s="11">
        <f t="shared" si="106"/>
        <v>42222.253715277773</v>
      </c>
      <c r="T1142">
        <f t="shared" si="107"/>
        <v>2015</v>
      </c>
    </row>
    <row r="1143" spans="1:20" ht="16" x14ac:dyDescent="0.2">
      <c r="A1143" s="6">
        <f t="shared" si="104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7" t="e">
        <f t="shared" si="102"/>
        <v>#DIV/0!</v>
      </c>
      <c r="Q1143" t="str">
        <f t="shared" si="105"/>
        <v>games</v>
      </c>
      <c r="R1143" t="str">
        <f t="shared" si="103"/>
        <v>mobile games</v>
      </c>
      <c r="S1143" s="11">
        <f t="shared" si="106"/>
        <v>42194.491319444445</v>
      </c>
      <c r="T1143">
        <f t="shared" si="107"/>
        <v>2015</v>
      </c>
    </row>
    <row r="1144" spans="1:20" ht="48" x14ac:dyDescent="0.2">
      <c r="A1144" s="6">
        <f t="shared" si="104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7" t="e">
        <f t="shared" si="102"/>
        <v>#DIV/0!</v>
      </c>
      <c r="Q1144" t="str">
        <f t="shared" si="105"/>
        <v>games</v>
      </c>
      <c r="R1144" t="str">
        <f t="shared" si="103"/>
        <v>mobile games</v>
      </c>
      <c r="S1144" s="11">
        <f t="shared" si="106"/>
        <v>42051.797766203708</v>
      </c>
      <c r="T1144">
        <f t="shared" si="107"/>
        <v>2015</v>
      </c>
    </row>
    <row r="1145" spans="1:20" ht="48" x14ac:dyDescent="0.2">
      <c r="A1145" s="6">
        <f t="shared" si="104"/>
        <v>4.1333333333333335E-3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7">
        <f t="shared" si="102"/>
        <v>23.25</v>
      </c>
      <c r="Q1145" t="str">
        <f t="shared" si="105"/>
        <v>games</v>
      </c>
      <c r="R1145" t="str">
        <f t="shared" si="103"/>
        <v>mobile games</v>
      </c>
      <c r="S1145" s="11">
        <f t="shared" si="106"/>
        <v>42354.985254629624</v>
      </c>
      <c r="T1145">
        <f t="shared" si="107"/>
        <v>2015</v>
      </c>
    </row>
    <row r="1146" spans="1:20" ht="48" x14ac:dyDescent="0.2">
      <c r="A1146" s="6">
        <f t="shared" si="104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7" t="e">
        <f t="shared" si="102"/>
        <v>#DIV/0!</v>
      </c>
      <c r="Q1146" t="str">
        <f t="shared" si="105"/>
        <v>food</v>
      </c>
      <c r="R1146" t="str">
        <f t="shared" si="103"/>
        <v>food trucks</v>
      </c>
      <c r="S1146" s="11">
        <f t="shared" si="106"/>
        <v>42122.973611111105</v>
      </c>
      <c r="T1146">
        <f t="shared" si="107"/>
        <v>2015</v>
      </c>
    </row>
    <row r="1147" spans="1:20" ht="48" x14ac:dyDescent="0.2">
      <c r="A1147" s="6">
        <f t="shared" si="104"/>
        <v>1.25E-3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7">
        <f t="shared" si="102"/>
        <v>100</v>
      </c>
      <c r="Q1147" t="str">
        <f t="shared" si="105"/>
        <v>food</v>
      </c>
      <c r="R1147" t="str">
        <f t="shared" si="103"/>
        <v>food trucks</v>
      </c>
      <c r="S1147" s="11">
        <f t="shared" si="106"/>
        <v>41914.539259259262</v>
      </c>
      <c r="T1147">
        <f t="shared" si="107"/>
        <v>2014</v>
      </c>
    </row>
    <row r="1148" spans="1:20" ht="32" x14ac:dyDescent="0.2">
      <c r="A1148" s="6">
        <f t="shared" si="104"/>
        <v>8.8333333333333333E-2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7">
        <f t="shared" si="102"/>
        <v>44.166666666666664</v>
      </c>
      <c r="Q1148" t="str">
        <f t="shared" si="105"/>
        <v>food</v>
      </c>
      <c r="R1148" t="str">
        <f t="shared" si="103"/>
        <v>food trucks</v>
      </c>
      <c r="S1148" s="11">
        <f t="shared" si="106"/>
        <v>41761.745057870365</v>
      </c>
      <c r="T1148">
        <f t="shared" si="107"/>
        <v>2014</v>
      </c>
    </row>
    <row r="1149" spans="1:20" ht="48" x14ac:dyDescent="0.2">
      <c r="A1149" s="6">
        <f t="shared" si="104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7" t="e">
        <f t="shared" si="102"/>
        <v>#DIV/0!</v>
      </c>
      <c r="Q1149" t="str">
        <f t="shared" si="105"/>
        <v>food</v>
      </c>
      <c r="R1149" t="str">
        <f t="shared" si="103"/>
        <v>food trucks</v>
      </c>
      <c r="S1149" s="11">
        <f t="shared" si="106"/>
        <v>41931.763692129629</v>
      </c>
      <c r="T1149">
        <f t="shared" si="107"/>
        <v>2014</v>
      </c>
    </row>
    <row r="1150" spans="1:20" ht="32" x14ac:dyDescent="0.2">
      <c r="A1150" s="6">
        <f t="shared" si="104"/>
        <v>4.8666666666666667E-3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7">
        <f t="shared" si="102"/>
        <v>24.333333333333332</v>
      </c>
      <c r="Q1150" t="str">
        <f t="shared" si="105"/>
        <v>food</v>
      </c>
      <c r="R1150" t="str">
        <f t="shared" si="103"/>
        <v>food trucks</v>
      </c>
      <c r="S1150" s="11">
        <f t="shared" si="106"/>
        <v>42705.00440972222</v>
      </c>
      <c r="T1150">
        <f t="shared" si="107"/>
        <v>2016</v>
      </c>
    </row>
    <row r="1151" spans="1:20" ht="32" x14ac:dyDescent="0.2">
      <c r="A1151" s="6">
        <f t="shared" si="104"/>
        <v>1.5E-3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7">
        <f t="shared" si="102"/>
        <v>37.5</v>
      </c>
      <c r="Q1151" t="str">
        <f t="shared" si="105"/>
        <v>food</v>
      </c>
      <c r="R1151" t="str">
        <f t="shared" si="103"/>
        <v>food trucks</v>
      </c>
      <c r="S1151" s="11">
        <f t="shared" si="106"/>
        <v>42537.501921296294</v>
      </c>
      <c r="T1151">
        <f t="shared" si="107"/>
        <v>2016</v>
      </c>
    </row>
    <row r="1152" spans="1:20" ht="32" x14ac:dyDescent="0.2">
      <c r="A1152" s="6">
        <f t="shared" si="104"/>
        <v>0.1008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7">
        <f t="shared" si="102"/>
        <v>42</v>
      </c>
      <c r="Q1152" t="str">
        <f t="shared" si="105"/>
        <v>food</v>
      </c>
      <c r="R1152" t="str">
        <f t="shared" si="103"/>
        <v>food trucks</v>
      </c>
      <c r="S1152" s="11">
        <f t="shared" si="106"/>
        <v>42377.74623842592</v>
      </c>
      <c r="T1152">
        <f t="shared" si="107"/>
        <v>2016</v>
      </c>
    </row>
    <row r="1153" spans="1:20" ht="48" x14ac:dyDescent="0.2">
      <c r="A1153" s="6">
        <f t="shared" si="104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7" t="e">
        <f t="shared" si="102"/>
        <v>#DIV/0!</v>
      </c>
      <c r="Q1153" t="str">
        <f t="shared" si="105"/>
        <v>food</v>
      </c>
      <c r="R1153" t="str">
        <f t="shared" si="103"/>
        <v>food trucks</v>
      </c>
      <c r="S1153" s="11">
        <f t="shared" si="106"/>
        <v>42253.894247685181</v>
      </c>
      <c r="T1153">
        <f t="shared" si="107"/>
        <v>2015</v>
      </c>
    </row>
    <row r="1154" spans="1:20" ht="16" x14ac:dyDescent="0.2">
      <c r="A1154" s="6">
        <f t="shared" si="104"/>
        <v>5.6937500000000002E-2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7">
        <f t="shared" ref="P1154:P1217" si="108">F:F/M:M</f>
        <v>60.733333333333334</v>
      </c>
      <c r="Q1154" t="str">
        <f t="shared" si="105"/>
        <v>food</v>
      </c>
      <c r="R1154" t="str">
        <f t="shared" ref="R1154:R1217" si="109">RIGHT(O1154,LEN(O1154)-SEARCH("/",O1154,1))</f>
        <v>food trucks</v>
      </c>
      <c r="S1154" s="11">
        <f t="shared" si="106"/>
        <v>42139.501296296294</v>
      </c>
      <c r="T1154">
        <f t="shared" si="107"/>
        <v>2015</v>
      </c>
    </row>
    <row r="1155" spans="1:20" ht="32" x14ac:dyDescent="0.2">
      <c r="A1155" s="6">
        <f t="shared" ref="A1155:A1218" si="110">F:F/E:E</f>
        <v>6.2500000000000003E-3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7">
        <f t="shared" si="108"/>
        <v>50</v>
      </c>
      <c r="Q1155" t="str">
        <f t="shared" ref="Q1155:Q1218" si="111">LEFT(O1155,SEARCH("/",O1155,1)-1)</f>
        <v>food</v>
      </c>
      <c r="R1155" t="str">
        <f t="shared" si="109"/>
        <v>food trucks</v>
      </c>
      <c r="S1155" s="11">
        <f t="shared" ref="S1155:S1218" si="112">(((J1155/60)/60)/24)+DATE(1970,1,1)+(-5/24)</f>
        <v>42173.505844907406</v>
      </c>
      <c r="T1155">
        <f t="shared" ref="T1155:T1218" si="113">YEAR(S1155)</f>
        <v>2015</v>
      </c>
    </row>
    <row r="1156" spans="1:20" ht="48" x14ac:dyDescent="0.2">
      <c r="A1156" s="6">
        <f t="shared" si="110"/>
        <v>6.5000000000000002E-2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7">
        <f t="shared" si="108"/>
        <v>108.33333333333333</v>
      </c>
      <c r="Q1156" t="str">
        <f t="shared" si="111"/>
        <v>food</v>
      </c>
      <c r="R1156" t="str">
        <f t="shared" si="109"/>
        <v>food trucks</v>
      </c>
      <c r="S1156" s="11">
        <f t="shared" si="112"/>
        <v>42252.900532407402</v>
      </c>
      <c r="T1156">
        <f t="shared" si="113"/>
        <v>2015</v>
      </c>
    </row>
    <row r="1157" spans="1:20" ht="48" x14ac:dyDescent="0.2">
      <c r="A1157" s="6">
        <f t="shared" si="110"/>
        <v>7.5199999999999998E-3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7">
        <f t="shared" si="108"/>
        <v>23.5</v>
      </c>
      <c r="Q1157" t="str">
        <f t="shared" si="111"/>
        <v>food</v>
      </c>
      <c r="R1157" t="str">
        <f t="shared" si="109"/>
        <v>food trucks</v>
      </c>
      <c r="S1157" s="11">
        <f t="shared" si="112"/>
        <v>41865.555648148147</v>
      </c>
      <c r="T1157">
        <f t="shared" si="113"/>
        <v>2014</v>
      </c>
    </row>
    <row r="1158" spans="1:20" ht="48" x14ac:dyDescent="0.2">
      <c r="A1158" s="6">
        <f t="shared" si="110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7" t="e">
        <f t="shared" si="108"/>
        <v>#DIV/0!</v>
      </c>
      <c r="Q1158" t="str">
        <f t="shared" si="111"/>
        <v>food</v>
      </c>
      <c r="R1158" t="str">
        <f t="shared" si="109"/>
        <v>food trucks</v>
      </c>
      <c r="S1158" s="11">
        <f t="shared" si="112"/>
        <v>42058.862986111104</v>
      </c>
      <c r="T1158">
        <f t="shared" si="113"/>
        <v>2015</v>
      </c>
    </row>
    <row r="1159" spans="1:20" ht="48" x14ac:dyDescent="0.2">
      <c r="A1159" s="6">
        <f t="shared" si="110"/>
        <v>1.5100000000000001E-2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7">
        <f t="shared" si="108"/>
        <v>50.333333333333336</v>
      </c>
      <c r="Q1159" t="str">
        <f t="shared" si="111"/>
        <v>food</v>
      </c>
      <c r="R1159" t="str">
        <f t="shared" si="109"/>
        <v>food trucks</v>
      </c>
      <c r="S1159" s="11">
        <f t="shared" si="112"/>
        <v>41978.461574074077</v>
      </c>
      <c r="T1159">
        <f t="shared" si="113"/>
        <v>2014</v>
      </c>
    </row>
    <row r="1160" spans="1:20" ht="48" x14ac:dyDescent="0.2">
      <c r="A1160" s="6">
        <f t="shared" si="110"/>
        <v>4.6666666666666671E-3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7">
        <f t="shared" si="108"/>
        <v>11.666666666666666</v>
      </c>
      <c r="Q1160" t="str">
        <f t="shared" si="111"/>
        <v>food</v>
      </c>
      <c r="R1160" t="str">
        <f t="shared" si="109"/>
        <v>food trucks</v>
      </c>
      <c r="S1160" s="11">
        <f t="shared" si="112"/>
        <v>41981.883425925924</v>
      </c>
      <c r="T1160">
        <f t="shared" si="113"/>
        <v>2014</v>
      </c>
    </row>
    <row r="1161" spans="1:20" ht="48" x14ac:dyDescent="0.2">
      <c r="A1161" s="6">
        <f t="shared" si="110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7" t="e">
        <f t="shared" si="108"/>
        <v>#DIV/0!</v>
      </c>
      <c r="Q1161" t="str">
        <f t="shared" si="111"/>
        <v>food</v>
      </c>
      <c r="R1161" t="str">
        <f t="shared" si="109"/>
        <v>food trucks</v>
      </c>
      <c r="S1161" s="11">
        <f t="shared" si="112"/>
        <v>42185.447916666664</v>
      </c>
      <c r="T1161">
        <f t="shared" si="113"/>
        <v>2015</v>
      </c>
    </row>
    <row r="1162" spans="1:20" ht="48" x14ac:dyDescent="0.2">
      <c r="A1162" s="6">
        <f t="shared" si="110"/>
        <v>3.85E-2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7">
        <f t="shared" si="108"/>
        <v>60.789473684210527</v>
      </c>
      <c r="Q1162" t="str">
        <f t="shared" si="111"/>
        <v>food</v>
      </c>
      <c r="R1162" t="str">
        <f t="shared" si="109"/>
        <v>food trucks</v>
      </c>
      <c r="S1162" s="11">
        <f t="shared" si="112"/>
        <v>42090.90493055556</v>
      </c>
      <c r="T1162">
        <f t="shared" si="113"/>
        <v>2015</v>
      </c>
    </row>
    <row r="1163" spans="1:20" ht="48" x14ac:dyDescent="0.2">
      <c r="A1163" s="6">
        <f t="shared" si="110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7" t="e">
        <f t="shared" si="108"/>
        <v>#DIV/0!</v>
      </c>
      <c r="Q1163" t="str">
        <f t="shared" si="111"/>
        <v>food</v>
      </c>
      <c r="R1163" t="str">
        <f t="shared" si="109"/>
        <v>food trucks</v>
      </c>
      <c r="S1163" s="11">
        <f t="shared" si="112"/>
        <v>42143.421168981477</v>
      </c>
      <c r="T1163">
        <f t="shared" si="113"/>
        <v>2015</v>
      </c>
    </row>
    <row r="1164" spans="1:20" ht="48" x14ac:dyDescent="0.2">
      <c r="A1164" s="6">
        <f t="shared" si="110"/>
        <v>5.8333333333333338E-4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7">
        <f t="shared" si="108"/>
        <v>17.5</v>
      </c>
      <c r="Q1164" t="str">
        <f t="shared" si="111"/>
        <v>food</v>
      </c>
      <c r="R1164" t="str">
        <f t="shared" si="109"/>
        <v>food trucks</v>
      </c>
      <c r="S1164" s="11">
        <f t="shared" si="112"/>
        <v>41907.475277777776</v>
      </c>
      <c r="T1164">
        <f t="shared" si="113"/>
        <v>2014</v>
      </c>
    </row>
    <row r="1165" spans="1:20" ht="48" x14ac:dyDescent="0.2">
      <c r="A1165" s="6">
        <f t="shared" si="110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7" t="e">
        <f t="shared" si="108"/>
        <v>#DIV/0!</v>
      </c>
      <c r="Q1165" t="str">
        <f t="shared" si="111"/>
        <v>food</v>
      </c>
      <c r="R1165" t="str">
        <f t="shared" si="109"/>
        <v>food trucks</v>
      </c>
      <c r="S1165" s="11">
        <f t="shared" si="112"/>
        <v>41860.515277777777</v>
      </c>
      <c r="T1165">
        <f t="shared" si="113"/>
        <v>2014</v>
      </c>
    </row>
    <row r="1166" spans="1:20" ht="64" x14ac:dyDescent="0.2">
      <c r="A1166" s="6">
        <f t="shared" si="110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7" t="e">
        <f t="shared" si="108"/>
        <v>#DIV/0!</v>
      </c>
      <c r="Q1166" t="str">
        <f t="shared" si="111"/>
        <v>food</v>
      </c>
      <c r="R1166" t="str">
        <f t="shared" si="109"/>
        <v>food trucks</v>
      </c>
      <c r="S1166" s="11">
        <f t="shared" si="112"/>
        <v>42539.51599537037</v>
      </c>
      <c r="T1166">
        <f t="shared" si="113"/>
        <v>2016</v>
      </c>
    </row>
    <row r="1167" spans="1:20" ht="48" x14ac:dyDescent="0.2">
      <c r="A1167" s="6">
        <f t="shared" si="110"/>
        <v>0.20705000000000001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7">
        <f t="shared" si="108"/>
        <v>82.82</v>
      </c>
      <c r="Q1167" t="str">
        <f t="shared" si="111"/>
        <v>food</v>
      </c>
      <c r="R1167" t="str">
        <f t="shared" si="109"/>
        <v>food trucks</v>
      </c>
      <c r="S1167" s="11">
        <f t="shared" si="112"/>
        <v>41826.006134259253</v>
      </c>
      <c r="T1167">
        <f t="shared" si="113"/>
        <v>2014</v>
      </c>
    </row>
    <row r="1168" spans="1:20" ht="48" x14ac:dyDescent="0.2">
      <c r="A1168" s="6">
        <f t="shared" si="110"/>
        <v>0.19139999999999999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7">
        <f t="shared" si="108"/>
        <v>358.875</v>
      </c>
      <c r="Q1168" t="str">
        <f t="shared" si="111"/>
        <v>food</v>
      </c>
      <c r="R1168" t="str">
        <f t="shared" si="109"/>
        <v>food trucks</v>
      </c>
      <c r="S1168" s="11">
        <f t="shared" si="112"/>
        <v>42180.958333333336</v>
      </c>
      <c r="T1168">
        <f t="shared" si="113"/>
        <v>2015</v>
      </c>
    </row>
    <row r="1169" spans="1:20" ht="48" x14ac:dyDescent="0.2">
      <c r="A1169" s="6">
        <f t="shared" si="110"/>
        <v>1.6316666666666667E-2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7">
        <f t="shared" si="108"/>
        <v>61.1875</v>
      </c>
      <c r="Q1169" t="str">
        <f t="shared" si="111"/>
        <v>food</v>
      </c>
      <c r="R1169" t="str">
        <f t="shared" si="109"/>
        <v>food trucks</v>
      </c>
      <c r="S1169" s="11">
        <f t="shared" si="112"/>
        <v>41894.526562499996</v>
      </c>
      <c r="T1169">
        <f t="shared" si="113"/>
        <v>2014</v>
      </c>
    </row>
    <row r="1170" spans="1:20" ht="48" x14ac:dyDescent="0.2">
      <c r="A1170" s="6">
        <f t="shared" si="110"/>
        <v>5.6666666666666664E-2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7">
        <f t="shared" si="108"/>
        <v>340</v>
      </c>
      <c r="Q1170" t="str">
        <f t="shared" si="111"/>
        <v>food</v>
      </c>
      <c r="R1170" t="str">
        <f t="shared" si="109"/>
        <v>food trucks</v>
      </c>
      <c r="S1170" s="11">
        <f t="shared" si="112"/>
        <v>42634.845659722218</v>
      </c>
      <c r="T1170">
        <f t="shared" si="113"/>
        <v>2016</v>
      </c>
    </row>
    <row r="1171" spans="1:20" ht="48" x14ac:dyDescent="0.2">
      <c r="A1171" s="6">
        <f t="shared" si="110"/>
        <v>1.6999999999999999E-3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7">
        <f t="shared" si="108"/>
        <v>5.666666666666667</v>
      </c>
      <c r="Q1171" t="str">
        <f t="shared" si="111"/>
        <v>food</v>
      </c>
      <c r="R1171" t="str">
        <f t="shared" si="109"/>
        <v>food trucks</v>
      </c>
      <c r="S1171" s="11">
        <f t="shared" si="112"/>
        <v>42057.145405092589</v>
      </c>
      <c r="T1171">
        <f t="shared" si="113"/>
        <v>2015</v>
      </c>
    </row>
    <row r="1172" spans="1:20" ht="48" x14ac:dyDescent="0.2">
      <c r="A1172" s="6">
        <f t="shared" si="110"/>
        <v>4.0000000000000001E-3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7">
        <f t="shared" si="108"/>
        <v>50</v>
      </c>
      <c r="Q1172" t="str">
        <f t="shared" si="111"/>
        <v>food</v>
      </c>
      <c r="R1172" t="str">
        <f t="shared" si="109"/>
        <v>food trucks</v>
      </c>
      <c r="S1172" s="11">
        <f t="shared" si="112"/>
        <v>42154.684849537036</v>
      </c>
      <c r="T1172">
        <f t="shared" si="113"/>
        <v>2015</v>
      </c>
    </row>
    <row r="1173" spans="1:20" ht="32" x14ac:dyDescent="0.2">
      <c r="A1173" s="6">
        <f t="shared" si="110"/>
        <v>1E-3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7">
        <f t="shared" si="108"/>
        <v>25</v>
      </c>
      <c r="Q1173" t="str">
        <f t="shared" si="111"/>
        <v>food</v>
      </c>
      <c r="R1173" t="str">
        <f t="shared" si="109"/>
        <v>food trucks</v>
      </c>
      <c r="S1173" s="11">
        <f t="shared" si="112"/>
        <v>41956.638043981475</v>
      </c>
      <c r="T1173">
        <f t="shared" si="113"/>
        <v>2014</v>
      </c>
    </row>
    <row r="1174" spans="1:20" ht="16" x14ac:dyDescent="0.2">
      <c r="A1174" s="6">
        <f t="shared" si="110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7" t="e">
        <f t="shared" si="108"/>
        <v>#DIV/0!</v>
      </c>
      <c r="Q1174" t="str">
        <f t="shared" si="111"/>
        <v>food</v>
      </c>
      <c r="R1174" t="str">
        <f t="shared" si="109"/>
        <v>food trucks</v>
      </c>
      <c r="S1174" s="11">
        <f t="shared" si="112"/>
        <v>41871.473981481482</v>
      </c>
      <c r="T1174">
        <f t="shared" si="113"/>
        <v>2014</v>
      </c>
    </row>
    <row r="1175" spans="1:20" ht="48" x14ac:dyDescent="0.2">
      <c r="A1175" s="6">
        <f t="shared" si="110"/>
        <v>2.4000000000000001E-4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7">
        <f t="shared" si="108"/>
        <v>30</v>
      </c>
      <c r="Q1175" t="str">
        <f t="shared" si="111"/>
        <v>food</v>
      </c>
      <c r="R1175" t="str">
        <f t="shared" si="109"/>
        <v>food trucks</v>
      </c>
      <c r="S1175" s="11">
        <f t="shared" si="112"/>
        <v>42218.97751157407</v>
      </c>
      <c r="T1175">
        <f t="shared" si="113"/>
        <v>2015</v>
      </c>
    </row>
    <row r="1176" spans="1:20" ht="48" x14ac:dyDescent="0.2">
      <c r="A1176" s="6">
        <f t="shared" si="110"/>
        <v>5.906666666666667E-2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7">
        <f t="shared" si="108"/>
        <v>46.631578947368418</v>
      </c>
      <c r="Q1176" t="str">
        <f t="shared" si="111"/>
        <v>food</v>
      </c>
      <c r="R1176" t="str">
        <f t="shared" si="109"/>
        <v>food trucks</v>
      </c>
      <c r="S1176" s="11">
        <f t="shared" si="112"/>
        <v>42498.633414351854</v>
      </c>
      <c r="T1176">
        <f t="shared" si="113"/>
        <v>2016</v>
      </c>
    </row>
    <row r="1177" spans="1:20" ht="48" x14ac:dyDescent="0.2">
      <c r="A1177" s="6">
        <f t="shared" si="110"/>
        <v>2.9250000000000002E-2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7">
        <f t="shared" si="108"/>
        <v>65</v>
      </c>
      <c r="Q1177" t="str">
        <f t="shared" si="111"/>
        <v>food</v>
      </c>
      <c r="R1177" t="str">
        <f t="shared" si="109"/>
        <v>food trucks</v>
      </c>
      <c r="S1177" s="11">
        <f t="shared" si="112"/>
        <v>42200.520127314812</v>
      </c>
      <c r="T1177">
        <f t="shared" si="113"/>
        <v>2015</v>
      </c>
    </row>
    <row r="1178" spans="1:20" ht="64" x14ac:dyDescent="0.2">
      <c r="A1178" s="6">
        <f t="shared" si="110"/>
        <v>5.7142857142857142E-5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7">
        <f t="shared" si="108"/>
        <v>10</v>
      </c>
      <c r="Q1178" t="str">
        <f t="shared" si="111"/>
        <v>food</v>
      </c>
      <c r="R1178" t="str">
        <f t="shared" si="109"/>
        <v>food trucks</v>
      </c>
      <c r="S1178" s="11">
        <f t="shared" si="112"/>
        <v>42800.333333333336</v>
      </c>
      <c r="T1178">
        <f t="shared" si="113"/>
        <v>2017</v>
      </c>
    </row>
    <row r="1179" spans="1:20" ht="48" x14ac:dyDescent="0.2">
      <c r="A1179" s="6">
        <f t="shared" si="110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7" t="e">
        <f t="shared" si="108"/>
        <v>#DIV/0!</v>
      </c>
      <c r="Q1179" t="str">
        <f t="shared" si="111"/>
        <v>food</v>
      </c>
      <c r="R1179" t="str">
        <f t="shared" si="109"/>
        <v>food trucks</v>
      </c>
      <c r="S1179" s="11">
        <f t="shared" si="112"/>
        <v>41927.452499999999</v>
      </c>
      <c r="T1179">
        <f t="shared" si="113"/>
        <v>2014</v>
      </c>
    </row>
    <row r="1180" spans="1:20" ht="48" x14ac:dyDescent="0.2">
      <c r="A1180" s="6">
        <f t="shared" si="110"/>
        <v>6.666666666666667E-5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7">
        <f t="shared" si="108"/>
        <v>5</v>
      </c>
      <c r="Q1180" t="str">
        <f t="shared" si="111"/>
        <v>food</v>
      </c>
      <c r="R1180" t="str">
        <f t="shared" si="109"/>
        <v>food trucks</v>
      </c>
      <c r="S1180" s="11">
        <f t="shared" si="112"/>
        <v>41867.69736111111</v>
      </c>
      <c r="T1180">
        <f t="shared" si="113"/>
        <v>2014</v>
      </c>
    </row>
    <row r="1181" spans="1:20" ht="48" x14ac:dyDescent="0.2">
      <c r="A1181" s="6">
        <f t="shared" si="110"/>
        <v>5.3333333333333337E-2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7">
        <f t="shared" si="108"/>
        <v>640</v>
      </c>
      <c r="Q1181" t="str">
        <f t="shared" si="111"/>
        <v>food</v>
      </c>
      <c r="R1181" t="str">
        <f t="shared" si="109"/>
        <v>food trucks</v>
      </c>
      <c r="S1181" s="11">
        <f t="shared" si="112"/>
        <v>42305.511886574073</v>
      </c>
      <c r="T1181">
        <f t="shared" si="113"/>
        <v>2015</v>
      </c>
    </row>
    <row r="1182" spans="1:20" ht="32" x14ac:dyDescent="0.2">
      <c r="A1182" s="6">
        <f t="shared" si="110"/>
        <v>0.11749999999999999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7">
        <f t="shared" si="108"/>
        <v>69.117647058823536</v>
      </c>
      <c r="Q1182" t="str">
        <f t="shared" si="111"/>
        <v>food</v>
      </c>
      <c r="R1182" t="str">
        <f t="shared" si="109"/>
        <v>food trucks</v>
      </c>
      <c r="S1182" s="11">
        <f t="shared" si="112"/>
        <v>41818.598541666666</v>
      </c>
      <c r="T1182">
        <f t="shared" si="113"/>
        <v>2014</v>
      </c>
    </row>
    <row r="1183" spans="1:20" ht="16" x14ac:dyDescent="0.2">
      <c r="A1183" s="6">
        <f t="shared" si="110"/>
        <v>8.0000000000000007E-5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7">
        <f t="shared" si="108"/>
        <v>1.3333333333333333</v>
      </c>
      <c r="Q1183" t="str">
        <f t="shared" si="111"/>
        <v>food</v>
      </c>
      <c r="R1183" t="str">
        <f t="shared" si="109"/>
        <v>food trucks</v>
      </c>
      <c r="S1183" s="11">
        <f t="shared" si="112"/>
        <v>42064.131030092591</v>
      </c>
      <c r="T1183">
        <f t="shared" si="113"/>
        <v>2015</v>
      </c>
    </row>
    <row r="1184" spans="1:20" ht="48" x14ac:dyDescent="0.2">
      <c r="A1184" s="6">
        <f t="shared" si="110"/>
        <v>4.2000000000000003E-2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7">
        <f t="shared" si="108"/>
        <v>10.5</v>
      </c>
      <c r="Q1184" t="str">
        <f t="shared" si="111"/>
        <v>food</v>
      </c>
      <c r="R1184" t="str">
        <f t="shared" si="109"/>
        <v>food trucks</v>
      </c>
      <c r="S1184" s="11">
        <f t="shared" si="112"/>
        <v>42747.487499999996</v>
      </c>
      <c r="T1184">
        <f t="shared" si="113"/>
        <v>2017</v>
      </c>
    </row>
    <row r="1185" spans="1:20" ht="48" x14ac:dyDescent="0.2">
      <c r="A1185" s="6">
        <f t="shared" si="110"/>
        <v>0.04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7">
        <f t="shared" si="108"/>
        <v>33.333333333333336</v>
      </c>
      <c r="Q1185" t="str">
        <f t="shared" si="111"/>
        <v>food</v>
      </c>
      <c r="R1185" t="str">
        <f t="shared" si="109"/>
        <v>food trucks</v>
      </c>
      <c r="S1185" s="11">
        <f t="shared" si="112"/>
        <v>42675.957638888889</v>
      </c>
      <c r="T1185">
        <f t="shared" si="113"/>
        <v>2016</v>
      </c>
    </row>
    <row r="1186" spans="1:20" ht="48" x14ac:dyDescent="0.2">
      <c r="A1186" s="6">
        <f t="shared" si="110"/>
        <v>1.0493636363636363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7">
        <f t="shared" si="108"/>
        <v>61.562666666666665</v>
      </c>
      <c r="Q1186" t="str">
        <f t="shared" si="111"/>
        <v>photography</v>
      </c>
      <c r="R1186" t="str">
        <f t="shared" si="109"/>
        <v>photobooks</v>
      </c>
      <c r="S1186" s="11">
        <f t="shared" si="112"/>
        <v>42772.391331018516</v>
      </c>
      <c r="T1186">
        <f t="shared" si="113"/>
        <v>2017</v>
      </c>
    </row>
    <row r="1187" spans="1:20" ht="48" x14ac:dyDescent="0.2">
      <c r="A1187" s="6">
        <f t="shared" si="110"/>
        <v>1.0544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7">
        <f t="shared" si="108"/>
        <v>118.73873873873873</v>
      </c>
      <c r="Q1187" t="str">
        <f t="shared" si="111"/>
        <v>photography</v>
      </c>
      <c r="R1187" t="str">
        <f t="shared" si="109"/>
        <v>photobooks</v>
      </c>
      <c r="S1187" s="11">
        <f t="shared" si="112"/>
        <v>42162.958333333336</v>
      </c>
      <c r="T1187">
        <f t="shared" si="113"/>
        <v>2015</v>
      </c>
    </row>
    <row r="1188" spans="1:20" ht="48" x14ac:dyDescent="0.2">
      <c r="A1188" s="6">
        <f t="shared" si="110"/>
        <v>1.0673333333333332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7">
        <f t="shared" si="108"/>
        <v>65.081300813008127</v>
      </c>
      <c r="Q1188" t="str">
        <f t="shared" si="111"/>
        <v>photography</v>
      </c>
      <c r="R1188" t="str">
        <f t="shared" si="109"/>
        <v>photobooks</v>
      </c>
      <c r="S1188" s="11">
        <f t="shared" si="112"/>
        <v>42156.737499999996</v>
      </c>
      <c r="T1188">
        <f t="shared" si="113"/>
        <v>2015</v>
      </c>
    </row>
    <row r="1189" spans="1:20" ht="48" x14ac:dyDescent="0.2">
      <c r="A1189" s="6">
        <f t="shared" si="110"/>
        <v>1.0412571428571429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7">
        <f t="shared" si="108"/>
        <v>130.15714285714284</v>
      </c>
      <c r="Q1189" t="str">
        <f t="shared" si="111"/>
        <v>photography</v>
      </c>
      <c r="R1189" t="str">
        <f t="shared" si="109"/>
        <v>photobooks</v>
      </c>
      <c r="S1189" s="11">
        <f t="shared" si="112"/>
        <v>42141.541666666664</v>
      </c>
      <c r="T1189">
        <f t="shared" si="113"/>
        <v>2015</v>
      </c>
    </row>
    <row r="1190" spans="1:20" ht="48" x14ac:dyDescent="0.2">
      <c r="A1190" s="6">
        <f t="shared" si="110"/>
        <v>1.6054999999999999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7">
        <f t="shared" si="108"/>
        <v>37.776470588235291</v>
      </c>
      <c r="Q1190" t="str">
        <f t="shared" si="111"/>
        <v>photography</v>
      </c>
      <c r="R1190" t="str">
        <f t="shared" si="109"/>
        <v>photobooks</v>
      </c>
      <c r="S1190" s="11">
        <f t="shared" si="112"/>
        <v>42732.492361111108</v>
      </c>
      <c r="T1190">
        <f t="shared" si="113"/>
        <v>2016</v>
      </c>
    </row>
    <row r="1191" spans="1:20" ht="48" x14ac:dyDescent="0.2">
      <c r="A1191" s="6">
        <f t="shared" si="110"/>
        <v>1.0777777777777777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7">
        <f t="shared" si="108"/>
        <v>112.79069767441861</v>
      </c>
      <c r="Q1191" t="str">
        <f t="shared" si="111"/>
        <v>photography</v>
      </c>
      <c r="R1191" t="str">
        <f t="shared" si="109"/>
        <v>photobooks</v>
      </c>
      <c r="S1191" s="11">
        <f t="shared" si="112"/>
        <v>42550.770775462959</v>
      </c>
      <c r="T1191">
        <f t="shared" si="113"/>
        <v>2016</v>
      </c>
    </row>
    <row r="1192" spans="1:20" ht="32" x14ac:dyDescent="0.2">
      <c r="A1192" s="6">
        <f t="shared" si="110"/>
        <v>1.35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7">
        <f t="shared" si="108"/>
        <v>51.92307692307692</v>
      </c>
      <c r="Q1192" t="str">
        <f t="shared" si="111"/>
        <v>photography</v>
      </c>
      <c r="R1192" t="str">
        <f t="shared" si="109"/>
        <v>photobooks</v>
      </c>
      <c r="S1192" s="11">
        <f t="shared" si="112"/>
        <v>41882.457465277774</v>
      </c>
      <c r="T1192">
        <f t="shared" si="113"/>
        <v>2014</v>
      </c>
    </row>
    <row r="1193" spans="1:20" ht="48" x14ac:dyDescent="0.2">
      <c r="A1193" s="6">
        <f t="shared" si="110"/>
        <v>1.0907407407407408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7">
        <f t="shared" si="108"/>
        <v>89.242424242424249</v>
      </c>
      <c r="Q1193" t="str">
        <f t="shared" si="111"/>
        <v>photography</v>
      </c>
      <c r="R1193" t="str">
        <f t="shared" si="109"/>
        <v>photobooks</v>
      </c>
      <c r="S1193" s="11">
        <f t="shared" si="112"/>
        <v>42449.353703703695</v>
      </c>
      <c r="T1193">
        <f t="shared" si="113"/>
        <v>2016</v>
      </c>
    </row>
    <row r="1194" spans="1:20" ht="32" x14ac:dyDescent="0.2">
      <c r="A1194" s="6">
        <f t="shared" si="110"/>
        <v>2.9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7">
        <f t="shared" si="108"/>
        <v>19.333333333333332</v>
      </c>
      <c r="Q1194" t="str">
        <f t="shared" si="111"/>
        <v>photography</v>
      </c>
      <c r="R1194" t="str">
        <f t="shared" si="109"/>
        <v>photobooks</v>
      </c>
      <c r="S1194" s="11">
        <f t="shared" si="112"/>
        <v>42777.298356481479</v>
      </c>
      <c r="T1194">
        <f t="shared" si="113"/>
        <v>2017</v>
      </c>
    </row>
    <row r="1195" spans="1:20" ht="48" x14ac:dyDescent="0.2">
      <c r="A1195" s="6">
        <f t="shared" si="110"/>
        <v>1.0395714285714286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7">
        <f t="shared" si="108"/>
        <v>79.967032967032964</v>
      </c>
      <c r="Q1195" t="str">
        <f t="shared" si="111"/>
        <v>photography</v>
      </c>
      <c r="R1195" t="str">
        <f t="shared" si="109"/>
        <v>photobooks</v>
      </c>
      <c r="S1195" s="11">
        <f t="shared" si="112"/>
        <v>42469.526076388887</v>
      </c>
      <c r="T1195">
        <f t="shared" si="113"/>
        <v>2016</v>
      </c>
    </row>
    <row r="1196" spans="1:20" ht="48" x14ac:dyDescent="0.2">
      <c r="A1196" s="6">
        <f t="shared" si="110"/>
        <v>3.2223999999999999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7">
        <f t="shared" si="108"/>
        <v>56.414565826330531</v>
      </c>
      <c r="Q1196" t="str">
        <f t="shared" si="111"/>
        <v>photography</v>
      </c>
      <c r="R1196" t="str">
        <f t="shared" si="109"/>
        <v>photobooks</v>
      </c>
      <c r="S1196" s="11">
        <f t="shared" si="112"/>
        <v>42102.27984953703</v>
      </c>
      <c r="T1196">
        <f t="shared" si="113"/>
        <v>2015</v>
      </c>
    </row>
    <row r="1197" spans="1:20" ht="64" x14ac:dyDescent="0.2">
      <c r="A1197" s="6">
        <f t="shared" si="110"/>
        <v>1.35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7">
        <f t="shared" si="108"/>
        <v>79.411764705882348</v>
      </c>
      <c r="Q1197" t="str">
        <f t="shared" si="111"/>
        <v>photography</v>
      </c>
      <c r="R1197" t="str">
        <f t="shared" si="109"/>
        <v>photobooks</v>
      </c>
      <c r="S1197" s="11">
        <f t="shared" si="112"/>
        <v>42358.166666666664</v>
      </c>
      <c r="T1197">
        <f t="shared" si="113"/>
        <v>2015</v>
      </c>
    </row>
    <row r="1198" spans="1:20" ht="32" x14ac:dyDescent="0.2">
      <c r="A1198" s="6">
        <f t="shared" si="110"/>
        <v>2.6991034482758622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7">
        <f t="shared" si="108"/>
        <v>76.439453125</v>
      </c>
      <c r="Q1198" t="str">
        <f t="shared" si="111"/>
        <v>photography</v>
      </c>
      <c r="R1198" t="str">
        <f t="shared" si="109"/>
        <v>photobooks</v>
      </c>
      <c r="S1198" s="11">
        <f t="shared" si="112"/>
        <v>42356.610405092586</v>
      </c>
      <c r="T1198">
        <f t="shared" si="113"/>
        <v>2015</v>
      </c>
    </row>
    <row r="1199" spans="1:20" ht="48" x14ac:dyDescent="0.2">
      <c r="A1199" s="6">
        <f t="shared" si="110"/>
        <v>2.5329333333333333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7">
        <f t="shared" si="108"/>
        <v>121</v>
      </c>
      <c r="Q1199" t="str">
        <f t="shared" si="111"/>
        <v>photography</v>
      </c>
      <c r="R1199" t="str">
        <f t="shared" si="109"/>
        <v>photobooks</v>
      </c>
      <c r="S1199" s="11">
        <f t="shared" si="112"/>
        <v>42534.040972222218</v>
      </c>
      <c r="T1199">
        <f t="shared" si="113"/>
        <v>2016</v>
      </c>
    </row>
    <row r="1200" spans="1:20" ht="48" x14ac:dyDescent="0.2">
      <c r="A1200" s="6">
        <f t="shared" si="110"/>
        <v>2.6059999999999999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7">
        <f t="shared" si="108"/>
        <v>54.616766467065865</v>
      </c>
      <c r="Q1200" t="str">
        <f t="shared" si="111"/>
        <v>photography</v>
      </c>
      <c r="R1200" t="str">
        <f t="shared" si="109"/>
        <v>photobooks</v>
      </c>
      <c r="S1200" s="11">
        <f t="shared" si="112"/>
        <v>42368.916666666664</v>
      </c>
      <c r="T1200">
        <f t="shared" si="113"/>
        <v>2015</v>
      </c>
    </row>
    <row r="1201" spans="1:20" ht="48" x14ac:dyDescent="0.2">
      <c r="A1201" s="6">
        <f t="shared" si="110"/>
        <v>1.0131677953348381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7">
        <f t="shared" si="108"/>
        <v>299.22222222222223</v>
      </c>
      <c r="Q1201" t="str">
        <f t="shared" si="111"/>
        <v>photography</v>
      </c>
      <c r="R1201" t="str">
        <f t="shared" si="109"/>
        <v>photobooks</v>
      </c>
      <c r="S1201" s="11">
        <f t="shared" si="112"/>
        <v>42193.562499999993</v>
      </c>
      <c r="T1201">
        <f t="shared" si="113"/>
        <v>2015</v>
      </c>
    </row>
    <row r="1202" spans="1:20" ht="48" x14ac:dyDescent="0.2">
      <c r="A1202" s="6">
        <f t="shared" si="110"/>
        <v>1.2560416666666667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7">
        <f t="shared" si="108"/>
        <v>58.533980582524272</v>
      </c>
      <c r="Q1202" t="str">
        <f t="shared" si="111"/>
        <v>photography</v>
      </c>
      <c r="R1202" t="str">
        <f t="shared" si="109"/>
        <v>photobooks</v>
      </c>
      <c r="S1202" s="11">
        <f t="shared" si="112"/>
        <v>42110.269166666665</v>
      </c>
      <c r="T1202">
        <f t="shared" si="113"/>
        <v>2015</v>
      </c>
    </row>
    <row r="1203" spans="1:20" ht="48" x14ac:dyDescent="0.2">
      <c r="A1203" s="6">
        <f t="shared" si="110"/>
        <v>1.0243783333333334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7">
        <f t="shared" si="108"/>
        <v>55.371801801801809</v>
      </c>
      <c r="Q1203" t="str">
        <f t="shared" si="111"/>
        <v>photography</v>
      </c>
      <c r="R1203" t="str">
        <f t="shared" si="109"/>
        <v>photobooks</v>
      </c>
      <c r="S1203" s="11">
        <f t="shared" si="112"/>
        <v>42566.398680555554</v>
      </c>
      <c r="T1203">
        <f t="shared" si="113"/>
        <v>2016</v>
      </c>
    </row>
    <row r="1204" spans="1:20" ht="48" x14ac:dyDescent="0.2">
      <c r="A1204" s="6">
        <f t="shared" si="110"/>
        <v>1.99244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7">
        <f t="shared" si="108"/>
        <v>183.80442804428046</v>
      </c>
      <c r="Q1204" t="str">
        <f t="shared" si="111"/>
        <v>photography</v>
      </c>
      <c r="R1204" t="str">
        <f t="shared" si="109"/>
        <v>photobooks</v>
      </c>
      <c r="S1204" s="11">
        <f t="shared" si="112"/>
        <v>42182.080486111103</v>
      </c>
      <c r="T1204">
        <f t="shared" si="113"/>
        <v>2015</v>
      </c>
    </row>
    <row r="1205" spans="1:20" ht="48" x14ac:dyDescent="0.2">
      <c r="A1205" s="6">
        <f t="shared" si="110"/>
        <v>1.0245398773006136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7">
        <f t="shared" si="108"/>
        <v>165.34653465346534</v>
      </c>
      <c r="Q1205" t="str">
        <f t="shared" si="111"/>
        <v>photography</v>
      </c>
      <c r="R1205" t="str">
        <f t="shared" si="109"/>
        <v>photobooks</v>
      </c>
      <c r="S1205" s="11">
        <f t="shared" si="112"/>
        <v>42155.4065625</v>
      </c>
      <c r="T1205">
        <f t="shared" si="113"/>
        <v>2015</v>
      </c>
    </row>
    <row r="1206" spans="1:20" ht="48" x14ac:dyDescent="0.2">
      <c r="A1206" s="6">
        <f t="shared" si="110"/>
        <v>1.0294615384615384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7">
        <f t="shared" si="108"/>
        <v>234.78947368421052</v>
      </c>
      <c r="Q1206" t="str">
        <f t="shared" si="111"/>
        <v>photography</v>
      </c>
      <c r="R1206" t="str">
        <f t="shared" si="109"/>
        <v>photobooks</v>
      </c>
      <c r="S1206" s="11">
        <f t="shared" si="112"/>
        <v>42341.999999999993</v>
      </c>
      <c r="T1206">
        <f t="shared" si="113"/>
        <v>2015</v>
      </c>
    </row>
    <row r="1207" spans="1:20" ht="48" x14ac:dyDescent="0.2">
      <c r="A1207" s="6">
        <f t="shared" si="110"/>
        <v>1.0086153846153847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7">
        <f t="shared" si="108"/>
        <v>211.48387096774192</v>
      </c>
      <c r="Q1207" t="str">
        <f t="shared" si="111"/>
        <v>photography</v>
      </c>
      <c r="R1207" t="str">
        <f t="shared" si="109"/>
        <v>photobooks</v>
      </c>
      <c r="S1207" s="11">
        <f t="shared" si="112"/>
        <v>42168.298043981478</v>
      </c>
      <c r="T1207">
        <f t="shared" si="113"/>
        <v>2015</v>
      </c>
    </row>
    <row r="1208" spans="1:20" ht="48" x14ac:dyDescent="0.2">
      <c r="A1208" s="6">
        <f t="shared" si="110"/>
        <v>1.1499999999999999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7">
        <f t="shared" si="108"/>
        <v>32.34375</v>
      </c>
      <c r="Q1208" t="str">
        <f t="shared" si="111"/>
        <v>photography</v>
      </c>
      <c r="R1208" t="str">
        <f t="shared" si="109"/>
        <v>photobooks</v>
      </c>
      <c r="S1208" s="11">
        <f t="shared" si="112"/>
        <v>42805.353472222218</v>
      </c>
      <c r="T1208">
        <f t="shared" si="113"/>
        <v>2017</v>
      </c>
    </row>
    <row r="1209" spans="1:20" ht="32" x14ac:dyDescent="0.2">
      <c r="A1209" s="6">
        <f t="shared" si="110"/>
        <v>1.0416766467065868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7">
        <f t="shared" si="108"/>
        <v>123.37588652482269</v>
      </c>
      <c r="Q1209" t="str">
        <f t="shared" si="111"/>
        <v>photography</v>
      </c>
      <c r="R1209" t="str">
        <f t="shared" si="109"/>
        <v>photobooks</v>
      </c>
      <c r="S1209" s="11">
        <f t="shared" si="112"/>
        <v>42460.208333333336</v>
      </c>
      <c r="T1209">
        <f t="shared" si="113"/>
        <v>2016</v>
      </c>
    </row>
    <row r="1210" spans="1:20" ht="48" x14ac:dyDescent="0.2">
      <c r="A1210" s="6">
        <f t="shared" si="110"/>
        <v>1.5529999999999999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7">
        <f t="shared" si="108"/>
        <v>207.06666666666666</v>
      </c>
      <c r="Q1210" t="str">
        <f t="shared" si="111"/>
        <v>photography</v>
      </c>
      <c r="R1210" t="str">
        <f t="shared" si="109"/>
        <v>photobooks</v>
      </c>
      <c r="S1210" s="11">
        <f t="shared" si="112"/>
        <v>42453.459074074075</v>
      </c>
      <c r="T1210">
        <f t="shared" si="113"/>
        <v>2016</v>
      </c>
    </row>
    <row r="1211" spans="1:20" ht="48" x14ac:dyDescent="0.2">
      <c r="A1211" s="6">
        <f t="shared" si="110"/>
        <v>1.06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7">
        <f t="shared" si="108"/>
        <v>138.2608695652174</v>
      </c>
      <c r="Q1211" t="str">
        <f t="shared" si="111"/>
        <v>photography</v>
      </c>
      <c r="R1211" t="str">
        <f t="shared" si="109"/>
        <v>photobooks</v>
      </c>
      <c r="S1211" s="11">
        <f t="shared" si="112"/>
        <v>42791.637789351851</v>
      </c>
      <c r="T1211">
        <f t="shared" si="113"/>
        <v>2017</v>
      </c>
    </row>
    <row r="1212" spans="1:20" ht="32" x14ac:dyDescent="0.2">
      <c r="A1212" s="6">
        <f t="shared" si="110"/>
        <v>2.5431499999999998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7">
        <f t="shared" si="108"/>
        <v>493.81553398058253</v>
      </c>
      <c r="Q1212" t="str">
        <f t="shared" si="111"/>
        <v>photography</v>
      </c>
      <c r="R1212" t="str">
        <f t="shared" si="109"/>
        <v>photobooks</v>
      </c>
      <c r="S1212" s="11">
        <f t="shared" si="112"/>
        <v>42155.666666666664</v>
      </c>
      <c r="T1212">
        <f t="shared" si="113"/>
        <v>2015</v>
      </c>
    </row>
    <row r="1213" spans="1:20" ht="48" x14ac:dyDescent="0.2">
      <c r="A1213" s="6">
        <f t="shared" si="110"/>
        <v>1.0109999999999999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7">
        <f t="shared" si="108"/>
        <v>168.5</v>
      </c>
      <c r="Q1213" t="str">
        <f t="shared" si="111"/>
        <v>photography</v>
      </c>
      <c r="R1213" t="str">
        <f t="shared" si="109"/>
        <v>photobooks</v>
      </c>
      <c r="S1213" s="11">
        <f t="shared" si="112"/>
        <v>42530.658113425925</v>
      </c>
      <c r="T1213">
        <f t="shared" si="113"/>
        <v>2016</v>
      </c>
    </row>
    <row r="1214" spans="1:20" ht="48" x14ac:dyDescent="0.2">
      <c r="A1214" s="6">
        <f t="shared" si="110"/>
        <v>1.2904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7">
        <f t="shared" si="108"/>
        <v>38.867469879518069</v>
      </c>
      <c r="Q1214" t="str">
        <f t="shared" si="111"/>
        <v>photography</v>
      </c>
      <c r="R1214" t="str">
        <f t="shared" si="109"/>
        <v>photobooks</v>
      </c>
      <c r="S1214" s="11">
        <f t="shared" si="112"/>
        <v>42334.833333333336</v>
      </c>
      <c r="T1214">
        <f t="shared" si="113"/>
        <v>2015</v>
      </c>
    </row>
    <row r="1215" spans="1:20" ht="48" x14ac:dyDescent="0.2">
      <c r="A1215" s="6">
        <f t="shared" si="110"/>
        <v>1.0223076923076924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7">
        <f t="shared" si="108"/>
        <v>61.527777777777779</v>
      </c>
      <c r="Q1215" t="str">
        <f t="shared" si="111"/>
        <v>photography</v>
      </c>
      <c r="R1215" t="str">
        <f t="shared" si="109"/>
        <v>photobooks</v>
      </c>
      <c r="S1215" s="11">
        <f t="shared" si="112"/>
        <v>42766.547453703701</v>
      </c>
      <c r="T1215">
        <f t="shared" si="113"/>
        <v>2017</v>
      </c>
    </row>
    <row r="1216" spans="1:20" ht="48" x14ac:dyDescent="0.2">
      <c r="A1216" s="6">
        <f t="shared" si="110"/>
        <v>1.3180000000000001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7">
        <f t="shared" si="108"/>
        <v>105.44</v>
      </c>
      <c r="Q1216" t="str">
        <f t="shared" si="111"/>
        <v>photography</v>
      </c>
      <c r="R1216" t="str">
        <f t="shared" si="109"/>
        <v>photobooks</v>
      </c>
      <c r="S1216" s="11">
        <f t="shared" si="112"/>
        <v>42164.632002314807</v>
      </c>
      <c r="T1216">
        <f t="shared" si="113"/>
        <v>2015</v>
      </c>
    </row>
    <row r="1217" spans="1:20" ht="48" x14ac:dyDescent="0.2">
      <c r="A1217" s="6">
        <f t="shared" si="110"/>
        <v>7.8608020000000005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7">
        <f t="shared" si="108"/>
        <v>71.592003642987251</v>
      </c>
      <c r="Q1217" t="str">
        <f t="shared" si="111"/>
        <v>photography</v>
      </c>
      <c r="R1217" t="str">
        <f t="shared" si="109"/>
        <v>photobooks</v>
      </c>
      <c r="S1217" s="11">
        <f t="shared" si="112"/>
        <v>41789.714768518512</v>
      </c>
      <c r="T1217">
        <f t="shared" si="113"/>
        <v>2014</v>
      </c>
    </row>
    <row r="1218" spans="1:20" ht="32" x14ac:dyDescent="0.2">
      <c r="A1218" s="6">
        <f t="shared" si="110"/>
        <v>1.4570000000000001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7">
        <f t="shared" ref="P1218:P1281" si="114">F:F/M:M</f>
        <v>91.882882882882882</v>
      </c>
      <c r="Q1218" t="str">
        <f t="shared" si="111"/>
        <v>photography</v>
      </c>
      <c r="R1218" t="str">
        <f t="shared" ref="R1218:R1281" si="115">RIGHT(O1218,LEN(O1218)-SEARCH("/",O1218,1))</f>
        <v>photobooks</v>
      </c>
      <c r="S1218" s="11">
        <f t="shared" si="112"/>
        <v>42279.752083333333</v>
      </c>
      <c r="T1218">
        <f t="shared" si="113"/>
        <v>2015</v>
      </c>
    </row>
    <row r="1219" spans="1:20" ht="48" x14ac:dyDescent="0.2">
      <c r="A1219" s="6">
        <f t="shared" ref="A1219:A1282" si="116">F:F/E:E</f>
        <v>1.026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7">
        <f t="shared" si="114"/>
        <v>148.57377049180329</v>
      </c>
      <c r="Q1219" t="str">
        <f t="shared" ref="Q1219:Q1282" si="117">LEFT(O1219,SEARCH("/",O1219,1)-1)</f>
        <v>photography</v>
      </c>
      <c r="R1219" t="str">
        <f t="shared" si="115"/>
        <v>photobooks</v>
      </c>
      <c r="S1219" s="11">
        <f t="shared" ref="S1219:S1282" si="118">(((J1219/60)/60)/24)+DATE(1970,1,1)+(-5/24)</f>
        <v>42565.6011574074</v>
      </c>
      <c r="T1219">
        <f t="shared" ref="T1219:T1282" si="119">YEAR(S1219)</f>
        <v>2016</v>
      </c>
    </row>
    <row r="1220" spans="1:20" ht="48" x14ac:dyDescent="0.2">
      <c r="A1220" s="6">
        <f t="shared" si="116"/>
        <v>1.7227777777777777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7">
        <f t="shared" si="114"/>
        <v>174.2134831460674</v>
      </c>
      <c r="Q1220" t="str">
        <f t="shared" si="117"/>
        <v>photography</v>
      </c>
      <c r="R1220" t="str">
        <f t="shared" si="115"/>
        <v>photobooks</v>
      </c>
      <c r="S1220" s="11">
        <f t="shared" si="118"/>
        <v>42308.916666666664</v>
      </c>
      <c r="T1220">
        <f t="shared" si="119"/>
        <v>2015</v>
      </c>
    </row>
    <row r="1221" spans="1:20" ht="32" x14ac:dyDescent="0.2">
      <c r="A1221" s="6">
        <f t="shared" si="116"/>
        <v>1.5916819571865444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7">
        <f t="shared" si="114"/>
        <v>102.86166007905139</v>
      </c>
      <c r="Q1221" t="str">
        <f t="shared" si="117"/>
        <v>photography</v>
      </c>
      <c r="R1221" t="str">
        <f t="shared" si="115"/>
        <v>photobooks</v>
      </c>
      <c r="S1221" s="11">
        <f t="shared" si="118"/>
        <v>42663.253622685181</v>
      </c>
      <c r="T1221">
        <f t="shared" si="119"/>
        <v>2016</v>
      </c>
    </row>
    <row r="1222" spans="1:20" ht="48" x14ac:dyDescent="0.2">
      <c r="A1222" s="6">
        <f t="shared" si="116"/>
        <v>1.0376666666666667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7">
        <f t="shared" si="114"/>
        <v>111.17857142857143</v>
      </c>
      <c r="Q1222" t="str">
        <f t="shared" si="117"/>
        <v>photography</v>
      </c>
      <c r="R1222" t="str">
        <f t="shared" si="115"/>
        <v>photobooks</v>
      </c>
      <c r="S1222" s="11">
        <f t="shared" si="118"/>
        <v>42241.420277777775</v>
      </c>
      <c r="T1222">
        <f t="shared" si="119"/>
        <v>2015</v>
      </c>
    </row>
    <row r="1223" spans="1:20" ht="48" x14ac:dyDescent="0.2">
      <c r="A1223" s="6">
        <f t="shared" si="116"/>
        <v>1.1140954545454547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7">
        <f t="shared" si="114"/>
        <v>23.796213592233013</v>
      </c>
      <c r="Q1223" t="str">
        <f t="shared" si="117"/>
        <v>photography</v>
      </c>
      <c r="R1223" t="str">
        <f t="shared" si="115"/>
        <v>photobooks</v>
      </c>
      <c r="S1223" s="11">
        <f t="shared" si="118"/>
        <v>42707.791666666664</v>
      </c>
      <c r="T1223">
        <f t="shared" si="119"/>
        <v>2016</v>
      </c>
    </row>
    <row r="1224" spans="1:20" ht="32" x14ac:dyDescent="0.2">
      <c r="A1224" s="6">
        <f t="shared" si="116"/>
        <v>2.80375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7">
        <f t="shared" si="114"/>
        <v>81.268115942028984</v>
      </c>
      <c r="Q1224" t="str">
        <f t="shared" si="117"/>
        <v>photography</v>
      </c>
      <c r="R1224" t="str">
        <f t="shared" si="115"/>
        <v>photobooks</v>
      </c>
      <c r="S1224" s="11">
        <f t="shared" si="118"/>
        <v>42460.958333333336</v>
      </c>
      <c r="T1224">
        <f t="shared" si="119"/>
        <v>2016</v>
      </c>
    </row>
    <row r="1225" spans="1:20" ht="32" x14ac:dyDescent="0.2">
      <c r="A1225" s="6">
        <f t="shared" si="116"/>
        <v>1.1210606060606061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7">
        <f t="shared" si="114"/>
        <v>116.21465968586388</v>
      </c>
      <c r="Q1225" t="str">
        <f t="shared" si="117"/>
        <v>photography</v>
      </c>
      <c r="R1225" t="str">
        <f t="shared" si="115"/>
        <v>photobooks</v>
      </c>
      <c r="S1225" s="11">
        <f t="shared" si="118"/>
        <v>42684.010520833333</v>
      </c>
      <c r="T1225">
        <f t="shared" si="119"/>
        <v>2016</v>
      </c>
    </row>
    <row r="1226" spans="1:20" ht="32" x14ac:dyDescent="0.2">
      <c r="A1226" s="6">
        <f t="shared" si="116"/>
        <v>7.0666666666666669E-2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7">
        <f t="shared" si="114"/>
        <v>58.888888888888886</v>
      </c>
      <c r="Q1226" t="str">
        <f t="shared" si="117"/>
        <v>music</v>
      </c>
      <c r="R1226" t="str">
        <f t="shared" si="115"/>
        <v>world music</v>
      </c>
      <c r="S1226" s="11">
        <f t="shared" si="118"/>
        <v>41796.341458333329</v>
      </c>
      <c r="T1226">
        <f t="shared" si="119"/>
        <v>2014</v>
      </c>
    </row>
    <row r="1227" spans="1:20" ht="48" x14ac:dyDescent="0.2">
      <c r="A1227" s="6">
        <f t="shared" si="116"/>
        <v>4.3999999999999997E-2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7">
        <f t="shared" si="114"/>
        <v>44</v>
      </c>
      <c r="Q1227" t="str">
        <f t="shared" si="117"/>
        <v>music</v>
      </c>
      <c r="R1227" t="str">
        <f t="shared" si="115"/>
        <v>world music</v>
      </c>
      <c r="S1227" s="11">
        <f t="shared" si="118"/>
        <v>41569.697662037033</v>
      </c>
      <c r="T1227">
        <f t="shared" si="119"/>
        <v>2013</v>
      </c>
    </row>
    <row r="1228" spans="1:20" ht="48" x14ac:dyDescent="0.2">
      <c r="A1228" s="6">
        <f t="shared" si="116"/>
        <v>3.8739999999999997E-2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7">
        <f t="shared" si="114"/>
        <v>48.424999999999997</v>
      </c>
      <c r="Q1228" t="str">
        <f t="shared" si="117"/>
        <v>music</v>
      </c>
      <c r="R1228" t="str">
        <f t="shared" si="115"/>
        <v>world music</v>
      </c>
      <c r="S1228" s="11">
        <f t="shared" si="118"/>
        <v>41749.833333333328</v>
      </c>
      <c r="T1228">
        <f t="shared" si="119"/>
        <v>2014</v>
      </c>
    </row>
    <row r="1229" spans="1:20" ht="48" x14ac:dyDescent="0.2">
      <c r="A1229" s="6">
        <f t="shared" si="116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7" t="e">
        <f t="shared" si="114"/>
        <v>#DIV/0!</v>
      </c>
      <c r="Q1229" t="str">
        <f t="shared" si="117"/>
        <v>music</v>
      </c>
      <c r="R1229" t="str">
        <f t="shared" si="115"/>
        <v>world music</v>
      </c>
      <c r="S1229" s="11">
        <f t="shared" si="118"/>
        <v>41858.083333333328</v>
      </c>
      <c r="T1229">
        <f t="shared" si="119"/>
        <v>2014</v>
      </c>
    </row>
    <row r="1230" spans="1:20" ht="32" x14ac:dyDescent="0.2">
      <c r="A1230" s="6">
        <f t="shared" si="116"/>
        <v>0.29299999999999998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7">
        <f t="shared" si="114"/>
        <v>61.041666666666664</v>
      </c>
      <c r="Q1230" t="str">
        <f t="shared" si="117"/>
        <v>music</v>
      </c>
      <c r="R1230" t="str">
        <f t="shared" si="115"/>
        <v>world music</v>
      </c>
      <c r="S1230" s="11">
        <f t="shared" si="118"/>
        <v>40814.520925925921</v>
      </c>
      <c r="T1230">
        <f t="shared" si="119"/>
        <v>2011</v>
      </c>
    </row>
    <row r="1231" spans="1:20" ht="48" x14ac:dyDescent="0.2">
      <c r="A1231" s="6">
        <f t="shared" si="116"/>
        <v>9.0909090909090905E-3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7">
        <f t="shared" si="114"/>
        <v>25</v>
      </c>
      <c r="Q1231" t="str">
        <f t="shared" si="117"/>
        <v>music</v>
      </c>
      <c r="R1231" t="str">
        <f t="shared" si="115"/>
        <v>world music</v>
      </c>
      <c r="S1231" s="11">
        <f t="shared" si="118"/>
        <v>41015.458333333328</v>
      </c>
      <c r="T1231">
        <f t="shared" si="119"/>
        <v>2012</v>
      </c>
    </row>
    <row r="1232" spans="1:20" ht="48" x14ac:dyDescent="0.2">
      <c r="A1232" s="6">
        <f t="shared" si="116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7" t="e">
        <f t="shared" si="114"/>
        <v>#DIV/0!</v>
      </c>
      <c r="Q1232" t="str">
        <f t="shared" si="117"/>
        <v>music</v>
      </c>
      <c r="R1232" t="str">
        <f t="shared" si="115"/>
        <v>world music</v>
      </c>
      <c r="S1232" s="11">
        <f t="shared" si="118"/>
        <v>40598.764236111107</v>
      </c>
      <c r="T1232">
        <f t="shared" si="119"/>
        <v>2011</v>
      </c>
    </row>
    <row r="1233" spans="1:20" ht="48" x14ac:dyDescent="0.2">
      <c r="A1233" s="6">
        <f t="shared" si="116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7" t="e">
        <f t="shared" si="114"/>
        <v>#DIV/0!</v>
      </c>
      <c r="Q1233" t="str">
        <f t="shared" si="117"/>
        <v>music</v>
      </c>
      <c r="R1233" t="str">
        <f t="shared" si="115"/>
        <v>world music</v>
      </c>
      <c r="S1233" s="11">
        <f t="shared" si="118"/>
        <v>42243.833333333336</v>
      </c>
      <c r="T1233">
        <f t="shared" si="119"/>
        <v>2015</v>
      </c>
    </row>
    <row r="1234" spans="1:20" ht="48" x14ac:dyDescent="0.2">
      <c r="A1234" s="6">
        <f t="shared" si="116"/>
        <v>8.0000000000000002E-3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7">
        <f t="shared" si="114"/>
        <v>40</v>
      </c>
      <c r="Q1234" t="str">
        <f t="shared" si="117"/>
        <v>music</v>
      </c>
      <c r="R1234" t="str">
        <f t="shared" si="115"/>
        <v>world music</v>
      </c>
      <c r="S1234" s="11">
        <f t="shared" si="118"/>
        <v>41553.639699074076</v>
      </c>
      <c r="T1234">
        <f t="shared" si="119"/>
        <v>2013</v>
      </c>
    </row>
    <row r="1235" spans="1:20" ht="48" x14ac:dyDescent="0.2">
      <c r="A1235" s="6">
        <f t="shared" si="116"/>
        <v>0.11600000000000001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7">
        <f t="shared" si="114"/>
        <v>19.333333333333332</v>
      </c>
      <c r="Q1235" t="str">
        <f t="shared" si="117"/>
        <v>music</v>
      </c>
      <c r="R1235" t="str">
        <f t="shared" si="115"/>
        <v>world music</v>
      </c>
      <c r="S1235" s="11">
        <f t="shared" si="118"/>
        <v>40960.740439814814</v>
      </c>
      <c r="T1235">
        <f t="shared" si="119"/>
        <v>2012</v>
      </c>
    </row>
    <row r="1236" spans="1:20" ht="48" x14ac:dyDescent="0.2">
      <c r="A1236" s="6">
        <f t="shared" si="116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7" t="e">
        <f t="shared" si="114"/>
        <v>#DIV/0!</v>
      </c>
      <c r="Q1236" t="str">
        <f t="shared" si="117"/>
        <v>music</v>
      </c>
      <c r="R1236" t="str">
        <f t="shared" si="115"/>
        <v>world music</v>
      </c>
      <c r="S1236" s="11">
        <f t="shared" si="118"/>
        <v>42037.580347222225</v>
      </c>
      <c r="T1236">
        <f t="shared" si="119"/>
        <v>2015</v>
      </c>
    </row>
    <row r="1237" spans="1:20" ht="48" x14ac:dyDescent="0.2">
      <c r="A1237" s="6">
        <f t="shared" si="116"/>
        <v>2.787363950092912E-2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7">
        <f t="shared" si="114"/>
        <v>35</v>
      </c>
      <c r="Q1237" t="str">
        <f t="shared" si="117"/>
        <v>music</v>
      </c>
      <c r="R1237" t="str">
        <f t="shared" si="115"/>
        <v>world music</v>
      </c>
      <c r="S1237" s="11">
        <f t="shared" si="118"/>
        <v>41622.927071759259</v>
      </c>
      <c r="T1237">
        <f t="shared" si="119"/>
        <v>2013</v>
      </c>
    </row>
    <row r="1238" spans="1:20" ht="16" x14ac:dyDescent="0.2">
      <c r="A1238" s="6">
        <f t="shared" si="116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7" t="e">
        <f t="shared" si="114"/>
        <v>#DIV/0!</v>
      </c>
      <c r="Q1238" t="str">
        <f t="shared" si="117"/>
        <v>music</v>
      </c>
      <c r="R1238" t="str">
        <f t="shared" si="115"/>
        <v>world music</v>
      </c>
      <c r="S1238" s="11">
        <f t="shared" si="118"/>
        <v>41118.458333333328</v>
      </c>
      <c r="T1238">
        <f t="shared" si="119"/>
        <v>2012</v>
      </c>
    </row>
    <row r="1239" spans="1:20" ht="48" x14ac:dyDescent="0.2">
      <c r="A1239" s="6">
        <f t="shared" si="116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7" t="e">
        <f t="shared" si="114"/>
        <v>#DIV/0!</v>
      </c>
      <c r="Q1239" t="str">
        <f t="shared" si="117"/>
        <v>music</v>
      </c>
      <c r="R1239" t="str">
        <f t="shared" si="115"/>
        <v>world music</v>
      </c>
      <c r="S1239" s="11">
        <f t="shared" si="118"/>
        <v>41145.074826388889</v>
      </c>
      <c r="T1239">
        <f t="shared" si="119"/>
        <v>2012</v>
      </c>
    </row>
    <row r="1240" spans="1:20" ht="48" x14ac:dyDescent="0.2">
      <c r="A1240" s="6">
        <f t="shared" si="116"/>
        <v>0.17799999999999999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7">
        <f t="shared" si="114"/>
        <v>59.333333333333336</v>
      </c>
      <c r="Q1240" t="str">
        <f t="shared" si="117"/>
        <v>music</v>
      </c>
      <c r="R1240" t="str">
        <f t="shared" si="115"/>
        <v>world music</v>
      </c>
      <c r="S1240" s="11">
        <f t="shared" si="118"/>
        <v>40761.402037037034</v>
      </c>
      <c r="T1240">
        <f t="shared" si="119"/>
        <v>2011</v>
      </c>
    </row>
    <row r="1241" spans="1:20" ht="32" x14ac:dyDescent="0.2">
      <c r="A1241" s="6">
        <f t="shared" si="116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7" t="e">
        <f t="shared" si="114"/>
        <v>#DIV/0!</v>
      </c>
      <c r="Q1241" t="str">
        <f t="shared" si="117"/>
        <v>music</v>
      </c>
      <c r="R1241" t="str">
        <f t="shared" si="115"/>
        <v>world music</v>
      </c>
      <c r="S1241" s="11">
        <f t="shared" si="118"/>
        <v>40913.754247685181</v>
      </c>
      <c r="T1241">
        <f t="shared" si="119"/>
        <v>2012</v>
      </c>
    </row>
    <row r="1242" spans="1:20" ht="32" x14ac:dyDescent="0.2">
      <c r="A1242" s="6">
        <f t="shared" si="116"/>
        <v>3.0124999999999999E-2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7">
        <f t="shared" si="114"/>
        <v>30.125</v>
      </c>
      <c r="Q1242" t="str">
        <f t="shared" si="117"/>
        <v>music</v>
      </c>
      <c r="R1242" t="str">
        <f t="shared" si="115"/>
        <v>world music</v>
      </c>
      <c r="S1242" s="11">
        <f t="shared" si="118"/>
        <v>41467.70208333333</v>
      </c>
      <c r="T1242">
        <f t="shared" si="119"/>
        <v>2013</v>
      </c>
    </row>
    <row r="1243" spans="1:20" ht="48" x14ac:dyDescent="0.2">
      <c r="A1243" s="6">
        <f t="shared" si="116"/>
        <v>0.50739999999999996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7">
        <f t="shared" si="114"/>
        <v>74.617647058823536</v>
      </c>
      <c r="Q1243" t="str">
        <f t="shared" si="117"/>
        <v>music</v>
      </c>
      <c r="R1243" t="str">
        <f t="shared" si="115"/>
        <v>world music</v>
      </c>
      <c r="S1243" s="11">
        <f t="shared" si="118"/>
        <v>41946.040972222218</v>
      </c>
      <c r="T1243">
        <f t="shared" si="119"/>
        <v>2014</v>
      </c>
    </row>
    <row r="1244" spans="1:20" ht="48" x14ac:dyDescent="0.2">
      <c r="A1244" s="6">
        <f t="shared" si="116"/>
        <v>5.4884742041712408E-3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7">
        <f t="shared" si="114"/>
        <v>5</v>
      </c>
      <c r="Q1244" t="str">
        <f t="shared" si="117"/>
        <v>music</v>
      </c>
      <c r="R1244" t="str">
        <f t="shared" si="115"/>
        <v>world music</v>
      </c>
      <c r="S1244" s="11">
        <f t="shared" si="118"/>
        <v>40797.345833333333</v>
      </c>
      <c r="T1244">
        <f t="shared" si="119"/>
        <v>2011</v>
      </c>
    </row>
    <row r="1245" spans="1:20" ht="48" x14ac:dyDescent="0.2">
      <c r="A1245" s="6">
        <f t="shared" si="116"/>
        <v>0.14091666666666666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7">
        <f t="shared" si="114"/>
        <v>44.5</v>
      </c>
      <c r="Q1245" t="str">
        <f t="shared" si="117"/>
        <v>music</v>
      </c>
      <c r="R1245" t="str">
        <f t="shared" si="115"/>
        <v>world music</v>
      </c>
      <c r="S1245" s="11">
        <f t="shared" si="118"/>
        <v>40732.666666666664</v>
      </c>
      <c r="T1245">
        <f t="shared" si="119"/>
        <v>2011</v>
      </c>
    </row>
    <row r="1246" spans="1:20" ht="48" x14ac:dyDescent="0.2">
      <c r="A1246" s="6">
        <f t="shared" si="116"/>
        <v>1.038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7">
        <f t="shared" si="114"/>
        <v>46.133333333333333</v>
      </c>
      <c r="Q1246" t="str">
        <f t="shared" si="117"/>
        <v>music</v>
      </c>
      <c r="R1246" t="str">
        <f t="shared" si="115"/>
        <v>rock</v>
      </c>
      <c r="S1246" s="11">
        <f t="shared" si="118"/>
        <v>41386.666666666664</v>
      </c>
      <c r="T1246">
        <f t="shared" si="119"/>
        <v>2013</v>
      </c>
    </row>
    <row r="1247" spans="1:20" ht="48" x14ac:dyDescent="0.2">
      <c r="A1247" s="6">
        <f t="shared" si="116"/>
        <v>1.2024999999999999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7">
        <f t="shared" si="114"/>
        <v>141.47058823529412</v>
      </c>
      <c r="Q1247" t="str">
        <f t="shared" si="117"/>
        <v>music</v>
      </c>
      <c r="R1247" t="str">
        <f t="shared" si="115"/>
        <v>rock</v>
      </c>
      <c r="S1247" s="11">
        <f t="shared" si="118"/>
        <v>41804.391597222217</v>
      </c>
      <c r="T1247">
        <f t="shared" si="119"/>
        <v>2014</v>
      </c>
    </row>
    <row r="1248" spans="1:20" ht="48" x14ac:dyDescent="0.2">
      <c r="A1248" s="6">
        <f t="shared" si="116"/>
        <v>1.17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7">
        <f t="shared" si="114"/>
        <v>75.483870967741936</v>
      </c>
      <c r="Q1248" t="str">
        <f t="shared" si="117"/>
        <v>music</v>
      </c>
      <c r="R1248" t="str">
        <f t="shared" si="115"/>
        <v>rock</v>
      </c>
      <c r="S1248" s="11">
        <f t="shared" si="118"/>
        <v>40882.876724537033</v>
      </c>
      <c r="T1248">
        <f t="shared" si="119"/>
        <v>2011</v>
      </c>
    </row>
    <row r="1249" spans="1:20" ht="32" x14ac:dyDescent="0.2">
      <c r="A1249" s="6">
        <f t="shared" si="116"/>
        <v>1.2214285714285715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7">
        <f t="shared" si="114"/>
        <v>85.5</v>
      </c>
      <c r="Q1249" t="str">
        <f t="shared" si="117"/>
        <v>music</v>
      </c>
      <c r="R1249" t="str">
        <f t="shared" si="115"/>
        <v>rock</v>
      </c>
      <c r="S1249" s="11">
        <f t="shared" si="118"/>
        <v>41400.083969907406</v>
      </c>
      <c r="T1249">
        <f t="shared" si="119"/>
        <v>2013</v>
      </c>
    </row>
    <row r="1250" spans="1:20" ht="32" x14ac:dyDescent="0.2">
      <c r="A1250" s="6">
        <f t="shared" si="116"/>
        <v>1.5164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7">
        <f t="shared" si="114"/>
        <v>64.254237288135599</v>
      </c>
      <c r="Q1250" t="str">
        <f t="shared" si="117"/>
        <v>music</v>
      </c>
      <c r="R1250" t="str">
        <f t="shared" si="115"/>
        <v>rock</v>
      </c>
      <c r="S1250" s="11">
        <f t="shared" si="118"/>
        <v>41803.082638888889</v>
      </c>
      <c r="T1250">
        <f t="shared" si="119"/>
        <v>2014</v>
      </c>
    </row>
    <row r="1251" spans="1:20" ht="48" x14ac:dyDescent="0.2">
      <c r="A1251" s="6">
        <f t="shared" si="116"/>
        <v>1.0444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7">
        <f t="shared" si="114"/>
        <v>64.46913580246914</v>
      </c>
      <c r="Q1251" t="str">
        <f t="shared" si="117"/>
        <v>music</v>
      </c>
      <c r="R1251" t="str">
        <f t="shared" si="115"/>
        <v>rock</v>
      </c>
      <c r="S1251" s="11">
        <f t="shared" si="118"/>
        <v>41097.532534722224</v>
      </c>
      <c r="T1251">
        <f t="shared" si="119"/>
        <v>2012</v>
      </c>
    </row>
    <row r="1252" spans="1:20" ht="48" x14ac:dyDescent="0.2">
      <c r="A1252" s="6">
        <f t="shared" si="116"/>
        <v>2.0015333333333332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7">
        <f t="shared" si="114"/>
        <v>118.2007874015748</v>
      </c>
      <c r="Q1252" t="str">
        <f t="shared" si="117"/>
        <v>music</v>
      </c>
      <c r="R1252" t="str">
        <f t="shared" si="115"/>
        <v>rock</v>
      </c>
      <c r="S1252" s="11">
        <f t="shared" si="118"/>
        <v>41888.434386574074</v>
      </c>
      <c r="T1252">
        <f t="shared" si="119"/>
        <v>2014</v>
      </c>
    </row>
    <row r="1253" spans="1:20" ht="32" x14ac:dyDescent="0.2">
      <c r="A1253" s="6">
        <f t="shared" si="116"/>
        <v>1.018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7">
        <f t="shared" si="114"/>
        <v>82.540540540540547</v>
      </c>
      <c r="Q1253" t="str">
        <f t="shared" si="117"/>
        <v>music</v>
      </c>
      <c r="R1253" t="str">
        <f t="shared" si="115"/>
        <v>rock</v>
      </c>
      <c r="S1253" s="11">
        <f t="shared" si="118"/>
        <v>40811.606099537035</v>
      </c>
      <c r="T1253">
        <f t="shared" si="119"/>
        <v>2011</v>
      </c>
    </row>
    <row r="1254" spans="1:20" ht="48" x14ac:dyDescent="0.2">
      <c r="A1254" s="6">
        <f t="shared" si="116"/>
        <v>1.3765714285714286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7">
        <f t="shared" si="114"/>
        <v>34.170212765957444</v>
      </c>
      <c r="Q1254" t="str">
        <f t="shared" si="117"/>
        <v>music</v>
      </c>
      <c r="R1254" t="str">
        <f t="shared" si="115"/>
        <v>rock</v>
      </c>
      <c r="S1254" s="11">
        <f t="shared" si="118"/>
        <v>41571.779733796291</v>
      </c>
      <c r="T1254">
        <f t="shared" si="119"/>
        <v>2013</v>
      </c>
    </row>
    <row r="1255" spans="1:20" ht="48" x14ac:dyDescent="0.2">
      <c r="A1255" s="6">
        <f t="shared" si="116"/>
        <v>3038.3319999999999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7">
        <f t="shared" si="114"/>
        <v>42.73322081575246</v>
      </c>
      <c r="Q1255" t="str">
        <f t="shared" si="117"/>
        <v>music</v>
      </c>
      <c r="R1255" t="str">
        <f t="shared" si="115"/>
        <v>rock</v>
      </c>
      <c r="S1255" s="11">
        <f t="shared" si="118"/>
        <v>41885.575312499997</v>
      </c>
      <c r="T1255">
        <f t="shared" si="119"/>
        <v>2014</v>
      </c>
    </row>
    <row r="1256" spans="1:20" ht="48" x14ac:dyDescent="0.2">
      <c r="A1256" s="6">
        <f t="shared" si="116"/>
        <v>1.9885074626865671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7">
        <f t="shared" si="114"/>
        <v>94.489361702127653</v>
      </c>
      <c r="Q1256" t="str">
        <f t="shared" si="117"/>
        <v>music</v>
      </c>
      <c r="R1256" t="str">
        <f t="shared" si="115"/>
        <v>rock</v>
      </c>
      <c r="S1256" s="11">
        <f t="shared" si="118"/>
        <v>40543.999305555553</v>
      </c>
      <c r="T1256">
        <f t="shared" si="119"/>
        <v>2010</v>
      </c>
    </row>
    <row r="1257" spans="1:20" ht="48" x14ac:dyDescent="0.2">
      <c r="A1257" s="6">
        <f t="shared" si="116"/>
        <v>2.0236666666666667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7">
        <f t="shared" si="114"/>
        <v>55.697247706422019</v>
      </c>
      <c r="Q1257" t="str">
        <f t="shared" si="117"/>
        <v>music</v>
      </c>
      <c r="R1257" t="str">
        <f t="shared" si="115"/>
        <v>rock</v>
      </c>
      <c r="S1257" s="11">
        <f t="shared" si="118"/>
        <v>41609.678842592592</v>
      </c>
      <c r="T1257">
        <f t="shared" si="119"/>
        <v>2013</v>
      </c>
    </row>
    <row r="1258" spans="1:20" ht="48" x14ac:dyDescent="0.2">
      <c r="A1258" s="6">
        <f t="shared" si="116"/>
        <v>1.1796376666666666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7">
        <f t="shared" si="114"/>
        <v>98.030831024930734</v>
      </c>
      <c r="Q1258" t="str">
        <f t="shared" si="117"/>
        <v>music</v>
      </c>
      <c r="R1258" t="str">
        <f t="shared" si="115"/>
        <v>rock</v>
      </c>
      <c r="S1258" s="11">
        <f t="shared" si="118"/>
        <v>40951.711006944446</v>
      </c>
      <c r="T1258">
        <f t="shared" si="119"/>
        <v>2012</v>
      </c>
    </row>
    <row r="1259" spans="1:20" ht="48" x14ac:dyDescent="0.2">
      <c r="A1259" s="6">
        <f t="shared" si="116"/>
        <v>2.9472727272727273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7">
        <f t="shared" si="114"/>
        <v>92.102272727272734</v>
      </c>
      <c r="Q1259" t="str">
        <f t="shared" si="117"/>
        <v>music</v>
      </c>
      <c r="R1259" t="str">
        <f t="shared" si="115"/>
        <v>rock</v>
      </c>
      <c r="S1259" s="11">
        <f t="shared" si="118"/>
        <v>40635.835532407407</v>
      </c>
      <c r="T1259">
        <f t="shared" si="119"/>
        <v>2011</v>
      </c>
    </row>
    <row r="1260" spans="1:20" ht="48" x14ac:dyDescent="0.2">
      <c r="A1260" s="6">
        <f t="shared" si="116"/>
        <v>2.1314633333333335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7">
        <f t="shared" si="114"/>
        <v>38.175462686567165</v>
      </c>
      <c r="Q1260" t="str">
        <f t="shared" si="117"/>
        <v>music</v>
      </c>
      <c r="R1260" t="str">
        <f t="shared" si="115"/>
        <v>rock</v>
      </c>
      <c r="S1260" s="11">
        <f t="shared" si="118"/>
        <v>41517.402916666666</v>
      </c>
      <c r="T1260">
        <f t="shared" si="119"/>
        <v>2013</v>
      </c>
    </row>
    <row r="1261" spans="1:20" ht="32" x14ac:dyDescent="0.2">
      <c r="A1261" s="6">
        <f t="shared" si="116"/>
        <v>1.0424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7">
        <f t="shared" si="114"/>
        <v>27.145833333333332</v>
      </c>
      <c r="Q1261" t="str">
        <f t="shared" si="117"/>
        <v>music</v>
      </c>
      <c r="R1261" t="str">
        <f t="shared" si="115"/>
        <v>rock</v>
      </c>
      <c r="S1261" s="11">
        <f t="shared" si="118"/>
        <v>41798.957638888889</v>
      </c>
      <c r="T1261">
        <f t="shared" si="119"/>
        <v>2014</v>
      </c>
    </row>
    <row r="1262" spans="1:20" ht="48" x14ac:dyDescent="0.2">
      <c r="A1262" s="6">
        <f t="shared" si="116"/>
        <v>1.1366666666666667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7">
        <f t="shared" si="114"/>
        <v>50.689189189189186</v>
      </c>
      <c r="Q1262" t="str">
        <f t="shared" si="117"/>
        <v>music</v>
      </c>
      <c r="R1262" t="str">
        <f t="shared" si="115"/>
        <v>rock</v>
      </c>
      <c r="S1262" s="11">
        <f t="shared" si="118"/>
        <v>41696.63449074074</v>
      </c>
      <c r="T1262">
        <f t="shared" si="119"/>
        <v>2014</v>
      </c>
    </row>
    <row r="1263" spans="1:20" ht="32" x14ac:dyDescent="0.2">
      <c r="A1263" s="6">
        <f t="shared" si="116"/>
        <v>1.0125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7">
        <f t="shared" si="114"/>
        <v>38.942307692307693</v>
      </c>
      <c r="Q1263" t="str">
        <f t="shared" si="117"/>
        <v>music</v>
      </c>
      <c r="R1263" t="str">
        <f t="shared" si="115"/>
        <v>rock</v>
      </c>
      <c r="S1263" s="11">
        <f t="shared" si="118"/>
        <v>41668.134571759256</v>
      </c>
      <c r="T1263">
        <f t="shared" si="119"/>
        <v>2014</v>
      </c>
    </row>
    <row r="1264" spans="1:20" ht="48" x14ac:dyDescent="0.2">
      <c r="A1264" s="6">
        <f t="shared" si="116"/>
        <v>1.2541538461538462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7">
        <f t="shared" si="114"/>
        <v>77.638095238095232</v>
      </c>
      <c r="Q1264" t="str">
        <f t="shared" si="117"/>
        <v>music</v>
      </c>
      <c r="R1264" t="str">
        <f t="shared" si="115"/>
        <v>rock</v>
      </c>
      <c r="S1264" s="11">
        <f t="shared" si="118"/>
        <v>41686.554305555554</v>
      </c>
      <c r="T1264">
        <f t="shared" si="119"/>
        <v>2014</v>
      </c>
    </row>
    <row r="1265" spans="1:20" ht="32" x14ac:dyDescent="0.2">
      <c r="A1265" s="6">
        <f t="shared" si="116"/>
        <v>1.19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7">
        <f t="shared" si="114"/>
        <v>43.536585365853661</v>
      </c>
      <c r="Q1265" t="str">
        <f t="shared" si="117"/>
        <v>music</v>
      </c>
      <c r="R1265" t="str">
        <f t="shared" si="115"/>
        <v>rock</v>
      </c>
      <c r="S1265" s="11">
        <f t="shared" si="118"/>
        <v>41726.833333333328</v>
      </c>
      <c r="T1265">
        <f t="shared" si="119"/>
        <v>2014</v>
      </c>
    </row>
    <row r="1266" spans="1:20" ht="48" x14ac:dyDescent="0.2">
      <c r="A1266" s="6">
        <f t="shared" si="116"/>
        <v>1.6646153846153846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7">
        <f t="shared" si="114"/>
        <v>31.823529411764707</v>
      </c>
      <c r="Q1266" t="str">
        <f t="shared" si="117"/>
        <v>music</v>
      </c>
      <c r="R1266" t="str">
        <f t="shared" si="115"/>
        <v>rock</v>
      </c>
      <c r="S1266" s="11">
        <f t="shared" si="118"/>
        <v>41576.454664351848</v>
      </c>
      <c r="T1266">
        <f t="shared" si="119"/>
        <v>2013</v>
      </c>
    </row>
    <row r="1267" spans="1:20" ht="64" x14ac:dyDescent="0.2">
      <c r="A1267" s="6">
        <f t="shared" si="116"/>
        <v>1.1914771428571429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7">
        <f t="shared" si="114"/>
        <v>63.184393939393942</v>
      </c>
      <c r="Q1267" t="str">
        <f t="shared" si="117"/>
        <v>music</v>
      </c>
      <c r="R1267" t="str">
        <f t="shared" si="115"/>
        <v>rock</v>
      </c>
      <c r="S1267" s="11">
        <f t="shared" si="118"/>
        <v>40512.446932870364</v>
      </c>
      <c r="T1267">
        <f t="shared" si="119"/>
        <v>2010</v>
      </c>
    </row>
    <row r="1268" spans="1:20" ht="32" x14ac:dyDescent="0.2">
      <c r="A1268" s="6">
        <f t="shared" si="116"/>
        <v>1.0047368421052632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7">
        <f t="shared" si="114"/>
        <v>190.9</v>
      </c>
      <c r="Q1268" t="str">
        <f t="shared" si="117"/>
        <v>music</v>
      </c>
      <c r="R1268" t="str">
        <f t="shared" si="115"/>
        <v>rock</v>
      </c>
      <c r="S1268" s="11">
        <f t="shared" si="118"/>
        <v>41650.668344907404</v>
      </c>
      <c r="T1268">
        <f t="shared" si="119"/>
        <v>2014</v>
      </c>
    </row>
    <row r="1269" spans="1:20" ht="48" x14ac:dyDescent="0.2">
      <c r="A1269" s="6">
        <f t="shared" si="116"/>
        <v>1.018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7">
        <f t="shared" si="114"/>
        <v>140.85534591194968</v>
      </c>
      <c r="Q1269" t="str">
        <f t="shared" si="117"/>
        <v>music</v>
      </c>
      <c r="R1269" t="str">
        <f t="shared" si="115"/>
        <v>rock</v>
      </c>
      <c r="S1269" s="11">
        <f t="shared" si="118"/>
        <v>41479.376828703702</v>
      </c>
      <c r="T1269">
        <f t="shared" si="119"/>
        <v>2013</v>
      </c>
    </row>
    <row r="1270" spans="1:20" ht="32" x14ac:dyDescent="0.2">
      <c r="A1270" s="6">
        <f t="shared" si="116"/>
        <v>1.1666666666666667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7">
        <f t="shared" si="114"/>
        <v>76.92307692307692</v>
      </c>
      <c r="Q1270" t="str">
        <f t="shared" si="117"/>
        <v>music</v>
      </c>
      <c r="R1270" t="str">
        <f t="shared" si="115"/>
        <v>rock</v>
      </c>
      <c r="S1270" s="11">
        <f t="shared" si="118"/>
        <v>41537.637118055551</v>
      </c>
      <c r="T1270">
        <f t="shared" si="119"/>
        <v>2013</v>
      </c>
    </row>
    <row r="1271" spans="1:20" ht="48" x14ac:dyDescent="0.2">
      <c r="A1271" s="6">
        <f t="shared" si="116"/>
        <v>1.0864893617021276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7">
        <f t="shared" si="114"/>
        <v>99.15533980582525</v>
      </c>
      <c r="Q1271" t="str">
        <f t="shared" si="117"/>
        <v>music</v>
      </c>
      <c r="R1271" t="str">
        <f t="shared" si="115"/>
        <v>rock</v>
      </c>
      <c r="S1271" s="11">
        <f t="shared" si="118"/>
        <v>42475.791666666664</v>
      </c>
      <c r="T1271">
        <f t="shared" si="119"/>
        <v>2016</v>
      </c>
    </row>
    <row r="1272" spans="1:20" ht="32" x14ac:dyDescent="0.2">
      <c r="A1272" s="6">
        <f t="shared" si="116"/>
        <v>1.1472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7">
        <f t="shared" si="114"/>
        <v>67.881656804733723</v>
      </c>
      <c r="Q1272" t="str">
        <f t="shared" si="117"/>
        <v>music</v>
      </c>
      <c r="R1272" t="str">
        <f t="shared" si="115"/>
        <v>rock</v>
      </c>
      <c r="S1272" s="11">
        <f t="shared" si="118"/>
        <v>40993.60696759259</v>
      </c>
      <c r="T1272">
        <f t="shared" si="119"/>
        <v>2012</v>
      </c>
    </row>
    <row r="1273" spans="1:20" ht="48" x14ac:dyDescent="0.2">
      <c r="A1273" s="6">
        <f t="shared" si="116"/>
        <v>1.018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7">
        <f t="shared" si="114"/>
        <v>246.29032258064515</v>
      </c>
      <c r="Q1273" t="str">
        <f t="shared" si="117"/>
        <v>music</v>
      </c>
      <c r="R1273" t="str">
        <f t="shared" si="115"/>
        <v>rock</v>
      </c>
      <c r="S1273" s="11">
        <f t="shared" si="118"/>
        <v>41591.516886574071</v>
      </c>
      <c r="T1273">
        <f t="shared" si="119"/>
        <v>2013</v>
      </c>
    </row>
    <row r="1274" spans="1:20" ht="48" x14ac:dyDescent="0.2">
      <c r="A1274" s="6">
        <f t="shared" si="116"/>
        <v>1.06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7">
        <f t="shared" si="114"/>
        <v>189.28571428571428</v>
      </c>
      <c r="Q1274" t="str">
        <f t="shared" si="117"/>
        <v>music</v>
      </c>
      <c r="R1274" t="str">
        <f t="shared" si="115"/>
        <v>rock</v>
      </c>
      <c r="S1274" s="11">
        <f t="shared" si="118"/>
        <v>40343.958333333328</v>
      </c>
      <c r="T1274">
        <f t="shared" si="119"/>
        <v>2010</v>
      </c>
    </row>
    <row r="1275" spans="1:20" ht="32" x14ac:dyDescent="0.2">
      <c r="A1275" s="6">
        <f t="shared" si="116"/>
        <v>1.0349999999999999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7">
        <f t="shared" si="114"/>
        <v>76.666666666666671</v>
      </c>
      <c r="Q1275" t="str">
        <f t="shared" si="117"/>
        <v>music</v>
      </c>
      <c r="R1275" t="str">
        <f t="shared" si="115"/>
        <v>rock</v>
      </c>
      <c r="S1275" s="11">
        <f t="shared" si="118"/>
        <v>41882.521886574068</v>
      </c>
      <c r="T1275">
        <f t="shared" si="119"/>
        <v>2014</v>
      </c>
    </row>
    <row r="1276" spans="1:20" ht="48" x14ac:dyDescent="0.2">
      <c r="A1276" s="6">
        <f t="shared" si="116"/>
        <v>1.5497535999999998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7">
        <f t="shared" si="114"/>
        <v>82.963254817987149</v>
      </c>
      <c r="Q1276" t="str">
        <f t="shared" si="117"/>
        <v>music</v>
      </c>
      <c r="R1276" t="str">
        <f t="shared" si="115"/>
        <v>rock</v>
      </c>
      <c r="S1276" s="11">
        <f t="shared" si="118"/>
        <v>41151.481770833328</v>
      </c>
      <c r="T1276">
        <f t="shared" si="119"/>
        <v>2012</v>
      </c>
    </row>
    <row r="1277" spans="1:20" ht="48" x14ac:dyDescent="0.2">
      <c r="A1277" s="6">
        <f t="shared" si="116"/>
        <v>1.6214066666666667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7">
        <f t="shared" si="114"/>
        <v>62.522107969151669</v>
      </c>
      <c r="Q1277" t="str">
        <f t="shared" si="117"/>
        <v>music</v>
      </c>
      <c r="R1277" t="str">
        <f t="shared" si="115"/>
        <v>rock</v>
      </c>
      <c r="S1277" s="11">
        <f t="shared" si="118"/>
        <v>41493.659571759257</v>
      </c>
      <c r="T1277">
        <f t="shared" si="119"/>
        <v>2013</v>
      </c>
    </row>
    <row r="1278" spans="1:20" ht="32" x14ac:dyDescent="0.2">
      <c r="A1278" s="6">
        <f t="shared" si="116"/>
        <v>1.0442100000000001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7">
        <f t="shared" si="114"/>
        <v>46.06808823529412</v>
      </c>
      <c r="Q1278" t="str">
        <f t="shared" si="117"/>
        <v>music</v>
      </c>
      <c r="R1278" t="str">
        <f t="shared" si="115"/>
        <v>rock</v>
      </c>
      <c r="S1278" s="11">
        <f t="shared" si="118"/>
        <v>40056.958333333328</v>
      </c>
      <c r="T1278">
        <f t="shared" si="119"/>
        <v>2009</v>
      </c>
    </row>
    <row r="1279" spans="1:20" ht="48" x14ac:dyDescent="0.2">
      <c r="A1279" s="6">
        <f t="shared" si="116"/>
        <v>1.0612433333333333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7">
        <f t="shared" si="114"/>
        <v>38.543946731234868</v>
      </c>
      <c r="Q1279" t="str">
        <f t="shared" si="117"/>
        <v>music</v>
      </c>
      <c r="R1279" t="str">
        <f t="shared" si="115"/>
        <v>rock</v>
      </c>
      <c r="S1279" s="11">
        <f t="shared" si="118"/>
        <v>41156.35355324074</v>
      </c>
      <c r="T1279">
        <f t="shared" si="119"/>
        <v>2012</v>
      </c>
    </row>
    <row r="1280" spans="1:20" ht="48" x14ac:dyDescent="0.2">
      <c r="A1280" s="6">
        <f t="shared" si="116"/>
        <v>1.5493846153846154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7">
        <f t="shared" si="114"/>
        <v>53.005263157894738</v>
      </c>
      <c r="Q1280" t="str">
        <f t="shared" si="117"/>
        <v>music</v>
      </c>
      <c r="R1280" t="str">
        <f t="shared" si="115"/>
        <v>rock</v>
      </c>
      <c r="S1280" s="11">
        <f t="shared" si="118"/>
        <v>41814.875</v>
      </c>
      <c r="T1280">
        <f t="shared" si="119"/>
        <v>2014</v>
      </c>
    </row>
    <row r="1281" spans="1:20" ht="48" x14ac:dyDescent="0.2">
      <c r="A1281" s="6">
        <f t="shared" si="116"/>
        <v>1.1077157238734421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7">
        <f t="shared" si="114"/>
        <v>73.355396825396824</v>
      </c>
      <c r="Q1281" t="str">
        <f t="shared" si="117"/>
        <v>music</v>
      </c>
      <c r="R1281" t="str">
        <f t="shared" si="115"/>
        <v>rock</v>
      </c>
      <c r="S1281" s="11">
        <f t="shared" si="118"/>
        <v>41721.849189814813</v>
      </c>
      <c r="T1281">
        <f t="shared" si="119"/>
        <v>2014</v>
      </c>
    </row>
    <row r="1282" spans="1:20" ht="48" x14ac:dyDescent="0.2">
      <c r="A1282" s="6">
        <f t="shared" si="116"/>
        <v>1.1091186666666666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7">
        <f t="shared" ref="P1282:P1345" si="120">F:F/M:M</f>
        <v>127.97523076923076</v>
      </c>
      <c r="Q1282" t="str">
        <f t="shared" si="117"/>
        <v>music</v>
      </c>
      <c r="R1282" t="str">
        <f t="shared" ref="R1282:R1345" si="121">RIGHT(O1282,LEN(O1282)-SEARCH("/",O1282,1))</f>
        <v>rock</v>
      </c>
      <c r="S1282" s="11">
        <f t="shared" si="118"/>
        <v>40603.54923611111</v>
      </c>
      <c r="T1282">
        <f t="shared" si="119"/>
        <v>2011</v>
      </c>
    </row>
    <row r="1283" spans="1:20" ht="48" x14ac:dyDescent="0.2">
      <c r="A1283" s="6">
        <f t="shared" ref="A1283:A1346" si="122">F:F/E:E</f>
        <v>1.1071428571428572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7">
        <f t="shared" si="120"/>
        <v>104.72972972972973</v>
      </c>
      <c r="Q1283" t="str">
        <f t="shared" ref="Q1283:Q1346" si="123">LEFT(O1283,SEARCH("/",O1283,1)-1)</f>
        <v>music</v>
      </c>
      <c r="R1283" t="str">
        <f t="shared" si="121"/>
        <v>rock</v>
      </c>
      <c r="S1283" s="11">
        <f t="shared" ref="S1283:S1346" si="124">(((J1283/60)/60)/24)+DATE(1970,1,1)+(-5/24)</f>
        <v>41483.535138888888</v>
      </c>
      <c r="T1283">
        <f t="shared" ref="T1283:T1346" si="125">YEAR(S1283)</f>
        <v>2013</v>
      </c>
    </row>
    <row r="1284" spans="1:20" ht="48" x14ac:dyDescent="0.2">
      <c r="A1284" s="6">
        <f t="shared" si="122"/>
        <v>1.2361333333333333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7">
        <f t="shared" si="120"/>
        <v>67.671532846715323</v>
      </c>
      <c r="Q1284" t="str">
        <f t="shared" si="123"/>
        <v>music</v>
      </c>
      <c r="R1284" t="str">
        <f t="shared" si="121"/>
        <v>rock</v>
      </c>
      <c r="S1284" s="11">
        <f t="shared" si="124"/>
        <v>41616.999305555553</v>
      </c>
      <c r="T1284">
        <f t="shared" si="125"/>
        <v>2013</v>
      </c>
    </row>
    <row r="1285" spans="1:20" ht="48" x14ac:dyDescent="0.2">
      <c r="A1285" s="6">
        <f t="shared" si="122"/>
        <v>2.1105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7">
        <f t="shared" si="120"/>
        <v>95.931818181818187</v>
      </c>
      <c r="Q1285" t="str">
        <f t="shared" si="123"/>
        <v>music</v>
      </c>
      <c r="R1285" t="str">
        <f t="shared" si="121"/>
        <v>rock</v>
      </c>
      <c r="S1285" s="11">
        <f t="shared" si="124"/>
        <v>41343.958333333328</v>
      </c>
      <c r="T1285">
        <f t="shared" si="125"/>
        <v>2013</v>
      </c>
    </row>
    <row r="1286" spans="1:20" ht="48" x14ac:dyDescent="0.2">
      <c r="A1286" s="6">
        <f t="shared" si="122"/>
        <v>1.01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7">
        <f t="shared" si="120"/>
        <v>65.161290322580641</v>
      </c>
      <c r="Q1286" t="str">
        <f t="shared" si="123"/>
        <v>theater</v>
      </c>
      <c r="R1286" t="str">
        <f t="shared" si="121"/>
        <v>plays</v>
      </c>
      <c r="S1286" s="11">
        <f t="shared" si="124"/>
        <v>42735.499305555553</v>
      </c>
      <c r="T1286">
        <f t="shared" si="125"/>
        <v>2016</v>
      </c>
    </row>
    <row r="1287" spans="1:20" ht="48" x14ac:dyDescent="0.2">
      <c r="A1287" s="6">
        <f t="shared" si="122"/>
        <v>1.0165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7">
        <f t="shared" si="120"/>
        <v>32.269841269841272</v>
      </c>
      <c r="Q1287" t="str">
        <f t="shared" si="123"/>
        <v>theater</v>
      </c>
      <c r="R1287" t="str">
        <f t="shared" si="121"/>
        <v>plays</v>
      </c>
      <c r="S1287" s="11">
        <f t="shared" si="124"/>
        <v>42175.374710648146</v>
      </c>
      <c r="T1287">
        <f t="shared" si="125"/>
        <v>2015</v>
      </c>
    </row>
    <row r="1288" spans="1:20" ht="48" x14ac:dyDescent="0.2">
      <c r="A1288" s="6">
        <f t="shared" si="122"/>
        <v>1.0833333333333333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7">
        <f t="shared" si="120"/>
        <v>81.25</v>
      </c>
      <c r="Q1288" t="str">
        <f t="shared" si="123"/>
        <v>theater</v>
      </c>
      <c r="R1288" t="str">
        <f t="shared" si="121"/>
        <v>plays</v>
      </c>
      <c r="S1288" s="11">
        <f t="shared" si="124"/>
        <v>42052.374999999993</v>
      </c>
      <c r="T1288">
        <f t="shared" si="125"/>
        <v>2015</v>
      </c>
    </row>
    <row r="1289" spans="1:20" ht="64" x14ac:dyDescent="0.2">
      <c r="A1289" s="6">
        <f t="shared" si="122"/>
        <v>2.42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7">
        <f t="shared" si="120"/>
        <v>24.2</v>
      </c>
      <c r="Q1289" t="str">
        <f t="shared" si="123"/>
        <v>theater</v>
      </c>
      <c r="R1289" t="str">
        <f t="shared" si="121"/>
        <v>plays</v>
      </c>
      <c r="S1289" s="11">
        <f t="shared" si="124"/>
        <v>42167.412685185183</v>
      </c>
      <c r="T1289">
        <f t="shared" si="125"/>
        <v>2015</v>
      </c>
    </row>
    <row r="1290" spans="1:20" ht="48" x14ac:dyDescent="0.2">
      <c r="A1290" s="6">
        <f t="shared" si="122"/>
        <v>1.0044999999999999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7">
        <f t="shared" si="120"/>
        <v>65.868852459016395</v>
      </c>
      <c r="Q1290" t="str">
        <f t="shared" si="123"/>
        <v>theater</v>
      </c>
      <c r="R1290" t="str">
        <f t="shared" si="121"/>
        <v>plays</v>
      </c>
      <c r="S1290" s="11">
        <f t="shared" si="124"/>
        <v>42591.958333333336</v>
      </c>
      <c r="T1290">
        <f t="shared" si="125"/>
        <v>2016</v>
      </c>
    </row>
    <row r="1291" spans="1:20" ht="48" x14ac:dyDescent="0.2">
      <c r="A1291" s="6">
        <f t="shared" si="122"/>
        <v>1.2506666666666666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7">
        <f t="shared" si="120"/>
        <v>36.07692307692308</v>
      </c>
      <c r="Q1291" t="str">
        <f t="shared" si="123"/>
        <v>theater</v>
      </c>
      <c r="R1291" t="str">
        <f t="shared" si="121"/>
        <v>plays</v>
      </c>
      <c r="S1291" s="11">
        <f t="shared" si="124"/>
        <v>42738.926446759251</v>
      </c>
      <c r="T1291">
        <f t="shared" si="125"/>
        <v>2017</v>
      </c>
    </row>
    <row r="1292" spans="1:20" ht="32" x14ac:dyDescent="0.2">
      <c r="A1292" s="6">
        <f t="shared" si="122"/>
        <v>1.0857142857142856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7">
        <f t="shared" si="120"/>
        <v>44.186046511627907</v>
      </c>
      <c r="Q1292" t="str">
        <f t="shared" si="123"/>
        <v>theater</v>
      </c>
      <c r="R1292" t="str">
        <f t="shared" si="121"/>
        <v>plays</v>
      </c>
      <c r="S1292" s="11">
        <f t="shared" si="124"/>
        <v>42117.082638888889</v>
      </c>
      <c r="T1292">
        <f t="shared" si="125"/>
        <v>2015</v>
      </c>
    </row>
    <row r="1293" spans="1:20" ht="48" x14ac:dyDescent="0.2">
      <c r="A1293" s="6">
        <f t="shared" si="122"/>
        <v>1.4570000000000001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7">
        <f t="shared" si="120"/>
        <v>104.07142857142857</v>
      </c>
      <c r="Q1293" t="str">
        <f t="shared" si="123"/>
        <v>theater</v>
      </c>
      <c r="R1293" t="str">
        <f t="shared" si="121"/>
        <v>plays</v>
      </c>
      <c r="S1293" s="11">
        <f t="shared" si="124"/>
        <v>42101.083333333336</v>
      </c>
      <c r="T1293">
        <f t="shared" si="125"/>
        <v>2015</v>
      </c>
    </row>
    <row r="1294" spans="1:20" ht="48" x14ac:dyDescent="0.2">
      <c r="A1294" s="6">
        <f t="shared" si="122"/>
        <v>1.1000000000000001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7">
        <f t="shared" si="120"/>
        <v>35.96153846153846</v>
      </c>
      <c r="Q1294" t="str">
        <f t="shared" si="123"/>
        <v>theater</v>
      </c>
      <c r="R1294" t="str">
        <f t="shared" si="121"/>
        <v>plays</v>
      </c>
      <c r="S1294" s="11">
        <f t="shared" si="124"/>
        <v>42283.749305555553</v>
      </c>
      <c r="T1294">
        <f t="shared" si="125"/>
        <v>2015</v>
      </c>
    </row>
    <row r="1295" spans="1:20" ht="48" x14ac:dyDescent="0.2">
      <c r="A1295" s="6">
        <f t="shared" si="122"/>
        <v>1.0223333333333333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7">
        <f t="shared" si="120"/>
        <v>127.79166666666667</v>
      </c>
      <c r="Q1295" t="str">
        <f t="shared" si="123"/>
        <v>theater</v>
      </c>
      <c r="R1295" t="str">
        <f t="shared" si="121"/>
        <v>plays</v>
      </c>
      <c r="S1295" s="11">
        <f t="shared" si="124"/>
        <v>42322.534386574065</v>
      </c>
      <c r="T1295">
        <f t="shared" si="125"/>
        <v>2015</v>
      </c>
    </row>
    <row r="1296" spans="1:20" ht="48" x14ac:dyDescent="0.2">
      <c r="A1296" s="6">
        <f t="shared" si="122"/>
        <v>1.22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7">
        <f t="shared" si="120"/>
        <v>27.727272727272727</v>
      </c>
      <c r="Q1296" t="str">
        <f t="shared" si="123"/>
        <v>theater</v>
      </c>
      <c r="R1296" t="str">
        <f t="shared" si="121"/>
        <v>plays</v>
      </c>
      <c r="S1296" s="11">
        <f t="shared" si="124"/>
        <v>42296.249999999993</v>
      </c>
      <c r="T1296">
        <f t="shared" si="125"/>
        <v>2015</v>
      </c>
    </row>
    <row r="1297" spans="1:20" ht="48" x14ac:dyDescent="0.2">
      <c r="A1297" s="6">
        <f t="shared" si="122"/>
        <v>1.0196000000000001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7">
        <f t="shared" si="120"/>
        <v>39.828125</v>
      </c>
      <c r="Q1297" t="str">
        <f t="shared" si="123"/>
        <v>theater</v>
      </c>
      <c r="R1297" t="str">
        <f t="shared" si="121"/>
        <v>plays</v>
      </c>
      <c r="S1297" s="11">
        <f t="shared" si="124"/>
        <v>42214.499999999993</v>
      </c>
      <c r="T1297">
        <f t="shared" si="125"/>
        <v>2015</v>
      </c>
    </row>
    <row r="1298" spans="1:20" ht="48" x14ac:dyDescent="0.2">
      <c r="A1298" s="6">
        <f t="shared" si="122"/>
        <v>1.411764705882353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7">
        <f t="shared" si="120"/>
        <v>52.173913043478258</v>
      </c>
      <c r="Q1298" t="str">
        <f t="shared" si="123"/>
        <v>theater</v>
      </c>
      <c r="R1298" t="str">
        <f t="shared" si="121"/>
        <v>plays</v>
      </c>
      <c r="S1298" s="11">
        <f t="shared" si="124"/>
        <v>42442.800613425927</v>
      </c>
      <c r="T1298">
        <f t="shared" si="125"/>
        <v>2016</v>
      </c>
    </row>
    <row r="1299" spans="1:20" ht="48" x14ac:dyDescent="0.2">
      <c r="A1299" s="6">
        <f t="shared" si="122"/>
        <v>1.0952500000000001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7">
        <f t="shared" si="120"/>
        <v>92.037815126050418</v>
      </c>
      <c r="Q1299" t="str">
        <f t="shared" si="123"/>
        <v>theater</v>
      </c>
      <c r="R1299" t="str">
        <f t="shared" si="121"/>
        <v>plays</v>
      </c>
      <c r="S1299" s="11">
        <f t="shared" si="124"/>
        <v>42491.538865740738</v>
      </c>
      <c r="T1299">
        <f t="shared" si="125"/>
        <v>2016</v>
      </c>
    </row>
    <row r="1300" spans="1:20" ht="48" x14ac:dyDescent="0.2">
      <c r="A1300" s="6">
        <f t="shared" si="122"/>
        <v>1.0465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7">
        <f t="shared" si="120"/>
        <v>63.424242424242422</v>
      </c>
      <c r="Q1300" t="str">
        <f t="shared" si="123"/>
        <v>theater</v>
      </c>
      <c r="R1300" t="str">
        <f t="shared" si="121"/>
        <v>plays</v>
      </c>
      <c r="S1300" s="11">
        <f t="shared" si="124"/>
        <v>42488.472592592596</v>
      </c>
      <c r="T1300">
        <f t="shared" si="125"/>
        <v>2016</v>
      </c>
    </row>
    <row r="1301" spans="1:20" ht="48" x14ac:dyDescent="0.2">
      <c r="A1301" s="6">
        <f t="shared" si="122"/>
        <v>1.24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7">
        <f t="shared" si="120"/>
        <v>135.625</v>
      </c>
      <c r="Q1301" t="str">
        <f t="shared" si="123"/>
        <v>theater</v>
      </c>
      <c r="R1301" t="str">
        <f t="shared" si="121"/>
        <v>plays</v>
      </c>
      <c r="S1301" s="11">
        <f t="shared" si="124"/>
        <v>42199.606006944443</v>
      </c>
      <c r="T1301">
        <f t="shared" si="125"/>
        <v>2015</v>
      </c>
    </row>
    <row r="1302" spans="1:20" ht="48" x14ac:dyDescent="0.2">
      <c r="A1302" s="6">
        <f t="shared" si="122"/>
        <v>1.35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7">
        <f t="shared" si="120"/>
        <v>168.75</v>
      </c>
      <c r="Q1302" t="str">
        <f t="shared" si="123"/>
        <v>theater</v>
      </c>
      <c r="R1302" t="str">
        <f t="shared" si="121"/>
        <v>plays</v>
      </c>
      <c r="S1302" s="11">
        <f t="shared" si="124"/>
        <v>42522.581249999996</v>
      </c>
      <c r="T1302">
        <f t="shared" si="125"/>
        <v>2016</v>
      </c>
    </row>
    <row r="1303" spans="1:20" ht="48" x14ac:dyDescent="0.2">
      <c r="A1303" s="6">
        <f t="shared" si="122"/>
        <v>1.0275000000000001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7">
        <f t="shared" si="120"/>
        <v>70.862068965517238</v>
      </c>
      <c r="Q1303" t="str">
        <f t="shared" si="123"/>
        <v>theater</v>
      </c>
      <c r="R1303" t="str">
        <f t="shared" si="121"/>
        <v>plays</v>
      </c>
      <c r="S1303" s="11">
        <f t="shared" si="124"/>
        <v>42205.916666666664</v>
      </c>
      <c r="T1303">
        <f t="shared" si="125"/>
        <v>2015</v>
      </c>
    </row>
    <row r="1304" spans="1:20" ht="48" x14ac:dyDescent="0.2">
      <c r="A1304" s="6">
        <f t="shared" si="122"/>
        <v>1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7">
        <f t="shared" si="120"/>
        <v>50</v>
      </c>
      <c r="Q1304" t="str">
        <f t="shared" si="123"/>
        <v>theater</v>
      </c>
      <c r="R1304" t="str">
        <f t="shared" si="121"/>
        <v>plays</v>
      </c>
      <c r="S1304" s="11">
        <f t="shared" si="124"/>
        <v>42704.891331018516</v>
      </c>
      <c r="T1304">
        <f t="shared" si="125"/>
        <v>2016</v>
      </c>
    </row>
    <row r="1305" spans="1:20" ht="32" x14ac:dyDescent="0.2">
      <c r="A1305" s="6">
        <f t="shared" si="122"/>
        <v>1.3026085714285716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7">
        <f t="shared" si="120"/>
        <v>42.214166666666671</v>
      </c>
      <c r="Q1305" t="str">
        <f t="shared" si="123"/>
        <v>theater</v>
      </c>
      <c r="R1305" t="str">
        <f t="shared" si="121"/>
        <v>plays</v>
      </c>
      <c r="S1305" s="11">
        <f t="shared" si="124"/>
        <v>42582.249999999993</v>
      </c>
      <c r="T1305">
        <f t="shared" si="125"/>
        <v>2016</v>
      </c>
    </row>
    <row r="1306" spans="1:20" ht="48" x14ac:dyDescent="0.2">
      <c r="A1306" s="6">
        <f t="shared" si="122"/>
        <v>0.39627499999999999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7">
        <f t="shared" si="120"/>
        <v>152.41346153846155</v>
      </c>
      <c r="Q1306" t="str">
        <f t="shared" si="123"/>
        <v>technology</v>
      </c>
      <c r="R1306" t="str">
        <f t="shared" si="121"/>
        <v>wearables</v>
      </c>
      <c r="S1306" s="11">
        <f t="shared" si="124"/>
        <v>42806.944502314807</v>
      </c>
      <c r="T1306">
        <f t="shared" si="125"/>
        <v>2017</v>
      </c>
    </row>
    <row r="1307" spans="1:20" ht="48" x14ac:dyDescent="0.2">
      <c r="A1307" s="6">
        <f t="shared" si="122"/>
        <v>0.25976666666666665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7">
        <f t="shared" si="120"/>
        <v>90.616279069767444</v>
      </c>
      <c r="Q1307" t="str">
        <f t="shared" si="123"/>
        <v>technology</v>
      </c>
      <c r="R1307" t="str">
        <f t="shared" si="121"/>
        <v>wearables</v>
      </c>
      <c r="S1307" s="11">
        <f t="shared" si="124"/>
        <v>42572.520833333336</v>
      </c>
      <c r="T1307">
        <f t="shared" si="125"/>
        <v>2016</v>
      </c>
    </row>
    <row r="1308" spans="1:20" ht="64" x14ac:dyDescent="0.2">
      <c r="A1308" s="6">
        <f t="shared" si="122"/>
        <v>0.65246363636363636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7">
        <f t="shared" si="120"/>
        <v>201.60393258426967</v>
      </c>
      <c r="Q1308" t="str">
        <f t="shared" si="123"/>
        <v>technology</v>
      </c>
      <c r="R1308" t="str">
        <f t="shared" si="121"/>
        <v>wearables</v>
      </c>
      <c r="S1308" s="11">
        <f t="shared" si="124"/>
        <v>41977.249236111107</v>
      </c>
      <c r="T1308">
        <f t="shared" si="125"/>
        <v>2014</v>
      </c>
    </row>
    <row r="1309" spans="1:20" ht="32" x14ac:dyDescent="0.2">
      <c r="A1309" s="6">
        <f t="shared" si="122"/>
        <v>0.11514000000000001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7">
        <f t="shared" si="120"/>
        <v>127.93333333333334</v>
      </c>
      <c r="Q1309" t="str">
        <f t="shared" si="123"/>
        <v>technology</v>
      </c>
      <c r="R1309" t="str">
        <f t="shared" si="121"/>
        <v>wearables</v>
      </c>
      <c r="S1309" s="11">
        <f t="shared" si="124"/>
        <v>42417.294895833329</v>
      </c>
      <c r="T1309">
        <f t="shared" si="125"/>
        <v>2016</v>
      </c>
    </row>
    <row r="1310" spans="1:20" ht="32" x14ac:dyDescent="0.2">
      <c r="A1310" s="6">
        <f t="shared" si="122"/>
        <v>0.11360000000000001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7">
        <f t="shared" si="120"/>
        <v>29.894736842105264</v>
      </c>
      <c r="Q1310" t="str">
        <f t="shared" si="123"/>
        <v>technology</v>
      </c>
      <c r="R1310" t="str">
        <f t="shared" si="121"/>
        <v>wearables</v>
      </c>
      <c r="S1310" s="11">
        <f t="shared" si="124"/>
        <v>42651.405231481483</v>
      </c>
      <c r="T1310">
        <f t="shared" si="125"/>
        <v>2016</v>
      </c>
    </row>
    <row r="1311" spans="1:20" ht="32" x14ac:dyDescent="0.2">
      <c r="A1311" s="6">
        <f t="shared" si="122"/>
        <v>1.1199130434782609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7">
        <f t="shared" si="120"/>
        <v>367.97142857142859</v>
      </c>
      <c r="Q1311" t="str">
        <f t="shared" si="123"/>
        <v>technology</v>
      </c>
      <c r="R1311" t="str">
        <f t="shared" si="121"/>
        <v>wearables</v>
      </c>
      <c r="S1311" s="11">
        <f t="shared" si="124"/>
        <v>42292.674398148149</v>
      </c>
      <c r="T1311">
        <f t="shared" si="125"/>
        <v>2015</v>
      </c>
    </row>
    <row r="1312" spans="1:20" ht="32" x14ac:dyDescent="0.2">
      <c r="A1312" s="6">
        <f t="shared" si="122"/>
        <v>0.155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7">
        <f t="shared" si="120"/>
        <v>129.16666666666666</v>
      </c>
      <c r="Q1312" t="str">
        <f t="shared" si="123"/>
        <v>technology</v>
      </c>
      <c r="R1312" t="str">
        <f t="shared" si="121"/>
        <v>wearables</v>
      </c>
      <c r="S1312" s="11">
        <f t="shared" si="124"/>
        <v>42601.458912037029</v>
      </c>
      <c r="T1312">
        <f t="shared" si="125"/>
        <v>2016</v>
      </c>
    </row>
    <row r="1313" spans="1:20" ht="48" x14ac:dyDescent="0.2">
      <c r="A1313" s="6">
        <f t="shared" si="122"/>
        <v>0.32028000000000001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7">
        <f t="shared" si="120"/>
        <v>800.7</v>
      </c>
      <c r="Q1313" t="str">
        <f t="shared" si="123"/>
        <v>technology</v>
      </c>
      <c r="R1313" t="str">
        <f t="shared" si="121"/>
        <v>wearables</v>
      </c>
      <c r="S1313" s="11">
        <f t="shared" si="124"/>
        <v>42704.635636574072</v>
      </c>
      <c r="T1313">
        <f t="shared" si="125"/>
        <v>2016</v>
      </c>
    </row>
    <row r="1314" spans="1:20" ht="48" x14ac:dyDescent="0.2">
      <c r="A1314" s="6">
        <f t="shared" si="122"/>
        <v>6.0869565217391303E-3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7">
        <f t="shared" si="120"/>
        <v>28</v>
      </c>
      <c r="Q1314" t="str">
        <f t="shared" si="123"/>
        <v>technology</v>
      </c>
      <c r="R1314" t="str">
        <f t="shared" si="121"/>
        <v>wearables</v>
      </c>
      <c r="S1314" s="11">
        <f t="shared" si="124"/>
        <v>42112.494467592587</v>
      </c>
      <c r="T1314">
        <f t="shared" si="125"/>
        <v>2015</v>
      </c>
    </row>
    <row r="1315" spans="1:20" ht="48" x14ac:dyDescent="0.2">
      <c r="A1315" s="6">
        <f t="shared" si="122"/>
        <v>0.31114999999999998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7">
        <f t="shared" si="120"/>
        <v>102.01639344262296</v>
      </c>
      <c r="Q1315" t="str">
        <f t="shared" si="123"/>
        <v>technology</v>
      </c>
      <c r="R1315" t="str">
        <f t="shared" si="121"/>
        <v>wearables</v>
      </c>
      <c r="S1315" s="11">
        <f t="shared" si="124"/>
        <v>42432.50131944444</v>
      </c>
      <c r="T1315">
        <f t="shared" si="125"/>
        <v>2016</v>
      </c>
    </row>
    <row r="1316" spans="1:20" ht="48" x14ac:dyDescent="0.2">
      <c r="A1316" s="6">
        <f t="shared" si="122"/>
        <v>1.1266666666666666E-2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7">
        <f t="shared" si="120"/>
        <v>184.36363636363637</v>
      </c>
      <c r="Q1316" t="str">
        <f t="shared" si="123"/>
        <v>technology</v>
      </c>
      <c r="R1316" t="str">
        <f t="shared" si="121"/>
        <v>wearables</v>
      </c>
      <c r="S1316" s="11">
        <f t="shared" si="124"/>
        <v>42664.461342592585</v>
      </c>
      <c r="T1316">
        <f t="shared" si="125"/>
        <v>2016</v>
      </c>
    </row>
    <row r="1317" spans="1:20" ht="32" x14ac:dyDescent="0.2">
      <c r="A1317" s="6">
        <f t="shared" si="122"/>
        <v>0.40404000000000001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7">
        <f t="shared" si="120"/>
        <v>162.91935483870967</v>
      </c>
      <c r="Q1317" t="str">
        <f t="shared" si="123"/>
        <v>technology</v>
      </c>
      <c r="R1317" t="str">
        <f t="shared" si="121"/>
        <v>wearables</v>
      </c>
      <c r="S1317" s="11">
        <f t="shared" si="124"/>
        <v>42313.833333333336</v>
      </c>
      <c r="T1317">
        <f t="shared" si="125"/>
        <v>2015</v>
      </c>
    </row>
    <row r="1318" spans="1:20" ht="48" x14ac:dyDescent="0.2">
      <c r="A1318" s="6">
        <f t="shared" si="122"/>
        <v>1.3333333333333333E-5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7">
        <f t="shared" si="120"/>
        <v>1</v>
      </c>
      <c r="Q1318" t="str">
        <f t="shared" si="123"/>
        <v>technology</v>
      </c>
      <c r="R1318" t="str">
        <f t="shared" si="121"/>
        <v>wearables</v>
      </c>
      <c r="S1318" s="11">
        <f t="shared" si="124"/>
        <v>42428.753576388881</v>
      </c>
      <c r="T1318">
        <f t="shared" si="125"/>
        <v>2016</v>
      </c>
    </row>
    <row r="1319" spans="1:20" ht="48" x14ac:dyDescent="0.2">
      <c r="A1319" s="6">
        <f t="shared" si="122"/>
        <v>5.7334999999999997E-2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7">
        <f t="shared" si="120"/>
        <v>603.52631578947364</v>
      </c>
      <c r="Q1319" t="str">
        <f t="shared" si="123"/>
        <v>technology</v>
      </c>
      <c r="R1319" t="str">
        <f t="shared" si="121"/>
        <v>wearables</v>
      </c>
      <c r="S1319" s="11">
        <f t="shared" si="124"/>
        <v>42572.374999999993</v>
      </c>
      <c r="T1319">
        <f t="shared" si="125"/>
        <v>2016</v>
      </c>
    </row>
    <row r="1320" spans="1:20" ht="48" x14ac:dyDescent="0.2">
      <c r="A1320" s="6">
        <f t="shared" si="122"/>
        <v>0.15325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7">
        <f t="shared" si="120"/>
        <v>45.407407407407405</v>
      </c>
      <c r="Q1320" t="str">
        <f t="shared" si="123"/>
        <v>technology</v>
      </c>
      <c r="R1320" t="str">
        <f t="shared" si="121"/>
        <v>wearables</v>
      </c>
      <c r="S1320" s="11">
        <f t="shared" si="124"/>
        <v>42014.835324074076</v>
      </c>
      <c r="T1320">
        <f t="shared" si="125"/>
        <v>2015</v>
      </c>
    </row>
    <row r="1321" spans="1:20" ht="48" x14ac:dyDescent="0.2">
      <c r="A1321" s="6">
        <f t="shared" si="122"/>
        <v>0.15103448275862069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7">
        <f t="shared" si="120"/>
        <v>97.333333333333329</v>
      </c>
      <c r="Q1321" t="str">
        <f t="shared" si="123"/>
        <v>technology</v>
      </c>
      <c r="R1321" t="str">
        <f t="shared" si="121"/>
        <v>wearables</v>
      </c>
      <c r="S1321" s="11">
        <f t="shared" si="124"/>
        <v>41831.458333333328</v>
      </c>
      <c r="T1321">
        <f t="shared" si="125"/>
        <v>2014</v>
      </c>
    </row>
    <row r="1322" spans="1:20" ht="48" x14ac:dyDescent="0.2">
      <c r="A1322" s="6">
        <f t="shared" si="122"/>
        <v>5.0299999999999997E-3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7">
        <f t="shared" si="120"/>
        <v>167.66666666666666</v>
      </c>
      <c r="Q1322" t="str">
        <f t="shared" si="123"/>
        <v>technology</v>
      </c>
      <c r="R1322" t="str">
        <f t="shared" si="121"/>
        <v>wearables</v>
      </c>
      <c r="S1322" s="11">
        <f t="shared" si="124"/>
        <v>42734.749999999993</v>
      </c>
      <c r="T1322">
        <f t="shared" si="125"/>
        <v>2016</v>
      </c>
    </row>
    <row r="1323" spans="1:20" ht="48" x14ac:dyDescent="0.2">
      <c r="A1323" s="6">
        <f t="shared" si="122"/>
        <v>1.3028138528138528E-2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7">
        <f t="shared" si="120"/>
        <v>859.85714285714289</v>
      </c>
      <c r="Q1323" t="str">
        <f t="shared" si="123"/>
        <v>technology</v>
      </c>
      <c r="R1323" t="str">
        <f t="shared" si="121"/>
        <v>wearables</v>
      </c>
      <c r="S1323" s="11">
        <f t="shared" si="124"/>
        <v>42727.540937499994</v>
      </c>
      <c r="T1323">
        <f t="shared" si="125"/>
        <v>2016</v>
      </c>
    </row>
    <row r="1324" spans="1:20" ht="48" x14ac:dyDescent="0.2">
      <c r="A1324" s="6">
        <f t="shared" si="122"/>
        <v>3.0285714285714286E-3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7">
        <f t="shared" si="120"/>
        <v>26.5</v>
      </c>
      <c r="Q1324" t="str">
        <f t="shared" si="123"/>
        <v>technology</v>
      </c>
      <c r="R1324" t="str">
        <f t="shared" si="121"/>
        <v>wearables</v>
      </c>
      <c r="S1324" s="11">
        <f t="shared" si="124"/>
        <v>42145.448206018518</v>
      </c>
      <c r="T1324">
        <f t="shared" si="125"/>
        <v>2015</v>
      </c>
    </row>
    <row r="1325" spans="1:20" ht="48" x14ac:dyDescent="0.2">
      <c r="A1325" s="6">
        <f t="shared" si="122"/>
        <v>8.8800000000000004E-2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7">
        <f t="shared" si="120"/>
        <v>30.272727272727273</v>
      </c>
      <c r="Q1325" t="str">
        <f t="shared" si="123"/>
        <v>technology</v>
      </c>
      <c r="R1325" t="str">
        <f t="shared" si="121"/>
        <v>wearables</v>
      </c>
      <c r="S1325" s="11">
        <f t="shared" si="124"/>
        <v>42486.079861111109</v>
      </c>
      <c r="T1325">
        <f t="shared" si="125"/>
        <v>2016</v>
      </c>
    </row>
    <row r="1326" spans="1:20" ht="48" x14ac:dyDescent="0.2">
      <c r="A1326" s="6">
        <f t="shared" si="122"/>
        <v>9.8400000000000001E-2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7">
        <f t="shared" si="120"/>
        <v>54.666666666666664</v>
      </c>
      <c r="Q1326" t="str">
        <f t="shared" si="123"/>
        <v>technology</v>
      </c>
      <c r="R1326" t="str">
        <f t="shared" si="121"/>
        <v>wearables</v>
      </c>
      <c r="S1326" s="11">
        <f t="shared" si="124"/>
        <v>42656.425370370365</v>
      </c>
      <c r="T1326">
        <f t="shared" si="125"/>
        <v>2016</v>
      </c>
    </row>
    <row r="1327" spans="1:20" ht="48" x14ac:dyDescent="0.2">
      <c r="A1327" s="6">
        <f t="shared" si="122"/>
        <v>2.4299999999999999E-2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7">
        <f t="shared" si="120"/>
        <v>60.75</v>
      </c>
      <c r="Q1327" t="str">
        <f t="shared" si="123"/>
        <v>technology</v>
      </c>
      <c r="R1327" t="str">
        <f t="shared" si="121"/>
        <v>wearables</v>
      </c>
      <c r="S1327" s="11">
        <f t="shared" si="124"/>
        <v>42733.877719907403</v>
      </c>
      <c r="T1327">
        <f t="shared" si="125"/>
        <v>2016</v>
      </c>
    </row>
    <row r="1328" spans="1:20" ht="48" x14ac:dyDescent="0.2">
      <c r="A1328" s="6">
        <f t="shared" si="122"/>
        <v>1.1299999999999999E-2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7">
        <f t="shared" si="120"/>
        <v>102.72727272727273</v>
      </c>
      <c r="Q1328" t="str">
        <f t="shared" si="123"/>
        <v>technology</v>
      </c>
      <c r="R1328" t="str">
        <f t="shared" si="121"/>
        <v>wearables</v>
      </c>
      <c r="S1328" s="11">
        <f t="shared" si="124"/>
        <v>42019.583657407398</v>
      </c>
      <c r="T1328">
        <f t="shared" si="125"/>
        <v>2015</v>
      </c>
    </row>
    <row r="1329" spans="1:20" ht="48" x14ac:dyDescent="0.2">
      <c r="A1329" s="6">
        <f t="shared" si="122"/>
        <v>3.5520833333333335E-2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7">
        <f t="shared" si="120"/>
        <v>41.585365853658537</v>
      </c>
      <c r="Q1329" t="str">
        <f t="shared" si="123"/>
        <v>technology</v>
      </c>
      <c r="R1329" t="str">
        <f t="shared" si="121"/>
        <v>wearables</v>
      </c>
      <c r="S1329" s="11">
        <f t="shared" si="124"/>
        <v>42153.470312500001</v>
      </c>
      <c r="T1329">
        <f t="shared" si="125"/>
        <v>2015</v>
      </c>
    </row>
    <row r="1330" spans="1:20" ht="48" x14ac:dyDescent="0.2">
      <c r="A1330" s="6">
        <f t="shared" si="122"/>
        <v>2.3306666666666667E-2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7">
        <f t="shared" si="120"/>
        <v>116.53333333333333</v>
      </c>
      <c r="Q1330" t="str">
        <f t="shared" si="123"/>
        <v>technology</v>
      </c>
      <c r="R1330" t="str">
        <f t="shared" si="121"/>
        <v>wearables</v>
      </c>
      <c r="S1330" s="11">
        <f t="shared" si="124"/>
        <v>42657.434421296297</v>
      </c>
      <c r="T1330">
        <f t="shared" si="125"/>
        <v>2016</v>
      </c>
    </row>
    <row r="1331" spans="1:20" ht="48" x14ac:dyDescent="0.2">
      <c r="A1331" s="6">
        <f t="shared" si="122"/>
        <v>8.1600000000000006E-3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7">
        <f t="shared" si="120"/>
        <v>45.333333333333336</v>
      </c>
      <c r="Q1331" t="str">
        <f t="shared" si="123"/>
        <v>technology</v>
      </c>
      <c r="R1331" t="str">
        <f t="shared" si="121"/>
        <v>wearables</v>
      </c>
      <c r="S1331" s="11">
        <f t="shared" si="124"/>
        <v>41975.054918981477</v>
      </c>
      <c r="T1331">
        <f t="shared" si="125"/>
        <v>2014</v>
      </c>
    </row>
    <row r="1332" spans="1:20" ht="48" x14ac:dyDescent="0.2">
      <c r="A1332" s="6">
        <f t="shared" si="122"/>
        <v>0.22494285714285714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7">
        <f t="shared" si="120"/>
        <v>157.46</v>
      </c>
      <c r="Q1332" t="str">
        <f t="shared" si="123"/>
        <v>technology</v>
      </c>
      <c r="R1332" t="str">
        <f t="shared" si="121"/>
        <v>wearables</v>
      </c>
      <c r="S1332" s="11">
        <f t="shared" si="124"/>
        <v>42552.958333333336</v>
      </c>
      <c r="T1332">
        <f t="shared" si="125"/>
        <v>2016</v>
      </c>
    </row>
    <row r="1333" spans="1:20" ht="48" x14ac:dyDescent="0.2">
      <c r="A1333" s="6">
        <f t="shared" si="122"/>
        <v>1.3668E-2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7">
        <f t="shared" si="120"/>
        <v>100.5</v>
      </c>
      <c r="Q1333" t="str">
        <f t="shared" si="123"/>
        <v>technology</v>
      </c>
      <c r="R1333" t="str">
        <f t="shared" si="121"/>
        <v>wearables</v>
      </c>
      <c r="S1333" s="11">
        <f t="shared" si="124"/>
        <v>42599.295763888884</v>
      </c>
      <c r="T1333">
        <f t="shared" si="125"/>
        <v>2016</v>
      </c>
    </row>
    <row r="1334" spans="1:20" ht="48" x14ac:dyDescent="0.2">
      <c r="A1334" s="6">
        <f t="shared" si="122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7" t="e">
        <f t="shared" si="120"/>
        <v>#DIV/0!</v>
      </c>
      <c r="Q1334" t="str">
        <f t="shared" si="123"/>
        <v>technology</v>
      </c>
      <c r="R1334" t="str">
        <f t="shared" si="121"/>
        <v>wearables</v>
      </c>
      <c r="S1334" s="11">
        <f t="shared" si="124"/>
        <v>42761.851944444446</v>
      </c>
      <c r="T1334">
        <f t="shared" si="125"/>
        <v>2017</v>
      </c>
    </row>
    <row r="1335" spans="1:20" ht="48" x14ac:dyDescent="0.2">
      <c r="A1335" s="6">
        <f t="shared" si="122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7" t="e">
        <f t="shared" si="120"/>
        <v>#DIV/0!</v>
      </c>
      <c r="Q1335" t="str">
        <f t="shared" si="123"/>
        <v>technology</v>
      </c>
      <c r="R1335" t="str">
        <f t="shared" si="121"/>
        <v>wearables</v>
      </c>
      <c r="S1335" s="11">
        <f t="shared" si="124"/>
        <v>41835.8984375</v>
      </c>
      <c r="T1335">
        <f t="shared" si="125"/>
        <v>2014</v>
      </c>
    </row>
    <row r="1336" spans="1:20" ht="48" x14ac:dyDescent="0.2">
      <c r="A1336" s="6">
        <f t="shared" si="122"/>
        <v>0.10754135338345865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7">
        <f t="shared" si="120"/>
        <v>51.822463768115945</v>
      </c>
      <c r="Q1336" t="str">
        <f t="shared" si="123"/>
        <v>technology</v>
      </c>
      <c r="R1336" t="str">
        <f t="shared" si="121"/>
        <v>wearables</v>
      </c>
      <c r="S1336" s="11">
        <f t="shared" si="124"/>
        <v>42440.565821759257</v>
      </c>
      <c r="T1336">
        <f t="shared" si="125"/>
        <v>2016</v>
      </c>
    </row>
    <row r="1337" spans="1:20" ht="48" x14ac:dyDescent="0.2">
      <c r="A1337" s="6">
        <f t="shared" si="122"/>
        <v>0.1976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7">
        <f t="shared" si="120"/>
        <v>308.75</v>
      </c>
      <c r="Q1337" t="str">
        <f t="shared" si="123"/>
        <v>technology</v>
      </c>
      <c r="R1337" t="str">
        <f t="shared" si="121"/>
        <v>wearables</v>
      </c>
      <c r="S1337" s="11">
        <f t="shared" si="124"/>
        <v>42343.728032407402</v>
      </c>
      <c r="T1337">
        <f t="shared" si="125"/>
        <v>2015</v>
      </c>
    </row>
    <row r="1338" spans="1:20" ht="48" x14ac:dyDescent="0.2">
      <c r="A1338" s="6">
        <f t="shared" si="122"/>
        <v>0.84946999999999995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7">
        <f t="shared" si="120"/>
        <v>379.22767857142856</v>
      </c>
      <c r="Q1338" t="str">
        <f t="shared" si="123"/>
        <v>technology</v>
      </c>
      <c r="R1338" t="str">
        <f t="shared" si="121"/>
        <v>wearables</v>
      </c>
      <c r="S1338" s="11">
        <f t="shared" si="124"/>
        <v>41990.655416666668</v>
      </c>
      <c r="T1338">
        <f t="shared" si="125"/>
        <v>2014</v>
      </c>
    </row>
    <row r="1339" spans="1:20" ht="48" x14ac:dyDescent="0.2">
      <c r="A1339" s="6">
        <f t="shared" si="122"/>
        <v>0.49381999999999998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7">
        <f t="shared" si="120"/>
        <v>176.36428571428573</v>
      </c>
      <c r="Q1339" t="str">
        <f t="shared" si="123"/>
        <v>technology</v>
      </c>
      <c r="R1339" t="str">
        <f t="shared" si="121"/>
        <v>wearables</v>
      </c>
      <c r="S1339" s="11">
        <f t="shared" si="124"/>
        <v>42797.368969907409</v>
      </c>
      <c r="T1339">
        <f t="shared" si="125"/>
        <v>2017</v>
      </c>
    </row>
    <row r="1340" spans="1:20" ht="48" x14ac:dyDescent="0.2">
      <c r="A1340" s="6">
        <f t="shared" si="122"/>
        <v>3.3033333333333331E-2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7">
        <f t="shared" si="120"/>
        <v>66.066666666666663</v>
      </c>
      <c r="Q1340" t="str">
        <f t="shared" si="123"/>
        <v>technology</v>
      </c>
      <c r="R1340" t="str">
        <f t="shared" si="121"/>
        <v>wearables</v>
      </c>
      <c r="S1340" s="11">
        <f t="shared" si="124"/>
        <v>42218.595289351848</v>
      </c>
      <c r="T1340">
        <f t="shared" si="125"/>
        <v>2015</v>
      </c>
    </row>
    <row r="1341" spans="1:20" ht="32" x14ac:dyDescent="0.2">
      <c r="A1341" s="6">
        <f t="shared" si="122"/>
        <v>6.6339999999999996E-2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7">
        <f t="shared" si="120"/>
        <v>89.648648648648646</v>
      </c>
      <c r="Q1341" t="str">
        <f t="shared" si="123"/>
        <v>technology</v>
      </c>
      <c r="R1341" t="str">
        <f t="shared" si="121"/>
        <v>wearables</v>
      </c>
      <c r="S1341" s="11">
        <f t="shared" si="124"/>
        <v>41981.480497685181</v>
      </c>
      <c r="T1341">
        <f t="shared" si="125"/>
        <v>2014</v>
      </c>
    </row>
    <row r="1342" spans="1:20" ht="48" x14ac:dyDescent="0.2">
      <c r="A1342" s="6">
        <f t="shared" si="122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7" t="e">
        <f t="shared" si="120"/>
        <v>#DIV/0!</v>
      </c>
      <c r="Q1342" t="str">
        <f t="shared" si="123"/>
        <v>technology</v>
      </c>
      <c r="R1342" t="str">
        <f t="shared" si="121"/>
        <v>wearables</v>
      </c>
      <c r="S1342" s="11">
        <f t="shared" si="124"/>
        <v>41866.387187499997</v>
      </c>
      <c r="T1342">
        <f t="shared" si="125"/>
        <v>2014</v>
      </c>
    </row>
    <row r="1343" spans="1:20" ht="48" x14ac:dyDescent="0.2">
      <c r="A1343" s="6">
        <f t="shared" si="122"/>
        <v>0.7036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7">
        <f t="shared" si="120"/>
        <v>382.39130434782606</v>
      </c>
      <c r="Q1343" t="str">
        <f t="shared" si="123"/>
        <v>technology</v>
      </c>
      <c r="R1343" t="str">
        <f t="shared" si="121"/>
        <v>wearables</v>
      </c>
      <c r="S1343" s="11">
        <f t="shared" si="124"/>
        <v>42644.415706018517</v>
      </c>
      <c r="T1343">
        <f t="shared" si="125"/>
        <v>2016</v>
      </c>
    </row>
    <row r="1344" spans="1:20" ht="48" x14ac:dyDescent="0.2">
      <c r="A1344" s="6">
        <f t="shared" si="122"/>
        <v>2E-3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7">
        <f t="shared" si="120"/>
        <v>100</v>
      </c>
      <c r="Q1344" t="str">
        <f t="shared" si="123"/>
        <v>technology</v>
      </c>
      <c r="R1344" t="str">
        <f t="shared" si="121"/>
        <v>wearables</v>
      </c>
      <c r="S1344" s="11">
        <f t="shared" si="124"/>
        <v>42202.608090277768</v>
      </c>
      <c r="T1344">
        <f t="shared" si="125"/>
        <v>2015</v>
      </c>
    </row>
    <row r="1345" spans="1:20" ht="48" x14ac:dyDescent="0.2">
      <c r="A1345" s="6">
        <f t="shared" si="122"/>
        <v>1.02298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7">
        <f t="shared" si="120"/>
        <v>158.35603715170279</v>
      </c>
      <c r="Q1345" t="str">
        <f t="shared" si="123"/>
        <v>technology</v>
      </c>
      <c r="R1345" t="str">
        <f t="shared" si="121"/>
        <v>wearables</v>
      </c>
      <c r="S1345" s="11">
        <f t="shared" si="124"/>
        <v>42600.957638888889</v>
      </c>
      <c r="T1345">
        <f t="shared" si="125"/>
        <v>2016</v>
      </c>
    </row>
    <row r="1346" spans="1:20" ht="48" x14ac:dyDescent="0.2">
      <c r="A1346" s="6">
        <f t="shared" si="122"/>
        <v>3.7773333333333334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7">
        <f t="shared" ref="P1346:P1409" si="126">F:F/M:M</f>
        <v>40.762589928057551</v>
      </c>
      <c r="Q1346" t="str">
        <f t="shared" si="123"/>
        <v>publishing</v>
      </c>
      <c r="R1346" t="str">
        <f t="shared" ref="R1346:R1409" si="127">RIGHT(O1346,LEN(O1346)-SEARCH("/",O1346,1))</f>
        <v>nonfiction</v>
      </c>
      <c r="S1346" s="11">
        <f t="shared" si="124"/>
        <v>42551.581469907404</v>
      </c>
      <c r="T1346">
        <f t="shared" si="125"/>
        <v>2016</v>
      </c>
    </row>
    <row r="1347" spans="1:20" ht="48" x14ac:dyDescent="0.2">
      <c r="A1347" s="6">
        <f t="shared" ref="A1347:A1410" si="128">F:F/E:E</f>
        <v>1.25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7">
        <f t="shared" si="126"/>
        <v>53.571428571428569</v>
      </c>
      <c r="Q1347" t="str">
        <f t="shared" ref="Q1347:Q1410" si="129">LEFT(O1347,SEARCH("/",O1347,1)-1)</f>
        <v>publishing</v>
      </c>
      <c r="R1347" t="str">
        <f t="shared" si="127"/>
        <v>nonfiction</v>
      </c>
      <c r="S1347" s="11">
        <f t="shared" ref="S1347:S1410" si="130">(((J1347/60)/60)/24)+DATE(1970,1,1)+(-5/24)</f>
        <v>41834.606006944443</v>
      </c>
      <c r="T1347">
        <f t="shared" ref="T1347:T1410" si="131">YEAR(S1347)</f>
        <v>2014</v>
      </c>
    </row>
    <row r="1348" spans="1:20" ht="48" x14ac:dyDescent="0.2">
      <c r="A1348" s="6">
        <f t="shared" si="128"/>
        <v>1.473265306122449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7">
        <f t="shared" si="126"/>
        <v>48.449664429530202</v>
      </c>
      <c r="Q1348" t="str">
        <f t="shared" si="129"/>
        <v>publishing</v>
      </c>
      <c r="R1348" t="str">
        <f t="shared" si="127"/>
        <v>nonfiction</v>
      </c>
      <c r="S1348" s="11">
        <f t="shared" si="130"/>
        <v>41451.867488425924</v>
      </c>
      <c r="T1348">
        <f t="shared" si="131"/>
        <v>2013</v>
      </c>
    </row>
    <row r="1349" spans="1:20" ht="48" x14ac:dyDescent="0.2">
      <c r="A1349" s="6">
        <f t="shared" si="128"/>
        <v>1.022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7">
        <f t="shared" si="126"/>
        <v>82.41935483870968</v>
      </c>
      <c r="Q1349" t="str">
        <f t="shared" si="129"/>
        <v>publishing</v>
      </c>
      <c r="R1349" t="str">
        <f t="shared" si="127"/>
        <v>nonfiction</v>
      </c>
      <c r="S1349" s="11">
        <f t="shared" si="130"/>
        <v>42070.429687499993</v>
      </c>
      <c r="T1349">
        <f t="shared" si="131"/>
        <v>2015</v>
      </c>
    </row>
    <row r="1350" spans="1:20" ht="48" x14ac:dyDescent="0.2">
      <c r="A1350" s="6">
        <f t="shared" si="128"/>
        <v>1.018723404255319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7">
        <f t="shared" si="126"/>
        <v>230.19230769230768</v>
      </c>
      <c r="Q1350" t="str">
        <f t="shared" si="129"/>
        <v>publishing</v>
      </c>
      <c r="R1350" t="str">
        <f t="shared" si="127"/>
        <v>nonfiction</v>
      </c>
      <c r="S1350" s="11">
        <f t="shared" si="130"/>
        <v>41991.29783564814</v>
      </c>
      <c r="T1350">
        <f t="shared" si="131"/>
        <v>2014</v>
      </c>
    </row>
    <row r="1351" spans="1:20" ht="48" x14ac:dyDescent="0.2">
      <c r="A1351" s="6">
        <f t="shared" si="128"/>
        <v>2.0419999999999998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7">
        <f t="shared" si="126"/>
        <v>59.360465116279073</v>
      </c>
      <c r="Q1351" t="str">
        <f t="shared" si="129"/>
        <v>publishing</v>
      </c>
      <c r="R1351" t="str">
        <f t="shared" si="127"/>
        <v>nonfiction</v>
      </c>
      <c r="S1351" s="11">
        <f t="shared" si="130"/>
        <v>42354.082638888889</v>
      </c>
      <c r="T1351">
        <f t="shared" si="131"/>
        <v>2015</v>
      </c>
    </row>
    <row r="1352" spans="1:20" ht="48" x14ac:dyDescent="0.2">
      <c r="A1352" s="6">
        <f t="shared" si="128"/>
        <v>1.0405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7">
        <f t="shared" si="126"/>
        <v>66.698717948717942</v>
      </c>
      <c r="Q1352" t="str">
        <f t="shared" si="129"/>
        <v>publishing</v>
      </c>
      <c r="R1352" t="str">
        <f t="shared" si="127"/>
        <v>nonfiction</v>
      </c>
      <c r="S1352" s="11">
        <f t="shared" si="130"/>
        <v>42363.804791666662</v>
      </c>
      <c r="T1352">
        <f t="shared" si="131"/>
        <v>2015</v>
      </c>
    </row>
    <row r="1353" spans="1:20" ht="32" x14ac:dyDescent="0.2">
      <c r="A1353" s="6">
        <f t="shared" si="128"/>
        <v>1.0126500000000001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7">
        <f t="shared" si="126"/>
        <v>168.77500000000001</v>
      </c>
      <c r="Q1353" t="str">
        <f t="shared" si="129"/>
        <v>publishing</v>
      </c>
      <c r="R1353" t="str">
        <f t="shared" si="127"/>
        <v>nonfiction</v>
      </c>
      <c r="S1353" s="11">
        <f t="shared" si="130"/>
        <v>42412.531759259255</v>
      </c>
      <c r="T1353">
        <f t="shared" si="131"/>
        <v>2016</v>
      </c>
    </row>
    <row r="1354" spans="1:20" ht="48" x14ac:dyDescent="0.2">
      <c r="A1354" s="6">
        <f t="shared" si="128"/>
        <v>1.3613999999999999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7">
        <f t="shared" si="126"/>
        <v>59.973568281938327</v>
      </c>
      <c r="Q1354" t="str">
        <f t="shared" si="129"/>
        <v>publishing</v>
      </c>
      <c r="R1354" t="str">
        <f t="shared" si="127"/>
        <v>nonfiction</v>
      </c>
      <c r="S1354" s="11">
        <f t="shared" si="130"/>
        <v>42251.957638888889</v>
      </c>
      <c r="T1354">
        <f t="shared" si="131"/>
        <v>2015</v>
      </c>
    </row>
    <row r="1355" spans="1:20" ht="32" x14ac:dyDescent="0.2">
      <c r="A1355" s="6">
        <f t="shared" si="128"/>
        <v>1.3360000000000001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7">
        <f t="shared" si="126"/>
        <v>31.80952380952381</v>
      </c>
      <c r="Q1355" t="str">
        <f t="shared" si="129"/>
        <v>publishing</v>
      </c>
      <c r="R1355" t="str">
        <f t="shared" si="127"/>
        <v>nonfiction</v>
      </c>
      <c r="S1355" s="11">
        <f t="shared" si="130"/>
        <v>41343.791666666664</v>
      </c>
      <c r="T1355">
        <f t="shared" si="131"/>
        <v>2013</v>
      </c>
    </row>
    <row r="1356" spans="1:20" ht="48" x14ac:dyDescent="0.2">
      <c r="A1356" s="6">
        <f t="shared" si="128"/>
        <v>1.3025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7">
        <f t="shared" si="126"/>
        <v>24.421875</v>
      </c>
      <c r="Q1356" t="str">
        <f t="shared" si="129"/>
        <v>publishing</v>
      </c>
      <c r="R1356" t="str">
        <f t="shared" si="127"/>
        <v>nonfiction</v>
      </c>
      <c r="S1356" s="11">
        <f t="shared" si="130"/>
        <v>42532.599293981482</v>
      </c>
      <c r="T1356">
        <f t="shared" si="131"/>
        <v>2016</v>
      </c>
    </row>
    <row r="1357" spans="1:20" ht="48" x14ac:dyDescent="0.2">
      <c r="A1357" s="6">
        <f t="shared" si="128"/>
        <v>1.2267999999999999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7">
        <f t="shared" si="126"/>
        <v>25.347107438016529</v>
      </c>
      <c r="Q1357" t="str">
        <f t="shared" si="129"/>
        <v>publishing</v>
      </c>
      <c r="R1357" t="str">
        <f t="shared" si="127"/>
        <v>nonfiction</v>
      </c>
      <c r="S1357" s="11">
        <f t="shared" si="130"/>
        <v>41243.208333333328</v>
      </c>
      <c r="T1357">
        <f t="shared" si="131"/>
        <v>2012</v>
      </c>
    </row>
    <row r="1358" spans="1:20" ht="48" x14ac:dyDescent="0.2">
      <c r="A1358" s="6">
        <f t="shared" si="128"/>
        <v>1.8281058823529412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7">
        <f t="shared" si="126"/>
        <v>71.443218390804603</v>
      </c>
      <c r="Q1358" t="str">
        <f t="shared" si="129"/>
        <v>publishing</v>
      </c>
      <c r="R1358" t="str">
        <f t="shared" si="127"/>
        <v>nonfiction</v>
      </c>
      <c r="S1358" s="11">
        <f t="shared" si="130"/>
        <v>41459.830555555556</v>
      </c>
      <c r="T1358">
        <f t="shared" si="131"/>
        <v>2013</v>
      </c>
    </row>
    <row r="1359" spans="1:20" ht="48" x14ac:dyDescent="0.2">
      <c r="A1359" s="6">
        <f t="shared" si="128"/>
        <v>1.2529999999999999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7">
        <f t="shared" si="126"/>
        <v>38.553846153846152</v>
      </c>
      <c r="Q1359" t="str">
        <f t="shared" si="129"/>
        <v>publishing</v>
      </c>
      <c r="R1359" t="str">
        <f t="shared" si="127"/>
        <v>nonfiction</v>
      </c>
      <c r="S1359" s="11">
        <f t="shared" si="130"/>
        <v>41334.040972222218</v>
      </c>
      <c r="T1359">
        <f t="shared" si="131"/>
        <v>2013</v>
      </c>
    </row>
    <row r="1360" spans="1:20" ht="48" x14ac:dyDescent="0.2">
      <c r="A1360" s="6">
        <f t="shared" si="128"/>
        <v>1.1166666666666667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7">
        <f t="shared" si="126"/>
        <v>68.367346938775512</v>
      </c>
      <c r="Q1360" t="str">
        <f t="shared" si="129"/>
        <v>publishing</v>
      </c>
      <c r="R1360" t="str">
        <f t="shared" si="127"/>
        <v>nonfiction</v>
      </c>
      <c r="S1360" s="11">
        <f t="shared" si="130"/>
        <v>40719.362534722219</v>
      </c>
      <c r="T1360">
        <f t="shared" si="131"/>
        <v>2011</v>
      </c>
    </row>
    <row r="1361" spans="1:20" ht="48" x14ac:dyDescent="0.2">
      <c r="A1361" s="6">
        <f t="shared" si="128"/>
        <v>1.1575757575757575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7">
        <f t="shared" si="126"/>
        <v>40.210526315789473</v>
      </c>
      <c r="Q1361" t="str">
        <f t="shared" si="129"/>
        <v>publishing</v>
      </c>
      <c r="R1361" t="str">
        <f t="shared" si="127"/>
        <v>nonfiction</v>
      </c>
      <c r="S1361" s="11">
        <f t="shared" si="130"/>
        <v>40730.606365740736</v>
      </c>
      <c r="T1361">
        <f t="shared" si="131"/>
        <v>2011</v>
      </c>
    </row>
    <row r="1362" spans="1:20" ht="32" x14ac:dyDescent="0.2">
      <c r="A1362" s="6">
        <f t="shared" si="128"/>
        <v>1.732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7">
        <f t="shared" si="126"/>
        <v>32.074074074074076</v>
      </c>
      <c r="Q1362" t="str">
        <f t="shared" si="129"/>
        <v>publishing</v>
      </c>
      <c r="R1362" t="str">
        <f t="shared" si="127"/>
        <v>nonfiction</v>
      </c>
      <c r="S1362" s="11">
        <f t="shared" si="130"/>
        <v>41123.692361111105</v>
      </c>
      <c r="T1362">
        <f t="shared" si="131"/>
        <v>2012</v>
      </c>
    </row>
    <row r="1363" spans="1:20" ht="48" x14ac:dyDescent="0.2">
      <c r="A1363" s="6">
        <f t="shared" si="128"/>
        <v>1.2598333333333334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7">
        <f t="shared" si="126"/>
        <v>28.632575757575758</v>
      </c>
      <c r="Q1363" t="str">
        <f t="shared" si="129"/>
        <v>publishing</v>
      </c>
      <c r="R1363" t="str">
        <f t="shared" si="127"/>
        <v>nonfiction</v>
      </c>
      <c r="S1363" s="11">
        <f t="shared" si="130"/>
        <v>41811.508935185186</v>
      </c>
      <c r="T1363">
        <f t="shared" si="131"/>
        <v>2014</v>
      </c>
    </row>
    <row r="1364" spans="1:20" ht="32" x14ac:dyDescent="0.2">
      <c r="A1364" s="6">
        <f t="shared" si="128"/>
        <v>1.091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7">
        <f t="shared" si="126"/>
        <v>43.64</v>
      </c>
      <c r="Q1364" t="str">
        <f t="shared" si="129"/>
        <v>publishing</v>
      </c>
      <c r="R1364" t="str">
        <f t="shared" si="127"/>
        <v>nonfiction</v>
      </c>
      <c r="S1364" s="11">
        <f t="shared" si="130"/>
        <v>41524.726053240738</v>
      </c>
      <c r="T1364">
        <f t="shared" si="131"/>
        <v>2013</v>
      </c>
    </row>
    <row r="1365" spans="1:20" ht="48" x14ac:dyDescent="0.2">
      <c r="A1365" s="6">
        <f t="shared" si="128"/>
        <v>1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7">
        <f t="shared" si="126"/>
        <v>40</v>
      </c>
      <c r="Q1365" t="str">
        <f t="shared" si="129"/>
        <v>publishing</v>
      </c>
      <c r="R1365" t="str">
        <f t="shared" si="127"/>
        <v>nonfiction</v>
      </c>
      <c r="S1365" s="11">
        <f t="shared" si="130"/>
        <v>42415.124305555553</v>
      </c>
      <c r="T1365">
        <f t="shared" si="131"/>
        <v>2016</v>
      </c>
    </row>
    <row r="1366" spans="1:20" ht="48" x14ac:dyDescent="0.2">
      <c r="A1366" s="6">
        <f t="shared" si="128"/>
        <v>1.1864285714285714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7">
        <f t="shared" si="126"/>
        <v>346.04166666666669</v>
      </c>
      <c r="Q1366" t="str">
        <f t="shared" si="129"/>
        <v>music</v>
      </c>
      <c r="R1366" t="str">
        <f t="shared" si="127"/>
        <v>rock</v>
      </c>
      <c r="S1366" s="11">
        <f t="shared" si="130"/>
        <v>42011.487337962964</v>
      </c>
      <c r="T1366">
        <f t="shared" si="131"/>
        <v>2015</v>
      </c>
    </row>
    <row r="1367" spans="1:20" ht="48" x14ac:dyDescent="0.2">
      <c r="A1367" s="6">
        <f t="shared" si="128"/>
        <v>1.0026666666666666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7">
        <f t="shared" si="126"/>
        <v>81.739130434782609</v>
      </c>
      <c r="Q1367" t="str">
        <f t="shared" si="129"/>
        <v>music</v>
      </c>
      <c r="R1367" t="str">
        <f t="shared" si="127"/>
        <v>rock</v>
      </c>
      <c r="S1367" s="11">
        <f t="shared" si="130"/>
        <v>42079.483240740738</v>
      </c>
      <c r="T1367">
        <f t="shared" si="131"/>
        <v>2015</v>
      </c>
    </row>
    <row r="1368" spans="1:20" ht="16" x14ac:dyDescent="0.2">
      <c r="A1368" s="6">
        <f t="shared" si="128"/>
        <v>1.2648920000000001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7">
        <f t="shared" si="126"/>
        <v>64.535306122448986</v>
      </c>
      <c r="Q1368" t="str">
        <f t="shared" si="129"/>
        <v>music</v>
      </c>
      <c r="R1368" t="str">
        <f t="shared" si="127"/>
        <v>rock</v>
      </c>
      <c r="S1368" s="11">
        <f t="shared" si="130"/>
        <v>41969.829432870371</v>
      </c>
      <c r="T1368">
        <f t="shared" si="131"/>
        <v>2014</v>
      </c>
    </row>
    <row r="1369" spans="1:20" ht="48" x14ac:dyDescent="0.2">
      <c r="A1369" s="6">
        <f t="shared" si="128"/>
        <v>1.1426000000000001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7">
        <f t="shared" si="126"/>
        <v>63.477777777777774</v>
      </c>
      <c r="Q1369" t="str">
        <f t="shared" si="129"/>
        <v>music</v>
      </c>
      <c r="R1369" t="str">
        <f t="shared" si="127"/>
        <v>rock</v>
      </c>
      <c r="S1369" s="11">
        <f t="shared" si="130"/>
        <v>42321.836226851847</v>
      </c>
      <c r="T1369">
        <f t="shared" si="131"/>
        <v>2015</v>
      </c>
    </row>
    <row r="1370" spans="1:20" ht="48" x14ac:dyDescent="0.2">
      <c r="A1370" s="6">
        <f t="shared" si="128"/>
        <v>1.107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7">
        <f t="shared" si="126"/>
        <v>63.620689655172413</v>
      </c>
      <c r="Q1370" t="str">
        <f t="shared" si="129"/>
        <v>music</v>
      </c>
      <c r="R1370" t="str">
        <f t="shared" si="127"/>
        <v>rock</v>
      </c>
      <c r="S1370" s="11">
        <f t="shared" si="130"/>
        <v>42169.982569444437</v>
      </c>
      <c r="T1370">
        <f t="shared" si="131"/>
        <v>2015</v>
      </c>
    </row>
    <row r="1371" spans="1:20" ht="48" x14ac:dyDescent="0.2">
      <c r="A1371" s="6">
        <f t="shared" si="128"/>
        <v>1.0534805315203954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7">
        <f t="shared" si="126"/>
        <v>83.967068965517228</v>
      </c>
      <c r="Q1371" t="str">
        <f t="shared" si="129"/>
        <v>music</v>
      </c>
      <c r="R1371" t="str">
        <f t="shared" si="127"/>
        <v>rock</v>
      </c>
      <c r="S1371" s="11">
        <f t="shared" si="130"/>
        <v>41740.385949074072</v>
      </c>
      <c r="T1371">
        <f t="shared" si="131"/>
        <v>2014</v>
      </c>
    </row>
    <row r="1372" spans="1:20" ht="32" x14ac:dyDescent="0.2">
      <c r="A1372" s="6">
        <f t="shared" si="128"/>
        <v>1.0366666666666666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7">
        <f t="shared" si="126"/>
        <v>77.75</v>
      </c>
      <c r="Q1372" t="str">
        <f t="shared" si="129"/>
        <v>music</v>
      </c>
      <c r="R1372" t="str">
        <f t="shared" si="127"/>
        <v>rock</v>
      </c>
      <c r="S1372" s="11">
        <f t="shared" si="130"/>
        <v>41562.795023148145</v>
      </c>
      <c r="T1372">
        <f t="shared" si="131"/>
        <v>2013</v>
      </c>
    </row>
    <row r="1373" spans="1:20" ht="48" x14ac:dyDescent="0.2">
      <c r="A1373" s="6">
        <f t="shared" si="128"/>
        <v>1.0708672667523933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7">
        <f t="shared" si="126"/>
        <v>107.07142857142857</v>
      </c>
      <c r="Q1373" t="str">
        <f t="shared" si="129"/>
        <v>music</v>
      </c>
      <c r="R1373" t="str">
        <f t="shared" si="127"/>
        <v>rock</v>
      </c>
      <c r="S1373" s="11">
        <f t="shared" si="130"/>
        <v>42131.550254629627</v>
      </c>
      <c r="T1373">
        <f t="shared" si="131"/>
        <v>2015</v>
      </c>
    </row>
    <row r="1374" spans="1:20" ht="16" x14ac:dyDescent="0.2">
      <c r="A1374" s="6">
        <f t="shared" si="128"/>
        <v>1.24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7">
        <f t="shared" si="126"/>
        <v>38.75</v>
      </c>
      <c r="Q1374" t="str">
        <f t="shared" si="129"/>
        <v>music</v>
      </c>
      <c r="R1374" t="str">
        <f t="shared" si="127"/>
        <v>rock</v>
      </c>
      <c r="S1374" s="11">
        <f t="shared" si="130"/>
        <v>41102.53162037037</v>
      </c>
      <c r="T1374">
        <f t="shared" si="131"/>
        <v>2012</v>
      </c>
    </row>
    <row r="1375" spans="1:20" ht="32" x14ac:dyDescent="0.2">
      <c r="A1375" s="6">
        <f t="shared" si="128"/>
        <v>1.0501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7">
        <f t="shared" si="126"/>
        <v>201.94230769230768</v>
      </c>
      <c r="Q1375" t="str">
        <f t="shared" si="129"/>
        <v>music</v>
      </c>
      <c r="R1375" t="str">
        <f t="shared" si="127"/>
        <v>rock</v>
      </c>
      <c r="S1375" s="11">
        <f t="shared" si="130"/>
        <v>42734.743437499994</v>
      </c>
      <c r="T1375">
        <f t="shared" si="131"/>
        <v>2016</v>
      </c>
    </row>
    <row r="1376" spans="1:20" ht="48" x14ac:dyDescent="0.2">
      <c r="A1376" s="6">
        <f t="shared" si="128"/>
        <v>1.8946666666666667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7">
        <f t="shared" si="126"/>
        <v>43.060606060606062</v>
      </c>
      <c r="Q1376" t="str">
        <f t="shared" si="129"/>
        <v>music</v>
      </c>
      <c r="R1376" t="str">
        <f t="shared" si="127"/>
        <v>rock</v>
      </c>
      <c r="S1376" s="11">
        <f t="shared" si="130"/>
        <v>42453.911898148144</v>
      </c>
      <c r="T1376">
        <f t="shared" si="131"/>
        <v>2016</v>
      </c>
    </row>
    <row r="1377" spans="1:20" ht="48" x14ac:dyDescent="0.2">
      <c r="A1377" s="6">
        <f t="shared" si="128"/>
        <v>1.7132499999999999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7">
        <f t="shared" si="126"/>
        <v>62.871559633027523</v>
      </c>
      <c r="Q1377" t="str">
        <f t="shared" si="129"/>
        <v>music</v>
      </c>
      <c r="R1377" t="str">
        <f t="shared" si="127"/>
        <v>rock</v>
      </c>
      <c r="S1377" s="11">
        <f t="shared" si="130"/>
        <v>42749.857858796291</v>
      </c>
      <c r="T1377">
        <f t="shared" si="131"/>
        <v>2017</v>
      </c>
    </row>
    <row r="1378" spans="1:20" ht="32" x14ac:dyDescent="0.2">
      <c r="A1378" s="6">
        <f t="shared" si="128"/>
        <v>2.5248648648648651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7">
        <f t="shared" si="126"/>
        <v>55.607142857142854</v>
      </c>
      <c r="Q1378" t="str">
        <f t="shared" si="129"/>
        <v>music</v>
      </c>
      <c r="R1378" t="str">
        <f t="shared" si="127"/>
        <v>rock</v>
      </c>
      <c r="S1378" s="11">
        <f t="shared" si="130"/>
        <v>42707.502384259256</v>
      </c>
      <c r="T1378">
        <f t="shared" si="131"/>
        <v>2016</v>
      </c>
    </row>
    <row r="1379" spans="1:20" ht="48" x14ac:dyDescent="0.2">
      <c r="A1379" s="6">
        <f t="shared" si="128"/>
        <v>1.1615384615384616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7">
        <f t="shared" si="126"/>
        <v>48.70967741935484</v>
      </c>
      <c r="Q1379" t="str">
        <f t="shared" si="129"/>
        <v>music</v>
      </c>
      <c r="R1379" t="str">
        <f t="shared" si="127"/>
        <v>rock</v>
      </c>
      <c r="S1379" s="11">
        <f t="shared" si="130"/>
        <v>42768.96597222222</v>
      </c>
      <c r="T1379">
        <f t="shared" si="131"/>
        <v>2017</v>
      </c>
    </row>
    <row r="1380" spans="1:20" ht="16" x14ac:dyDescent="0.2">
      <c r="A1380" s="6">
        <f t="shared" si="128"/>
        <v>2.0335000000000001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7">
        <f t="shared" si="126"/>
        <v>30.578947368421051</v>
      </c>
      <c r="Q1380" t="str">
        <f t="shared" si="129"/>
        <v>music</v>
      </c>
      <c r="R1380" t="str">
        <f t="shared" si="127"/>
        <v>rock</v>
      </c>
      <c r="S1380" s="11">
        <f t="shared" si="130"/>
        <v>42583.551041666658</v>
      </c>
      <c r="T1380">
        <f t="shared" si="131"/>
        <v>2016</v>
      </c>
    </row>
    <row r="1381" spans="1:20" ht="32" x14ac:dyDescent="0.2">
      <c r="A1381" s="6">
        <f t="shared" si="128"/>
        <v>1.1160000000000001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7">
        <f t="shared" si="126"/>
        <v>73.907284768211923</v>
      </c>
      <c r="Q1381" t="str">
        <f t="shared" si="129"/>
        <v>music</v>
      </c>
      <c r="R1381" t="str">
        <f t="shared" si="127"/>
        <v>rock</v>
      </c>
      <c r="S1381" s="11">
        <f t="shared" si="130"/>
        <v>42160.28328703704</v>
      </c>
      <c r="T1381">
        <f t="shared" si="131"/>
        <v>2015</v>
      </c>
    </row>
    <row r="1382" spans="1:20" ht="32" x14ac:dyDescent="0.2">
      <c r="A1382" s="6">
        <f t="shared" si="128"/>
        <v>4.24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7">
        <f t="shared" si="126"/>
        <v>21.2</v>
      </c>
      <c r="Q1382" t="str">
        <f t="shared" si="129"/>
        <v>music</v>
      </c>
      <c r="R1382" t="str">
        <f t="shared" si="127"/>
        <v>rock</v>
      </c>
      <c r="S1382" s="11">
        <f t="shared" si="130"/>
        <v>42163.874999999993</v>
      </c>
      <c r="T1382">
        <f t="shared" si="131"/>
        <v>2015</v>
      </c>
    </row>
    <row r="1383" spans="1:20" ht="48" x14ac:dyDescent="0.2">
      <c r="A1383" s="6">
        <f t="shared" si="128"/>
        <v>1.071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7">
        <f t="shared" si="126"/>
        <v>73.356164383561648</v>
      </c>
      <c r="Q1383" t="str">
        <f t="shared" si="129"/>
        <v>music</v>
      </c>
      <c r="R1383" t="str">
        <f t="shared" si="127"/>
        <v>rock</v>
      </c>
      <c r="S1383" s="11">
        <f t="shared" si="130"/>
        <v>42733.006076388883</v>
      </c>
      <c r="T1383">
        <f t="shared" si="131"/>
        <v>2016</v>
      </c>
    </row>
    <row r="1384" spans="1:20" ht="48" x14ac:dyDescent="0.2">
      <c r="A1384" s="6">
        <f t="shared" si="128"/>
        <v>1.043625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7">
        <f t="shared" si="126"/>
        <v>56.412162162162161</v>
      </c>
      <c r="Q1384" t="str">
        <f t="shared" si="129"/>
        <v>music</v>
      </c>
      <c r="R1384" t="str">
        <f t="shared" si="127"/>
        <v>rock</v>
      </c>
      <c r="S1384" s="11">
        <f t="shared" si="130"/>
        <v>41400.591851851852</v>
      </c>
      <c r="T1384">
        <f t="shared" si="131"/>
        <v>2013</v>
      </c>
    </row>
    <row r="1385" spans="1:20" ht="48" x14ac:dyDescent="0.2">
      <c r="A1385" s="6">
        <f t="shared" si="128"/>
        <v>2.124090909090909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7">
        <f t="shared" si="126"/>
        <v>50.247311827956992</v>
      </c>
      <c r="Q1385" t="str">
        <f t="shared" si="129"/>
        <v>music</v>
      </c>
      <c r="R1385" t="str">
        <f t="shared" si="127"/>
        <v>rock</v>
      </c>
      <c r="S1385" s="11">
        <f t="shared" si="130"/>
        <v>42726.866643518515</v>
      </c>
      <c r="T1385">
        <f t="shared" si="131"/>
        <v>2016</v>
      </c>
    </row>
    <row r="1386" spans="1:20" ht="48" x14ac:dyDescent="0.2">
      <c r="A1386" s="6">
        <f t="shared" si="128"/>
        <v>1.2408571428571429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7">
        <f t="shared" si="126"/>
        <v>68.936507936507937</v>
      </c>
      <c r="Q1386" t="str">
        <f t="shared" si="129"/>
        <v>music</v>
      </c>
      <c r="R1386" t="str">
        <f t="shared" si="127"/>
        <v>rock</v>
      </c>
      <c r="S1386" s="11">
        <f t="shared" si="130"/>
        <v>42190.526874999996</v>
      </c>
      <c r="T1386">
        <f t="shared" si="131"/>
        <v>2015</v>
      </c>
    </row>
    <row r="1387" spans="1:20" ht="48" x14ac:dyDescent="0.2">
      <c r="A1387" s="6">
        <f t="shared" si="128"/>
        <v>1.10406125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7">
        <f t="shared" si="126"/>
        <v>65.914104477611943</v>
      </c>
      <c r="Q1387" t="str">
        <f t="shared" si="129"/>
        <v>music</v>
      </c>
      <c r="R1387" t="str">
        <f t="shared" si="127"/>
        <v>rock</v>
      </c>
      <c r="S1387" s="11">
        <f t="shared" si="130"/>
        <v>42489.299305555549</v>
      </c>
      <c r="T1387">
        <f t="shared" si="131"/>
        <v>2016</v>
      </c>
    </row>
    <row r="1388" spans="1:20" ht="32" x14ac:dyDescent="0.2">
      <c r="A1388" s="6">
        <f t="shared" si="128"/>
        <v>2.1875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7">
        <f t="shared" si="126"/>
        <v>62.5</v>
      </c>
      <c r="Q1388" t="str">
        <f t="shared" si="129"/>
        <v>music</v>
      </c>
      <c r="R1388" t="str">
        <f t="shared" si="127"/>
        <v>rock</v>
      </c>
      <c r="S1388" s="11">
        <f t="shared" si="130"/>
        <v>42214.438530092586</v>
      </c>
      <c r="T1388">
        <f t="shared" si="131"/>
        <v>2015</v>
      </c>
    </row>
    <row r="1389" spans="1:20" ht="48" x14ac:dyDescent="0.2">
      <c r="A1389" s="6">
        <f t="shared" si="128"/>
        <v>1.36625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7">
        <f t="shared" si="126"/>
        <v>70.064102564102569</v>
      </c>
      <c r="Q1389" t="str">
        <f t="shared" si="129"/>
        <v>music</v>
      </c>
      <c r="R1389" t="str">
        <f t="shared" si="127"/>
        <v>rock</v>
      </c>
      <c r="S1389" s="11">
        <f t="shared" si="130"/>
        <v>42157.979166666664</v>
      </c>
      <c r="T1389">
        <f t="shared" si="131"/>
        <v>2015</v>
      </c>
    </row>
    <row r="1390" spans="1:20" ht="48" x14ac:dyDescent="0.2">
      <c r="A1390" s="6">
        <f t="shared" si="128"/>
        <v>1.348074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7">
        <f t="shared" si="126"/>
        <v>60.181874999999998</v>
      </c>
      <c r="Q1390" t="str">
        <f t="shared" si="129"/>
        <v>music</v>
      </c>
      <c r="R1390" t="str">
        <f t="shared" si="127"/>
        <v>rock</v>
      </c>
      <c r="S1390" s="11">
        <f t="shared" si="130"/>
        <v>42660.468055555553</v>
      </c>
      <c r="T1390">
        <f t="shared" si="131"/>
        <v>2016</v>
      </c>
    </row>
    <row r="1391" spans="1:20" ht="32" x14ac:dyDescent="0.2">
      <c r="A1391" s="6">
        <f t="shared" si="128"/>
        <v>1.454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7">
        <f t="shared" si="126"/>
        <v>21.382352941176471</v>
      </c>
      <c r="Q1391" t="str">
        <f t="shared" si="129"/>
        <v>music</v>
      </c>
      <c r="R1391" t="str">
        <f t="shared" si="127"/>
        <v>rock</v>
      </c>
      <c r="S1391" s="11">
        <f t="shared" si="130"/>
        <v>42595.272650462961</v>
      </c>
      <c r="T1391">
        <f t="shared" si="131"/>
        <v>2016</v>
      </c>
    </row>
    <row r="1392" spans="1:20" ht="48" x14ac:dyDescent="0.2">
      <c r="A1392" s="6">
        <f t="shared" si="128"/>
        <v>1.0910714285714285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7">
        <f t="shared" si="126"/>
        <v>160.78947368421052</v>
      </c>
      <c r="Q1392" t="str">
        <f t="shared" si="129"/>
        <v>music</v>
      </c>
      <c r="R1392" t="str">
        <f t="shared" si="127"/>
        <v>rock</v>
      </c>
      <c r="S1392" s="11">
        <f t="shared" si="130"/>
        <v>42121.508333333331</v>
      </c>
      <c r="T1392">
        <f t="shared" si="131"/>
        <v>2015</v>
      </c>
    </row>
    <row r="1393" spans="1:20" ht="48" x14ac:dyDescent="0.2">
      <c r="A1393" s="6">
        <f t="shared" si="128"/>
        <v>1.1020000000000001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7">
        <f t="shared" si="126"/>
        <v>42.384615384615387</v>
      </c>
      <c r="Q1393" t="str">
        <f t="shared" si="129"/>
        <v>music</v>
      </c>
      <c r="R1393" t="str">
        <f t="shared" si="127"/>
        <v>rock</v>
      </c>
      <c r="S1393" s="11">
        <f t="shared" si="130"/>
        <v>42237.999305555553</v>
      </c>
      <c r="T1393">
        <f t="shared" si="131"/>
        <v>2015</v>
      </c>
    </row>
    <row r="1394" spans="1:20" ht="48" x14ac:dyDescent="0.2">
      <c r="A1394" s="6">
        <f t="shared" si="128"/>
        <v>1.1364000000000001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7">
        <f t="shared" si="126"/>
        <v>27.317307692307693</v>
      </c>
      <c r="Q1394" t="str">
        <f t="shared" si="129"/>
        <v>music</v>
      </c>
      <c r="R1394" t="str">
        <f t="shared" si="127"/>
        <v>rock</v>
      </c>
      <c r="S1394" s="11">
        <f t="shared" si="130"/>
        <v>42431.946597222217</v>
      </c>
      <c r="T1394">
        <f t="shared" si="131"/>
        <v>2016</v>
      </c>
    </row>
    <row r="1395" spans="1:20" ht="16" x14ac:dyDescent="0.2">
      <c r="A1395" s="6">
        <f t="shared" si="128"/>
        <v>1.0235000000000001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7">
        <f t="shared" si="126"/>
        <v>196.82692307692307</v>
      </c>
      <c r="Q1395" t="str">
        <f t="shared" si="129"/>
        <v>music</v>
      </c>
      <c r="R1395" t="str">
        <f t="shared" si="127"/>
        <v>rock</v>
      </c>
      <c r="S1395" s="11">
        <f t="shared" si="130"/>
        <v>42583.473645833328</v>
      </c>
      <c r="T1395">
        <f t="shared" si="131"/>
        <v>2016</v>
      </c>
    </row>
    <row r="1396" spans="1:20" ht="48" x14ac:dyDescent="0.2">
      <c r="A1396" s="6">
        <f t="shared" si="128"/>
        <v>1.2213333333333334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7">
        <f t="shared" si="126"/>
        <v>53.882352941176471</v>
      </c>
      <c r="Q1396" t="str">
        <f t="shared" si="129"/>
        <v>music</v>
      </c>
      <c r="R1396" t="str">
        <f t="shared" si="127"/>
        <v>rock</v>
      </c>
      <c r="S1396" s="11">
        <f t="shared" si="130"/>
        <v>42794.916666666664</v>
      </c>
      <c r="T1396">
        <f t="shared" si="131"/>
        <v>2017</v>
      </c>
    </row>
    <row r="1397" spans="1:20" ht="16" x14ac:dyDescent="0.2">
      <c r="A1397" s="6">
        <f t="shared" si="128"/>
        <v>1.1188571428571428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7">
        <f t="shared" si="126"/>
        <v>47.756097560975611</v>
      </c>
      <c r="Q1397" t="str">
        <f t="shared" si="129"/>
        <v>music</v>
      </c>
      <c r="R1397" t="str">
        <f t="shared" si="127"/>
        <v>rock</v>
      </c>
      <c r="S1397" s="11">
        <f t="shared" si="130"/>
        <v>42749.700011574074</v>
      </c>
      <c r="T1397">
        <f t="shared" si="131"/>
        <v>2017</v>
      </c>
    </row>
    <row r="1398" spans="1:20" ht="48" x14ac:dyDescent="0.2">
      <c r="A1398" s="6">
        <f t="shared" si="128"/>
        <v>1.073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7">
        <f t="shared" si="126"/>
        <v>88.191780821917803</v>
      </c>
      <c r="Q1398" t="str">
        <f t="shared" si="129"/>
        <v>music</v>
      </c>
      <c r="R1398" t="str">
        <f t="shared" si="127"/>
        <v>rock</v>
      </c>
      <c r="S1398" s="11">
        <f t="shared" si="130"/>
        <v>42048.790300925924</v>
      </c>
      <c r="T1398">
        <f t="shared" si="131"/>
        <v>2015</v>
      </c>
    </row>
    <row r="1399" spans="1:20" ht="48" x14ac:dyDescent="0.2">
      <c r="A1399" s="6">
        <f t="shared" si="128"/>
        <v>1.1385000000000001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7">
        <f t="shared" si="126"/>
        <v>72.056962025316452</v>
      </c>
      <c r="Q1399" t="str">
        <f t="shared" si="129"/>
        <v>music</v>
      </c>
      <c r="R1399" t="str">
        <f t="shared" si="127"/>
        <v>rock</v>
      </c>
      <c r="S1399" s="11">
        <f t="shared" si="130"/>
        <v>42670.679861111108</v>
      </c>
      <c r="T1399">
        <f t="shared" si="131"/>
        <v>2016</v>
      </c>
    </row>
    <row r="1400" spans="1:20" ht="48" x14ac:dyDescent="0.2">
      <c r="A1400" s="6">
        <f t="shared" si="128"/>
        <v>1.0968181818181819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7">
        <f t="shared" si="126"/>
        <v>74.246153846153845</v>
      </c>
      <c r="Q1400" t="str">
        <f t="shared" si="129"/>
        <v>music</v>
      </c>
      <c r="R1400" t="str">
        <f t="shared" si="127"/>
        <v>rock</v>
      </c>
      <c r="S1400" s="11">
        <f t="shared" si="130"/>
        <v>42556.665902777771</v>
      </c>
      <c r="T1400">
        <f t="shared" si="131"/>
        <v>2016</v>
      </c>
    </row>
    <row r="1401" spans="1:20" ht="48" x14ac:dyDescent="0.2">
      <c r="A1401" s="6">
        <f t="shared" si="128"/>
        <v>1.2614444444444444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7">
        <f t="shared" si="126"/>
        <v>61.701086956521742</v>
      </c>
      <c r="Q1401" t="str">
        <f t="shared" si="129"/>
        <v>music</v>
      </c>
      <c r="R1401" t="str">
        <f t="shared" si="127"/>
        <v>rock</v>
      </c>
      <c r="S1401" s="11">
        <f t="shared" si="130"/>
        <v>41918.795983796292</v>
      </c>
      <c r="T1401">
        <f t="shared" si="131"/>
        <v>2014</v>
      </c>
    </row>
    <row r="1402" spans="1:20" ht="48" x14ac:dyDescent="0.2">
      <c r="A1402" s="6">
        <f t="shared" si="128"/>
        <v>1.6742857142857144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7">
        <f t="shared" si="126"/>
        <v>17.235294117647058</v>
      </c>
      <c r="Q1402" t="str">
        <f t="shared" si="129"/>
        <v>music</v>
      </c>
      <c r="R1402" t="str">
        <f t="shared" si="127"/>
        <v>rock</v>
      </c>
      <c r="S1402" s="11">
        <f t="shared" si="130"/>
        <v>42533.020833333336</v>
      </c>
      <c r="T1402">
        <f t="shared" si="131"/>
        <v>2016</v>
      </c>
    </row>
    <row r="1403" spans="1:20" ht="48" x14ac:dyDescent="0.2">
      <c r="A1403" s="6">
        <f t="shared" si="128"/>
        <v>4.9652000000000003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7">
        <f t="shared" si="126"/>
        <v>51.720833333333331</v>
      </c>
      <c r="Q1403" t="str">
        <f t="shared" si="129"/>
        <v>music</v>
      </c>
      <c r="R1403" t="str">
        <f t="shared" si="127"/>
        <v>rock</v>
      </c>
      <c r="S1403" s="11">
        <f t="shared" si="130"/>
        <v>41420.787893518514</v>
      </c>
      <c r="T1403">
        <f t="shared" si="131"/>
        <v>2013</v>
      </c>
    </row>
    <row r="1404" spans="1:20" ht="48" x14ac:dyDescent="0.2">
      <c r="A1404" s="6">
        <f t="shared" si="128"/>
        <v>1.0915999999999999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7">
        <f t="shared" si="126"/>
        <v>24.150442477876105</v>
      </c>
      <c r="Q1404" t="str">
        <f t="shared" si="129"/>
        <v>music</v>
      </c>
      <c r="R1404" t="str">
        <f t="shared" si="127"/>
        <v>rock</v>
      </c>
      <c r="S1404" s="11">
        <f t="shared" si="130"/>
        <v>42124.80336805556</v>
      </c>
      <c r="T1404">
        <f t="shared" si="131"/>
        <v>2015</v>
      </c>
    </row>
    <row r="1405" spans="1:20" ht="48" x14ac:dyDescent="0.2">
      <c r="A1405" s="6">
        <f t="shared" si="128"/>
        <v>1.0257499999999999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7">
        <f t="shared" si="126"/>
        <v>62.166666666666664</v>
      </c>
      <c r="Q1405" t="str">
        <f t="shared" si="129"/>
        <v>music</v>
      </c>
      <c r="R1405" t="str">
        <f t="shared" si="127"/>
        <v>rock</v>
      </c>
      <c r="S1405" s="11">
        <f t="shared" si="130"/>
        <v>41480.854571759257</v>
      </c>
      <c r="T1405">
        <f t="shared" si="131"/>
        <v>2013</v>
      </c>
    </row>
    <row r="1406" spans="1:20" ht="48" x14ac:dyDescent="0.2">
      <c r="A1406" s="6">
        <f t="shared" si="128"/>
        <v>1.6620689655172414E-2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7">
        <f t="shared" si="126"/>
        <v>48.2</v>
      </c>
      <c r="Q1406" t="str">
        <f t="shared" si="129"/>
        <v>publishing</v>
      </c>
      <c r="R1406" t="str">
        <f t="shared" si="127"/>
        <v>translations</v>
      </c>
      <c r="S1406" s="11">
        <f t="shared" si="130"/>
        <v>42057.30190972222</v>
      </c>
      <c r="T1406">
        <f t="shared" si="131"/>
        <v>2015</v>
      </c>
    </row>
    <row r="1407" spans="1:20" ht="32" x14ac:dyDescent="0.2">
      <c r="A1407" s="6">
        <f t="shared" si="128"/>
        <v>4.1999999999999997E-3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7">
        <f t="shared" si="126"/>
        <v>6.1764705882352944</v>
      </c>
      <c r="Q1407" t="str">
        <f t="shared" si="129"/>
        <v>publishing</v>
      </c>
      <c r="R1407" t="str">
        <f t="shared" si="127"/>
        <v>translations</v>
      </c>
      <c r="S1407" s="11">
        <f t="shared" si="130"/>
        <v>41971.51390046296</v>
      </c>
      <c r="T1407">
        <f t="shared" si="131"/>
        <v>2014</v>
      </c>
    </row>
    <row r="1408" spans="1:20" ht="16" x14ac:dyDescent="0.2">
      <c r="A1408" s="6">
        <f t="shared" si="128"/>
        <v>1.25E-3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7">
        <f t="shared" si="126"/>
        <v>5</v>
      </c>
      <c r="Q1408" t="str">
        <f t="shared" si="129"/>
        <v>publishing</v>
      </c>
      <c r="R1408" t="str">
        <f t="shared" si="127"/>
        <v>translations</v>
      </c>
      <c r="S1408" s="11">
        <f t="shared" si="130"/>
        <v>42350.208333333336</v>
      </c>
      <c r="T1408">
        <f t="shared" si="131"/>
        <v>2015</v>
      </c>
    </row>
    <row r="1409" spans="1:20" ht="48" x14ac:dyDescent="0.2">
      <c r="A1409" s="6">
        <f t="shared" si="128"/>
        <v>5.0000000000000001E-3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7">
        <f t="shared" si="126"/>
        <v>7.5</v>
      </c>
      <c r="Q1409" t="str">
        <f t="shared" si="129"/>
        <v>publishing</v>
      </c>
      <c r="R1409" t="str">
        <f t="shared" si="127"/>
        <v>translations</v>
      </c>
      <c r="S1409" s="11">
        <f t="shared" si="130"/>
        <v>41863.32844907407</v>
      </c>
      <c r="T1409">
        <f t="shared" si="131"/>
        <v>2014</v>
      </c>
    </row>
    <row r="1410" spans="1:20" ht="48" x14ac:dyDescent="0.2">
      <c r="A1410" s="6">
        <f t="shared" si="128"/>
        <v>7.1999999999999995E-2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7">
        <f t="shared" ref="P1410:P1473" si="132">F:F/M:M</f>
        <v>12</v>
      </c>
      <c r="Q1410" t="str">
        <f t="shared" si="129"/>
        <v>publishing</v>
      </c>
      <c r="R1410" t="str">
        <f t="shared" ref="R1410:R1473" si="133">RIGHT(O1410,LEN(O1410)-SEARCH("/",O1410,1))</f>
        <v>translations</v>
      </c>
      <c r="S1410" s="11">
        <f t="shared" si="130"/>
        <v>42321.705509259256</v>
      </c>
      <c r="T1410">
        <f t="shared" si="131"/>
        <v>2015</v>
      </c>
    </row>
    <row r="1411" spans="1:20" ht="48" x14ac:dyDescent="0.2">
      <c r="A1411" s="6">
        <f t="shared" ref="A1411:A1474" si="134">F:F/E:E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7" t="e">
        <f t="shared" si="132"/>
        <v>#DIV/0!</v>
      </c>
      <c r="Q1411" t="str">
        <f t="shared" ref="Q1411:Q1474" si="135">LEFT(O1411,SEARCH("/",O1411,1)-1)</f>
        <v>publishing</v>
      </c>
      <c r="R1411" t="str">
        <f t="shared" si="133"/>
        <v>translations</v>
      </c>
      <c r="S1411" s="11">
        <f t="shared" ref="S1411:S1474" si="136">(((J1411/60)/60)/24)+DATE(1970,1,1)+(-5/24)</f>
        <v>42004.966840277775</v>
      </c>
      <c r="T1411">
        <f t="shared" ref="T1411:T1474" si="137">YEAR(S1411)</f>
        <v>2014</v>
      </c>
    </row>
    <row r="1412" spans="1:20" ht="48" x14ac:dyDescent="0.2">
      <c r="A1412" s="6">
        <f t="shared" si="134"/>
        <v>1.6666666666666666E-4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7">
        <f t="shared" si="132"/>
        <v>1</v>
      </c>
      <c r="Q1412" t="str">
        <f t="shared" si="135"/>
        <v>publishing</v>
      </c>
      <c r="R1412" t="str">
        <f t="shared" si="133"/>
        <v>translations</v>
      </c>
      <c r="S1412" s="11">
        <f t="shared" si="136"/>
        <v>42524.110185185178</v>
      </c>
      <c r="T1412">
        <f t="shared" si="137"/>
        <v>2016</v>
      </c>
    </row>
    <row r="1413" spans="1:20" ht="48" x14ac:dyDescent="0.2">
      <c r="A1413" s="6">
        <f t="shared" si="134"/>
        <v>2.3333333333333335E-3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7">
        <f t="shared" si="132"/>
        <v>2.3333333333333335</v>
      </c>
      <c r="Q1413" t="str">
        <f t="shared" si="135"/>
        <v>publishing</v>
      </c>
      <c r="R1413" t="str">
        <f t="shared" si="133"/>
        <v>translations</v>
      </c>
      <c r="S1413" s="11">
        <f t="shared" si="136"/>
        <v>42040.850694444445</v>
      </c>
      <c r="T1413">
        <f t="shared" si="137"/>
        <v>2015</v>
      </c>
    </row>
    <row r="1414" spans="1:20" ht="32" x14ac:dyDescent="0.2">
      <c r="A1414" s="6">
        <f t="shared" si="134"/>
        <v>4.5714285714285714E-2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7">
        <f t="shared" si="132"/>
        <v>24.615384615384617</v>
      </c>
      <c r="Q1414" t="str">
        <f t="shared" si="135"/>
        <v>publishing</v>
      </c>
      <c r="R1414" t="str">
        <f t="shared" si="133"/>
        <v>translations</v>
      </c>
      <c r="S1414" s="11">
        <f t="shared" si="136"/>
        <v>41976.855312499996</v>
      </c>
      <c r="T1414">
        <f t="shared" si="137"/>
        <v>2014</v>
      </c>
    </row>
    <row r="1415" spans="1:20" ht="48" x14ac:dyDescent="0.2">
      <c r="A1415" s="6">
        <f t="shared" si="134"/>
        <v>0.05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7">
        <f t="shared" si="132"/>
        <v>100</v>
      </c>
      <c r="Q1415" t="str">
        <f t="shared" si="135"/>
        <v>publishing</v>
      </c>
      <c r="R1415" t="str">
        <f t="shared" si="133"/>
        <v>translations</v>
      </c>
      <c r="S1415" s="11">
        <f t="shared" si="136"/>
        <v>42420.228819444441</v>
      </c>
      <c r="T1415">
        <f t="shared" si="137"/>
        <v>2016</v>
      </c>
    </row>
    <row r="1416" spans="1:20" ht="48" x14ac:dyDescent="0.2">
      <c r="A1416" s="6">
        <f t="shared" si="134"/>
        <v>2E-3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7">
        <f t="shared" si="132"/>
        <v>1</v>
      </c>
      <c r="Q1416" t="str">
        <f t="shared" si="135"/>
        <v>publishing</v>
      </c>
      <c r="R1416" t="str">
        <f t="shared" si="133"/>
        <v>translations</v>
      </c>
      <c r="S1416" s="11">
        <f t="shared" si="136"/>
        <v>42738.044756944444</v>
      </c>
      <c r="T1416">
        <f t="shared" si="137"/>
        <v>2017</v>
      </c>
    </row>
    <row r="1417" spans="1:20" ht="48" x14ac:dyDescent="0.2">
      <c r="A1417" s="6">
        <f t="shared" si="134"/>
        <v>0.18181818181818182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7">
        <f t="shared" si="132"/>
        <v>88.888888888888886</v>
      </c>
      <c r="Q1417" t="str">
        <f t="shared" si="135"/>
        <v>publishing</v>
      </c>
      <c r="R1417" t="str">
        <f t="shared" si="133"/>
        <v>translations</v>
      </c>
      <c r="S1417" s="11">
        <f t="shared" si="136"/>
        <v>42232.467488425922</v>
      </c>
      <c r="T1417">
        <f t="shared" si="137"/>
        <v>2015</v>
      </c>
    </row>
    <row r="1418" spans="1:20" ht="48" x14ac:dyDescent="0.2">
      <c r="A1418" s="6">
        <f t="shared" si="134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7" t="e">
        <f t="shared" si="132"/>
        <v>#DIV/0!</v>
      </c>
      <c r="Q1418" t="str">
        <f t="shared" si="135"/>
        <v>publishing</v>
      </c>
      <c r="R1418" t="str">
        <f t="shared" si="133"/>
        <v>translations</v>
      </c>
      <c r="S1418" s="11">
        <f t="shared" si="136"/>
        <v>42329.759479166663</v>
      </c>
      <c r="T1418">
        <f t="shared" si="137"/>
        <v>2015</v>
      </c>
    </row>
    <row r="1419" spans="1:20" ht="48" x14ac:dyDescent="0.2">
      <c r="A1419" s="6">
        <f t="shared" si="134"/>
        <v>1.2222222222222223E-2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7">
        <f t="shared" si="132"/>
        <v>27.5</v>
      </c>
      <c r="Q1419" t="str">
        <f t="shared" si="135"/>
        <v>publishing</v>
      </c>
      <c r="R1419" t="str">
        <f t="shared" si="133"/>
        <v>translations</v>
      </c>
      <c r="S1419" s="11">
        <f t="shared" si="136"/>
        <v>42262.257638888892</v>
      </c>
      <c r="T1419">
        <f t="shared" si="137"/>
        <v>2015</v>
      </c>
    </row>
    <row r="1420" spans="1:20" ht="64" x14ac:dyDescent="0.2">
      <c r="A1420" s="6">
        <f t="shared" si="134"/>
        <v>2E-3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7">
        <f t="shared" si="132"/>
        <v>6</v>
      </c>
      <c r="Q1420" t="str">
        <f t="shared" si="135"/>
        <v>publishing</v>
      </c>
      <c r="R1420" t="str">
        <f t="shared" si="133"/>
        <v>translations</v>
      </c>
      <c r="S1420" s="11">
        <f t="shared" si="136"/>
        <v>42425.248078703698</v>
      </c>
      <c r="T1420">
        <f t="shared" si="137"/>
        <v>2016</v>
      </c>
    </row>
    <row r="1421" spans="1:20" ht="48" x14ac:dyDescent="0.2">
      <c r="A1421" s="6">
        <f t="shared" si="134"/>
        <v>7.0634920634920634E-2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7">
        <f t="shared" si="132"/>
        <v>44.5</v>
      </c>
      <c r="Q1421" t="str">
        <f t="shared" si="135"/>
        <v>publishing</v>
      </c>
      <c r="R1421" t="str">
        <f t="shared" si="133"/>
        <v>translations</v>
      </c>
      <c r="S1421" s="11">
        <f t="shared" si="136"/>
        <v>42652.24790509259</v>
      </c>
      <c r="T1421">
        <f t="shared" si="137"/>
        <v>2016</v>
      </c>
    </row>
    <row r="1422" spans="1:20" ht="16" x14ac:dyDescent="0.2">
      <c r="A1422" s="6">
        <f t="shared" si="134"/>
        <v>2.7272727272727271E-2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7">
        <f t="shared" si="132"/>
        <v>1</v>
      </c>
      <c r="Q1422" t="str">
        <f t="shared" si="135"/>
        <v>publishing</v>
      </c>
      <c r="R1422" t="str">
        <f t="shared" si="133"/>
        <v>translations</v>
      </c>
      <c r="S1422" s="11">
        <f t="shared" si="136"/>
        <v>42549.459328703706</v>
      </c>
      <c r="T1422">
        <f t="shared" si="137"/>
        <v>2016</v>
      </c>
    </row>
    <row r="1423" spans="1:20" ht="48" x14ac:dyDescent="0.2">
      <c r="A1423" s="6">
        <f t="shared" si="134"/>
        <v>1E-3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7">
        <f t="shared" si="132"/>
        <v>100</v>
      </c>
      <c r="Q1423" t="str">
        <f t="shared" si="135"/>
        <v>publishing</v>
      </c>
      <c r="R1423" t="str">
        <f t="shared" si="133"/>
        <v>translations</v>
      </c>
      <c r="S1423" s="11">
        <f t="shared" si="136"/>
        <v>42043.707280092589</v>
      </c>
      <c r="T1423">
        <f t="shared" si="137"/>
        <v>2015</v>
      </c>
    </row>
    <row r="1424" spans="1:20" ht="48" x14ac:dyDescent="0.2">
      <c r="A1424" s="6">
        <f t="shared" si="134"/>
        <v>1.0399999999999999E-3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7">
        <f t="shared" si="132"/>
        <v>13</v>
      </c>
      <c r="Q1424" t="str">
        <f t="shared" si="135"/>
        <v>publishing</v>
      </c>
      <c r="R1424" t="str">
        <f t="shared" si="133"/>
        <v>translations</v>
      </c>
      <c r="S1424" s="11">
        <f t="shared" si="136"/>
        <v>42634.031296296293</v>
      </c>
      <c r="T1424">
        <f t="shared" si="137"/>
        <v>2016</v>
      </c>
    </row>
    <row r="1425" spans="1:20" ht="48" x14ac:dyDescent="0.2">
      <c r="A1425" s="6">
        <f t="shared" si="134"/>
        <v>3.3333333333333335E-3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7">
        <f t="shared" si="132"/>
        <v>100</v>
      </c>
      <c r="Q1425" t="str">
        <f t="shared" si="135"/>
        <v>publishing</v>
      </c>
      <c r="R1425" t="str">
        <f t="shared" si="133"/>
        <v>translations</v>
      </c>
      <c r="S1425" s="11">
        <f t="shared" si="136"/>
        <v>42370.151979166665</v>
      </c>
      <c r="T1425">
        <f t="shared" si="137"/>
        <v>2016</v>
      </c>
    </row>
    <row r="1426" spans="1:20" ht="48" x14ac:dyDescent="0.2">
      <c r="A1426" s="6">
        <f t="shared" si="134"/>
        <v>0.2036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7">
        <f t="shared" si="132"/>
        <v>109.07142857142857</v>
      </c>
      <c r="Q1426" t="str">
        <f t="shared" si="135"/>
        <v>publishing</v>
      </c>
      <c r="R1426" t="str">
        <f t="shared" si="133"/>
        <v>translations</v>
      </c>
      <c r="S1426" s="11">
        <f t="shared" si="136"/>
        <v>42689.550949074073</v>
      </c>
      <c r="T1426">
        <f t="shared" si="137"/>
        <v>2016</v>
      </c>
    </row>
    <row r="1427" spans="1:20" ht="48" x14ac:dyDescent="0.2">
      <c r="A1427" s="6">
        <f t="shared" si="134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7" t="e">
        <f t="shared" si="132"/>
        <v>#DIV/0!</v>
      </c>
      <c r="Q1427" t="str">
        <f t="shared" si="135"/>
        <v>publishing</v>
      </c>
      <c r="R1427" t="str">
        <f t="shared" si="133"/>
        <v>translations</v>
      </c>
      <c r="S1427" s="11">
        <f t="shared" si="136"/>
        <v>42122.923136574071</v>
      </c>
      <c r="T1427">
        <f t="shared" si="137"/>
        <v>2015</v>
      </c>
    </row>
    <row r="1428" spans="1:20" ht="48" x14ac:dyDescent="0.2">
      <c r="A1428" s="6">
        <f t="shared" si="134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7" t="e">
        <f t="shared" si="132"/>
        <v>#DIV/0!</v>
      </c>
      <c r="Q1428" t="str">
        <f t="shared" si="135"/>
        <v>publishing</v>
      </c>
      <c r="R1428" t="str">
        <f t="shared" si="133"/>
        <v>translations</v>
      </c>
      <c r="S1428" s="11">
        <f t="shared" si="136"/>
        <v>42240.181944444441</v>
      </c>
      <c r="T1428">
        <f t="shared" si="137"/>
        <v>2015</v>
      </c>
    </row>
    <row r="1429" spans="1:20" ht="48" x14ac:dyDescent="0.2">
      <c r="A1429" s="6">
        <f t="shared" si="134"/>
        <v>8.3799999999999999E-2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7">
        <f t="shared" si="132"/>
        <v>104.75</v>
      </c>
      <c r="Q1429" t="str">
        <f t="shared" si="135"/>
        <v>publishing</v>
      </c>
      <c r="R1429" t="str">
        <f t="shared" si="133"/>
        <v>translations</v>
      </c>
      <c r="S1429" s="11">
        <f t="shared" si="136"/>
        <v>42631.643344907403</v>
      </c>
      <c r="T1429">
        <f t="shared" si="137"/>
        <v>2016</v>
      </c>
    </row>
    <row r="1430" spans="1:20" ht="48" x14ac:dyDescent="0.2">
      <c r="A1430" s="6">
        <f t="shared" si="134"/>
        <v>4.4999999999999998E-2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7">
        <f t="shared" si="132"/>
        <v>15</v>
      </c>
      <c r="Q1430" t="str">
        <f t="shared" si="135"/>
        <v>publishing</v>
      </c>
      <c r="R1430" t="str">
        <f t="shared" si="133"/>
        <v>translations</v>
      </c>
      <c r="S1430" s="11">
        <f t="shared" si="136"/>
        <v>42462.129826388882</v>
      </c>
      <c r="T1430">
        <f t="shared" si="137"/>
        <v>2016</v>
      </c>
    </row>
    <row r="1431" spans="1:20" ht="32" x14ac:dyDescent="0.2">
      <c r="A1431" s="6">
        <f t="shared" si="134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7" t="e">
        <f t="shared" si="132"/>
        <v>#DIV/0!</v>
      </c>
      <c r="Q1431" t="str">
        <f t="shared" si="135"/>
        <v>publishing</v>
      </c>
      <c r="R1431" t="str">
        <f t="shared" si="133"/>
        <v>translations</v>
      </c>
      <c r="S1431" s="11">
        <f t="shared" si="136"/>
        <v>42103.852337962955</v>
      </c>
      <c r="T1431">
        <f t="shared" si="137"/>
        <v>2015</v>
      </c>
    </row>
    <row r="1432" spans="1:20" ht="48" x14ac:dyDescent="0.2">
      <c r="A1432" s="6">
        <f t="shared" si="134"/>
        <v>8.0600000000000005E-2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7">
        <f t="shared" si="132"/>
        <v>80.599999999999994</v>
      </c>
      <c r="Q1432" t="str">
        <f t="shared" si="135"/>
        <v>publishing</v>
      </c>
      <c r="R1432" t="str">
        <f t="shared" si="133"/>
        <v>translations</v>
      </c>
      <c r="S1432" s="11">
        <f t="shared" si="136"/>
        <v>41992.605185185181</v>
      </c>
      <c r="T1432">
        <f t="shared" si="137"/>
        <v>2014</v>
      </c>
    </row>
    <row r="1433" spans="1:20" ht="48" x14ac:dyDescent="0.2">
      <c r="A1433" s="6">
        <f t="shared" si="134"/>
        <v>0.31947058823529412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7">
        <f t="shared" si="132"/>
        <v>115.55319148936171</v>
      </c>
      <c r="Q1433" t="str">
        <f t="shared" si="135"/>
        <v>publishing</v>
      </c>
      <c r="R1433" t="str">
        <f t="shared" si="133"/>
        <v>translations</v>
      </c>
      <c r="S1433" s="11">
        <f t="shared" si="136"/>
        <v>42334.044166666667</v>
      </c>
      <c r="T1433">
        <f t="shared" si="137"/>
        <v>2015</v>
      </c>
    </row>
    <row r="1434" spans="1:20" ht="48" x14ac:dyDescent="0.2">
      <c r="A1434" s="6">
        <f t="shared" si="134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7" t="e">
        <f t="shared" si="132"/>
        <v>#DIV/0!</v>
      </c>
      <c r="Q1434" t="str">
        <f t="shared" si="135"/>
        <v>publishing</v>
      </c>
      <c r="R1434" t="str">
        <f t="shared" si="133"/>
        <v>translations</v>
      </c>
      <c r="S1434" s="11">
        <f t="shared" si="136"/>
        <v>42205.572083333333</v>
      </c>
      <c r="T1434">
        <f t="shared" si="137"/>
        <v>2015</v>
      </c>
    </row>
    <row r="1435" spans="1:20" ht="48" x14ac:dyDescent="0.2">
      <c r="A1435" s="6">
        <f t="shared" si="134"/>
        <v>6.7083333333333328E-2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7">
        <f t="shared" si="132"/>
        <v>80.5</v>
      </c>
      <c r="Q1435" t="str">
        <f t="shared" si="135"/>
        <v>publishing</v>
      </c>
      <c r="R1435" t="str">
        <f t="shared" si="133"/>
        <v>translations</v>
      </c>
      <c r="S1435" s="11">
        <f t="shared" si="136"/>
        <v>42714.249999999993</v>
      </c>
      <c r="T1435">
        <f t="shared" si="137"/>
        <v>2016</v>
      </c>
    </row>
    <row r="1436" spans="1:20" ht="48" x14ac:dyDescent="0.2">
      <c r="A1436" s="6">
        <f t="shared" si="134"/>
        <v>9.987804878048781E-2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7">
        <f t="shared" si="132"/>
        <v>744.5454545454545</v>
      </c>
      <c r="Q1436" t="str">
        <f t="shared" si="135"/>
        <v>publishing</v>
      </c>
      <c r="R1436" t="str">
        <f t="shared" si="133"/>
        <v>translations</v>
      </c>
      <c r="S1436" s="11">
        <f t="shared" si="136"/>
        <v>42163.416666666664</v>
      </c>
      <c r="T1436">
        <f t="shared" si="137"/>
        <v>2015</v>
      </c>
    </row>
    <row r="1437" spans="1:20" ht="32" x14ac:dyDescent="0.2">
      <c r="A1437" s="6">
        <f t="shared" si="134"/>
        <v>1E-3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7">
        <f t="shared" si="132"/>
        <v>7.5</v>
      </c>
      <c r="Q1437" t="str">
        <f t="shared" si="135"/>
        <v>publishing</v>
      </c>
      <c r="R1437" t="str">
        <f t="shared" si="133"/>
        <v>translations</v>
      </c>
      <c r="S1437" s="11">
        <f t="shared" si="136"/>
        <v>42288.57199074074</v>
      </c>
      <c r="T1437">
        <f t="shared" si="137"/>
        <v>2015</v>
      </c>
    </row>
    <row r="1438" spans="1:20" ht="48" x14ac:dyDescent="0.2">
      <c r="A1438" s="6">
        <f t="shared" si="134"/>
        <v>7.7000000000000002E-3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7">
        <f t="shared" si="132"/>
        <v>38.5</v>
      </c>
      <c r="Q1438" t="str">
        <f t="shared" si="135"/>
        <v>publishing</v>
      </c>
      <c r="R1438" t="str">
        <f t="shared" si="133"/>
        <v>translations</v>
      </c>
      <c r="S1438" s="11">
        <f t="shared" si="136"/>
        <v>42421.141863425924</v>
      </c>
      <c r="T1438">
        <f t="shared" si="137"/>
        <v>2016</v>
      </c>
    </row>
    <row r="1439" spans="1:20" ht="48" x14ac:dyDescent="0.2">
      <c r="A1439" s="6">
        <f t="shared" si="134"/>
        <v>0.26900000000000002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7">
        <f t="shared" si="132"/>
        <v>36.68181818181818</v>
      </c>
      <c r="Q1439" t="str">
        <f t="shared" si="135"/>
        <v>publishing</v>
      </c>
      <c r="R1439" t="str">
        <f t="shared" si="133"/>
        <v>translations</v>
      </c>
      <c r="S1439" s="11">
        <f t="shared" si="136"/>
        <v>41832.999305555553</v>
      </c>
      <c r="T1439">
        <f t="shared" si="137"/>
        <v>2014</v>
      </c>
    </row>
    <row r="1440" spans="1:20" ht="48" x14ac:dyDescent="0.2">
      <c r="A1440" s="6">
        <f t="shared" si="134"/>
        <v>0.03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7">
        <f t="shared" si="132"/>
        <v>75</v>
      </c>
      <c r="Q1440" t="str">
        <f t="shared" si="135"/>
        <v>publishing</v>
      </c>
      <c r="R1440" t="str">
        <f t="shared" si="133"/>
        <v>translations</v>
      </c>
      <c r="S1440" s="11">
        <f t="shared" si="136"/>
        <v>42487.371527777774</v>
      </c>
      <c r="T1440">
        <f t="shared" si="137"/>
        <v>2016</v>
      </c>
    </row>
    <row r="1441" spans="1:20" ht="48" x14ac:dyDescent="0.2">
      <c r="A1441" s="6">
        <f t="shared" si="134"/>
        <v>6.6055045871559637E-2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7">
        <f t="shared" si="132"/>
        <v>30</v>
      </c>
      <c r="Q1441" t="str">
        <f t="shared" si="135"/>
        <v>publishing</v>
      </c>
      <c r="R1441" t="str">
        <f t="shared" si="133"/>
        <v>translations</v>
      </c>
      <c r="S1441" s="11">
        <f t="shared" si="136"/>
        <v>42070.621539351843</v>
      </c>
      <c r="T1441">
        <f t="shared" si="137"/>
        <v>2015</v>
      </c>
    </row>
    <row r="1442" spans="1:20" ht="48" x14ac:dyDescent="0.2">
      <c r="A1442" s="6">
        <f t="shared" si="134"/>
        <v>7.6923076923076926E-5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7">
        <f t="shared" si="132"/>
        <v>1</v>
      </c>
      <c r="Q1442" t="str">
        <f t="shared" si="135"/>
        <v>publishing</v>
      </c>
      <c r="R1442" t="str">
        <f t="shared" si="133"/>
        <v>translations</v>
      </c>
      <c r="S1442" s="11">
        <f t="shared" si="136"/>
        <v>42516.540081018517</v>
      </c>
      <c r="T1442">
        <f t="shared" si="137"/>
        <v>2016</v>
      </c>
    </row>
    <row r="1443" spans="1:20" ht="48" x14ac:dyDescent="0.2">
      <c r="A1443" s="6">
        <f t="shared" si="134"/>
        <v>1.1222222222222222E-2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7">
        <f t="shared" si="132"/>
        <v>673.33333333333337</v>
      </c>
      <c r="Q1443" t="str">
        <f t="shared" si="135"/>
        <v>publishing</v>
      </c>
      <c r="R1443" t="str">
        <f t="shared" si="133"/>
        <v>translations</v>
      </c>
      <c r="S1443" s="11">
        <f t="shared" si="136"/>
        <v>42258.557511574072</v>
      </c>
      <c r="T1443">
        <f t="shared" si="137"/>
        <v>2015</v>
      </c>
    </row>
    <row r="1444" spans="1:20" ht="48" x14ac:dyDescent="0.2">
      <c r="A1444" s="6">
        <f t="shared" si="134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7" t="e">
        <f t="shared" si="132"/>
        <v>#DIV/0!</v>
      </c>
      <c r="Q1444" t="str">
        <f t="shared" si="135"/>
        <v>publishing</v>
      </c>
      <c r="R1444" t="str">
        <f t="shared" si="133"/>
        <v>translations</v>
      </c>
      <c r="S1444" s="11">
        <f t="shared" si="136"/>
        <v>42515.437013888884</v>
      </c>
      <c r="T1444">
        <f t="shared" si="137"/>
        <v>2016</v>
      </c>
    </row>
    <row r="1445" spans="1:20" ht="48" x14ac:dyDescent="0.2">
      <c r="A1445" s="6">
        <f t="shared" si="134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7" t="e">
        <f t="shared" si="132"/>
        <v>#DIV/0!</v>
      </c>
      <c r="Q1445" t="str">
        <f t="shared" si="135"/>
        <v>publishing</v>
      </c>
      <c r="R1445" t="str">
        <f t="shared" si="133"/>
        <v>translations</v>
      </c>
      <c r="S1445" s="11">
        <f t="shared" si="136"/>
        <v>42737.71769675926</v>
      </c>
      <c r="T1445">
        <f t="shared" si="137"/>
        <v>2017</v>
      </c>
    </row>
    <row r="1446" spans="1:20" ht="32" x14ac:dyDescent="0.2">
      <c r="A1446" s="6">
        <f t="shared" si="134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7" t="e">
        <f t="shared" si="132"/>
        <v>#DIV/0!</v>
      </c>
      <c r="Q1446" t="str">
        <f t="shared" si="135"/>
        <v>publishing</v>
      </c>
      <c r="R1446" t="str">
        <f t="shared" si="133"/>
        <v>translations</v>
      </c>
      <c r="S1446" s="11">
        <f t="shared" si="136"/>
        <v>42259.665069444447</v>
      </c>
      <c r="T1446">
        <f t="shared" si="137"/>
        <v>2015</v>
      </c>
    </row>
    <row r="1447" spans="1:20" ht="48" x14ac:dyDescent="0.2">
      <c r="A1447" s="6">
        <f t="shared" si="134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7" t="e">
        <f t="shared" si="132"/>
        <v>#DIV/0!</v>
      </c>
      <c r="Q1447" t="str">
        <f t="shared" si="135"/>
        <v>publishing</v>
      </c>
      <c r="R1447" t="str">
        <f t="shared" si="133"/>
        <v>translations</v>
      </c>
      <c r="S1447" s="11">
        <f t="shared" si="136"/>
        <v>42169.333969907406</v>
      </c>
      <c r="T1447">
        <f t="shared" si="137"/>
        <v>2015</v>
      </c>
    </row>
    <row r="1448" spans="1:20" ht="48" x14ac:dyDescent="0.2">
      <c r="A1448" s="6">
        <f t="shared" si="134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7" t="e">
        <f t="shared" si="132"/>
        <v>#DIV/0!</v>
      </c>
      <c r="Q1448" t="str">
        <f t="shared" si="135"/>
        <v>publishing</v>
      </c>
      <c r="R1448" t="str">
        <f t="shared" si="133"/>
        <v>translations</v>
      </c>
      <c r="S1448" s="11">
        <f t="shared" si="136"/>
        <v>42481.239328703705</v>
      </c>
      <c r="T1448">
        <f t="shared" si="137"/>
        <v>2016</v>
      </c>
    </row>
    <row r="1449" spans="1:20" ht="32" x14ac:dyDescent="0.2">
      <c r="A1449" s="6">
        <f t="shared" si="134"/>
        <v>1.4999999999999999E-4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7">
        <f t="shared" si="132"/>
        <v>25</v>
      </c>
      <c r="Q1449" t="str">
        <f t="shared" si="135"/>
        <v>publishing</v>
      </c>
      <c r="R1449" t="str">
        <f t="shared" si="133"/>
        <v>translations</v>
      </c>
      <c r="S1449" s="11">
        <f t="shared" si="136"/>
        <v>42559.52238425926</v>
      </c>
      <c r="T1449">
        <f t="shared" si="137"/>
        <v>2016</v>
      </c>
    </row>
    <row r="1450" spans="1:20" ht="48" x14ac:dyDescent="0.2">
      <c r="A1450" s="6">
        <f t="shared" si="134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7" t="e">
        <f t="shared" si="132"/>
        <v>#DIV/0!</v>
      </c>
      <c r="Q1450" t="str">
        <f t="shared" si="135"/>
        <v>publishing</v>
      </c>
      <c r="R1450" t="str">
        <f t="shared" si="133"/>
        <v>translations</v>
      </c>
      <c r="S1450" s="11">
        <f t="shared" si="136"/>
        <v>42146.017361111109</v>
      </c>
      <c r="T1450">
        <f t="shared" si="137"/>
        <v>2015</v>
      </c>
    </row>
    <row r="1451" spans="1:20" ht="48" x14ac:dyDescent="0.2">
      <c r="A1451" s="6">
        <f t="shared" si="134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7" t="e">
        <f t="shared" si="132"/>
        <v>#DIV/0!</v>
      </c>
      <c r="Q1451" t="str">
        <f t="shared" si="135"/>
        <v>publishing</v>
      </c>
      <c r="R1451" t="str">
        <f t="shared" si="133"/>
        <v>translations</v>
      </c>
      <c r="S1451" s="11">
        <f t="shared" si="136"/>
        <v>42134.603067129625</v>
      </c>
      <c r="T1451">
        <f t="shared" si="137"/>
        <v>2015</v>
      </c>
    </row>
    <row r="1452" spans="1:20" ht="48" x14ac:dyDescent="0.2">
      <c r="A1452" s="6">
        <f t="shared" si="134"/>
        <v>1.0000000000000001E-5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7">
        <f t="shared" si="132"/>
        <v>1</v>
      </c>
      <c r="Q1452" t="str">
        <f t="shared" si="135"/>
        <v>publishing</v>
      </c>
      <c r="R1452" t="str">
        <f t="shared" si="133"/>
        <v>translations</v>
      </c>
      <c r="S1452" s="11">
        <f t="shared" si="136"/>
        <v>42419.962928240733</v>
      </c>
      <c r="T1452">
        <f t="shared" si="137"/>
        <v>2016</v>
      </c>
    </row>
    <row r="1453" spans="1:20" ht="32" x14ac:dyDescent="0.2">
      <c r="A1453" s="6">
        <f t="shared" si="134"/>
        <v>1.0554089709762533E-4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7">
        <f t="shared" si="132"/>
        <v>1</v>
      </c>
      <c r="Q1453" t="str">
        <f t="shared" si="135"/>
        <v>publishing</v>
      </c>
      <c r="R1453" t="str">
        <f t="shared" si="133"/>
        <v>translations</v>
      </c>
      <c r="S1453" s="11">
        <f t="shared" si="136"/>
        <v>41961.792349537034</v>
      </c>
      <c r="T1453">
        <f t="shared" si="137"/>
        <v>2014</v>
      </c>
    </row>
    <row r="1454" spans="1:20" ht="32" x14ac:dyDescent="0.2">
      <c r="A1454" s="6">
        <f t="shared" si="134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7" t="e">
        <f t="shared" si="132"/>
        <v>#DIV/0!</v>
      </c>
      <c r="Q1454" t="str">
        <f t="shared" si="135"/>
        <v>publishing</v>
      </c>
      <c r="R1454" t="str">
        <f t="shared" si="133"/>
        <v>translations</v>
      </c>
      <c r="S1454" s="11">
        <f t="shared" si="136"/>
        <v>41848.494942129626</v>
      </c>
      <c r="T1454">
        <f t="shared" si="137"/>
        <v>2014</v>
      </c>
    </row>
    <row r="1455" spans="1:20" ht="48" x14ac:dyDescent="0.2">
      <c r="A1455" s="6">
        <f t="shared" si="134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7" t="e">
        <f t="shared" si="132"/>
        <v>#DIV/0!</v>
      </c>
      <c r="Q1455" t="str">
        <f t="shared" si="135"/>
        <v>publishing</v>
      </c>
      <c r="R1455" t="str">
        <f t="shared" si="133"/>
        <v>translations</v>
      </c>
      <c r="S1455" s="11">
        <f t="shared" si="136"/>
        <v>42840.446145833332</v>
      </c>
      <c r="T1455">
        <f t="shared" si="137"/>
        <v>2017</v>
      </c>
    </row>
    <row r="1456" spans="1:20" ht="48" x14ac:dyDescent="0.2">
      <c r="A1456" s="6">
        <f t="shared" si="134"/>
        <v>8.5714285714285719E-3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7">
        <f t="shared" si="132"/>
        <v>15</v>
      </c>
      <c r="Q1456" t="str">
        <f t="shared" si="135"/>
        <v>publishing</v>
      </c>
      <c r="R1456" t="str">
        <f t="shared" si="133"/>
        <v>translations</v>
      </c>
      <c r="S1456" s="11">
        <f t="shared" si="136"/>
        <v>42484.707638888889</v>
      </c>
      <c r="T1456">
        <f t="shared" si="137"/>
        <v>2016</v>
      </c>
    </row>
    <row r="1457" spans="1:20" ht="48" x14ac:dyDescent="0.2">
      <c r="A1457" s="6">
        <f t="shared" si="134"/>
        <v>0.105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7">
        <f t="shared" si="132"/>
        <v>225</v>
      </c>
      <c r="Q1457" t="str">
        <f t="shared" si="135"/>
        <v>publishing</v>
      </c>
      <c r="R1457" t="str">
        <f t="shared" si="133"/>
        <v>translations</v>
      </c>
      <c r="S1457" s="11">
        <f t="shared" si="136"/>
        <v>41887.360416666663</v>
      </c>
      <c r="T1457">
        <f t="shared" si="137"/>
        <v>2014</v>
      </c>
    </row>
    <row r="1458" spans="1:20" ht="16" x14ac:dyDescent="0.2">
      <c r="A1458" s="6">
        <f t="shared" si="134"/>
        <v>2.9000000000000001E-2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7">
        <f t="shared" si="132"/>
        <v>48.333333333333336</v>
      </c>
      <c r="Q1458" t="str">
        <f t="shared" si="135"/>
        <v>publishing</v>
      </c>
      <c r="R1458" t="str">
        <f t="shared" si="133"/>
        <v>translations</v>
      </c>
      <c r="S1458" s="11">
        <f t="shared" si="136"/>
        <v>42738.460243055553</v>
      </c>
      <c r="T1458">
        <f t="shared" si="137"/>
        <v>2017</v>
      </c>
    </row>
    <row r="1459" spans="1:20" ht="32" x14ac:dyDescent="0.2">
      <c r="A1459" s="6">
        <f t="shared" si="134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7" t="e">
        <f t="shared" si="132"/>
        <v>#DIV/0!</v>
      </c>
      <c r="Q1459" t="str">
        <f t="shared" si="135"/>
        <v>publishing</v>
      </c>
      <c r="R1459" t="str">
        <f t="shared" si="133"/>
        <v>translations</v>
      </c>
      <c r="S1459" s="11">
        <f t="shared" si="136"/>
        <v>42319.729675925926</v>
      </c>
      <c r="T1459">
        <f t="shared" si="137"/>
        <v>2015</v>
      </c>
    </row>
    <row r="1460" spans="1:20" ht="48" x14ac:dyDescent="0.2">
      <c r="A1460" s="6">
        <f t="shared" si="134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7" t="e">
        <f t="shared" si="132"/>
        <v>#DIV/0!</v>
      </c>
      <c r="Q1460" t="str">
        <f t="shared" si="135"/>
        <v>publishing</v>
      </c>
      <c r="R1460" t="str">
        <f t="shared" si="133"/>
        <v>translations</v>
      </c>
      <c r="S1460" s="11">
        <f t="shared" si="136"/>
        <v>41861.958333333328</v>
      </c>
      <c r="T1460">
        <f t="shared" si="137"/>
        <v>2014</v>
      </c>
    </row>
    <row r="1461" spans="1:20" ht="48" x14ac:dyDescent="0.2">
      <c r="A1461" s="6">
        <f t="shared" si="134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7" t="e">
        <f t="shared" si="132"/>
        <v>#DIV/0!</v>
      </c>
      <c r="Q1461" t="str">
        <f t="shared" si="135"/>
        <v>publishing</v>
      </c>
      <c r="R1461" t="str">
        <f t="shared" si="133"/>
        <v>translations</v>
      </c>
      <c r="S1461" s="11">
        <f t="shared" si="136"/>
        <v>42340.517361111109</v>
      </c>
      <c r="T1461">
        <f t="shared" si="137"/>
        <v>2015</v>
      </c>
    </row>
    <row r="1462" spans="1:20" ht="48" x14ac:dyDescent="0.2">
      <c r="A1462" s="6">
        <f t="shared" si="134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7" t="e">
        <f t="shared" si="132"/>
        <v>#DIV/0!</v>
      </c>
      <c r="Q1462" t="str">
        <f t="shared" si="135"/>
        <v>publishing</v>
      </c>
      <c r="R1462" t="str">
        <f t="shared" si="133"/>
        <v>translations</v>
      </c>
      <c r="S1462" s="11">
        <f t="shared" si="136"/>
        <v>41973.781249999993</v>
      </c>
      <c r="T1462">
        <f t="shared" si="137"/>
        <v>2014</v>
      </c>
    </row>
    <row r="1463" spans="1:20" ht="32" x14ac:dyDescent="0.2">
      <c r="A1463" s="6">
        <f t="shared" si="134"/>
        <v>1.012446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7">
        <f t="shared" si="132"/>
        <v>44.66673529411765</v>
      </c>
      <c r="Q1463" t="str">
        <f t="shared" si="135"/>
        <v>publishing</v>
      </c>
      <c r="R1463" t="str">
        <f t="shared" si="133"/>
        <v>radio &amp; podcasts</v>
      </c>
      <c r="S1463" s="11">
        <f t="shared" si="136"/>
        <v>41932.791666666664</v>
      </c>
      <c r="T1463">
        <f t="shared" si="137"/>
        <v>2014</v>
      </c>
    </row>
    <row r="1464" spans="1:20" ht="32" x14ac:dyDescent="0.2">
      <c r="A1464" s="6">
        <f t="shared" si="134"/>
        <v>1.085175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7">
        <f t="shared" si="132"/>
        <v>28.937999999999999</v>
      </c>
      <c r="Q1464" t="str">
        <f t="shared" si="135"/>
        <v>publishing</v>
      </c>
      <c r="R1464" t="str">
        <f t="shared" si="133"/>
        <v>radio &amp; podcasts</v>
      </c>
      <c r="S1464" s="11">
        <f t="shared" si="136"/>
        <v>41374.454525462963</v>
      </c>
      <c r="T1464">
        <f t="shared" si="137"/>
        <v>2013</v>
      </c>
    </row>
    <row r="1465" spans="1:20" ht="48" x14ac:dyDescent="0.2">
      <c r="A1465" s="6">
        <f t="shared" si="134"/>
        <v>1.4766666666666666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7">
        <f t="shared" si="132"/>
        <v>35.44</v>
      </c>
      <c r="Q1465" t="str">
        <f t="shared" si="135"/>
        <v>publishing</v>
      </c>
      <c r="R1465" t="str">
        <f t="shared" si="133"/>
        <v>radio &amp; podcasts</v>
      </c>
      <c r="S1465" s="11">
        <f t="shared" si="136"/>
        <v>41371.661319444444</v>
      </c>
      <c r="T1465">
        <f t="shared" si="137"/>
        <v>2013</v>
      </c>
    </row>
    <row r="1466" spans="1:20" ht="16" x14ac:dyDescent="0.2">
      <c r="A1466" s="6">
        <f t="shared" si="134"/>
        <v>1.6319999999999999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7">
        <f t="shared" si="132"/>
        <v>34.871794871794869</v>
      </c>
      <c r="Q1466" t="str">
        <f t="shared" si="135"/>
        <v>publishing</v>
      </c>
      <c r="R1466" t="str">
        <f t="shared" si="133"/>
        <v>radio &amp; podcasts</v>
      </c>
      <c r="S1466" s="11">
        <f t="shared" si="136"/>
        <v>41321.453217592592</v>
      </c>
      <c r="T1466">
        <f t="shared" si="137"/>
        <v>2013</v>
      </c>
    </row>
    <row r="1467" spans="1:20" ht="48" x14ac:dyDescent="0.2">
      <c r="A1467" s="6">
        <f t="shared" si="134"/>
        <v>4.5641449999999999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7">
        <f t="shared" si="132"/>
        <v>52.622732513451197</v>
      </c>
      <c r="Q1467" t="str">
        <f t="shared" si="135"/>
        <v>publishing</v>
      </c>
      <c r="R1467" t="str">
        <f t="shared" si="133"/>
        <v>radio &amp; podcasts</v>
      </c>
      <c r="S1467" s="11">
        <f t="shared" si="136"/>
        <v>40989.916666666664</v>
      </c>
      <c r="T1467">
        <f t="shared" si="137"/>
        <v>2012</v>
      </c>
    </row>
    <row r="1468" spans="1:20" ht="48" x14ac:dyDescent="0.2">
      <c r="A1468" s="6">
        <f t="shared" si="134"/>
        <v>1.0787731249999999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7">
        <f t="shared" si="132"/>
        <v>69.598266129032254</v>
      </c>
      <c r="Q1468" t="str">
        <f t="shared" si="135"/>
        <v>publishing</v>
      </c>
      <c r="R1468" t="str">
        <f t="shared" si="133"/>
        <v>radio &amp; podcasts</v>
      </c>
      <c r="S1468" s="11">
        <f t="shared" si="136"/>
        <v>42380.999999999993</v>
      </c>
      <c r="T1468">
        <f t="shared" si="137"/>
        <v>2016</v>
      </c>
    </row>
    <row r="1469" spans="1:20" ht="32" x14ac:dyDescent="0.2">
      <c r="A1469" s="6">
        <f t="shared" si="134"/>
        <v>1.1508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7">
        <f t="shared" si="132"/>
        <v>76.72</v>
      </c>
      <c r="Q1469" t="str">
        <f t="shared" si="135"/>
        <v>publishing</v>
      </c>
      <c r="R1469" t="str">
        <f t="shared" si="133"/>
        <v>radio &amp; podcasts</v>
      </c>
      <c r="S1469" s="11">
        <f t="shared" si="136"/>
        <v>40993.55190972222</v>
      </c>
      <c r="T1469">
        <f t="shared" si="137"/>
        <v>2012</v>
      </c>
    </row>
    <row r="1470" spans="1:20" ht="48" x14ac:dyDescent="0.2">
      <c r="A1470" s="6">
        <f t="shared" si="134"/>
        <v>1.0236842105263158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7">
        <f t="shared" si="132"/>
        <v>33.191126279863482</v>
      </c>
      <c r="Q1470" t="str">
        <f t="shared" si="135"/>
        <v>publishing</v>
      </c>
      <c r="R1470" t="str">
        <f t="shared" si="133"/>
        <v>radio &amp; podcasts</v>
      </c>
      <c r="S1470" s="11">
        <f t="shared" si="136"/>
        <v>40705.806122685186</v>
      </c>
      <c r="T1470">
        <f t="shared" si="137"/>
        <v>2011</v>
      </c>
    </row>
    <row r="1471" spans="1:20" ht="32" x14ac:dyDescent="0.2">
      <c r="A1471" s="6">
        <f t="shared" si="134"/>
        <v>1.0842485875706214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7">
        <f t="shared" si="132"/>
        <v>149.46417445482865</v>
      </c>
      <c r="Q1471" t="str">
        <f t="shared" si="135"/>
        <v>publishing</v>
      </c>
      <c r="R1471" t="str">
        <f t="shared" si="133"/>
        <v>radio &amp; podcasts</v>
      </c>
      <c r="S1471" s="11">
        <f t="shared" si="136"/>
        <v>41320.390150462961</v>
      </c>
      <c r="T1471">
        <f t="shared" si="137"/>
        <v>2013</v>
      </c>
    </row>
    <row r="1472" spans="1:20" ht="48" x14ac:dyDescent="0.2">
      <c r="A1472" s="6">
        <f t="shared" si="134"/>
        <v>1.2513333333333334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7">
        <f t="shared" si="132"/>
        <v>23.172839506172838</v>
      </c>
      <c r="Q1472" t="str">
        <f t="shared" si="135"/>
        <v>publishing</v>
      </c>
      <c r="R1472" t="str">
        <f t="shared" si="133"/>
        <v>radio &amp; podcasts</v>
      </c>
      <c r="S1472" s="11">
        <f t="shared" si="136"/>
        <v>41271.618784722217</v>
      </c>
      <c r="T1472">
        <f t="shared" si="137"/>
        <v>2012</v>
      </c>
    </row>
    <row r="1473" spans="1:20" ht="48" x14ac:dyDescent="0.2">
      <c r="A1473" s="6">
        <f t="shared" si="134"/>
        <v>1.03840625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7">
        <f t="shared" si="132"/>
        <v>96.877551020408163</v>
      </c>
      <c r="Q1473" t="str">
        <f t="shared" si="135"/>
        <v>publishing</v>
      </c>
      <c r="R1473" t="str">
        <f t="shared" si="133"/>
        <v>radio &amp; podcasts</v>
      </c>
      <c r="S1473" s="11">
        <f t="shared" si="136"/>
        <v>42103.749236111107</v>
      </c>
      <c r="T1473">
        <f t="shared" si="137"/>
        <v>2015</v>
      </c>
    </row>
    <row r="1474" spans="1:20" ht="48" x14ac:dyDescent="0.2">
      <c r="A1474" s="6">
        <f t="shared" si="134"/>
        <v>1.3870400000000001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7">
        <f t="shared" ref="P1474:P1537" si="138">F:F/M:M</f>
        <v>103.20238095238095</v>
      </c>
      <c r="Q1474" t="str">
        <f t="shared" si="135"/>
        <v>publishing</v>
      </c>
      <c r="R1474" t="str">
        <f t="shared" ref="R1474:R1537" si="139">RIGHT(O1474,LEN(O1474)-SEARCH("/",O1474,1))</f>
        <v>radio &amp; podcasts</v>
      </c>
      <c r="S1474" s="11">
        <f t="shared" si="136"/>
        <v>41563.33452546296</v>
      </c>
      <c r="T1474">
        <f t="shared" si="137"/>
        <v>2013</v>
      </c>
    </row>
    <row r="1475" spans="1:20" ht="16" x14ac:dyDescent="0.2">
      <c r="A1475" s="6">
        <f t="shared" ref="A1475:A1538" si="140">F:F/E:E</f>
        <v>1.20516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7">
        <f t="shared" si="138"/>
        <v>38.462553191489363</v>
      </c>
      <c r="Q1475" t="str">
        <f t="shared" ref="Q1475:Q1538" si="141">LEFT(O1475,SEARCH("/",O1475,1)-1)</f>
        <v>publishing</v>
      </c>
      <c r="R1475" t="str">
        <f t="shared" si="139"/>
        <v>radio &amp; podcasts</v>
      </c>
      <c r="S1475" s="11">
        <f t="shared" ref="S1475:S1538" si="142">(((J1475/60)/60)/24)+DATE(1970,1,1)+(-5/24)</f>
        <v>40969.771284722221</v>
      </c>
      <c r="T1475">
        <f t="shared" ref="T1475:T1538" si="143">YEAR(S1475)</f>
        <v>2012</v>
      </c>
    </row>
    <row r="1476" spans="1:20" ht="48" x14ac:dyDescent="0.2">
      <c r="A1476" s="6">
        <f t="shared" si="140"/>
        <v>1.1226666666666667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7">
        <f t="shared" si="138"/>
        <v>44.315789473684212</v>
      </c>
      <c r="Q1476" t="str">
        <f t="shared" si="141"/>
        <v>publishing</v>
      </c>
      <c r="R1476" t="str">
        <f t="shared" si="139"/>
        <v>radio &amp; podcasts</v>
      </c>
      <c r="S1476" s="11">
        <f t="shared" si="142"/>
        <v>41530.519583333327</v>
      </c>
      <c r="T1476">
        <f t="shared" si="143"/>
        <v>2013</v>
      </c>
    </row>
    <row r="1477" spans="1:20" ht="48" x14ac:dyDescent="0.2">
      <c r="A1477" s="6">
        <f t="shared" si="140"/>
        <v>1.8866966666666667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7">
        <f t="shared" si="138"/>
        <v>64.173356009070289</v>
      </c>
      <c r="Q1477" t="str">
        <f t="shared" si="141"/>
        <v>publishing</v>
      </c>
      <c r="R1477" t="str">
        <f t="shared" si="139"/>
        <v>radio &amp; podcasts</v>
      </c>
      <c r="S1477" s="11">
        <f t="shared" si="142"/>
        <v>41992.999305555553</v>
      </c>
      <c r="T1477">
        <f t="shared" si="143"/>
        <v>2014</v>
      </c>
    </row>
    <row r="1478" spans="1:20" ht="32" x14ac:dyDescent="0.2">
      <c r="A1478" s="6">
        <f t="shared" si="140"/>
        <v>6.6155466666666669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7">
        <f t="shared" si="138"/>
        <v>43.333275109170302</v>
      </c>
      <c r="Q1478" t="str">
        <f t="shared" si="141"/>
        <v>publishing</v>
      </c>
      <c r="R1478" t="str">
        <f t="shared" si="139"/>
        <v>radio &amp; podcasts</v>
      </c>
      <c r="S1478" s="11">
        <f t="shared" si="142"/>
        <v>40795.833587962959</v>
      </c>
      <c r="T1478">
        <f t="shared" si="143"/>
        <v>2011</v>
      </c>
    </row>
    <row r="1479" spans="1:20" ht="48" x14ac:dyDescent="0.2">
      <c r="A1479" s="6">
        <f t="shared" si="140"/>
        <v>1.1131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7">
        <f t="shared" si="138"/>
        <v>90.495934959349597</v>
      </c>
      <c r="Q1479" t="str">
        <f t="shared" si="141"/>
        <v>publishing</v>
      </c>
      <c r="R1479" t="str">
        <f t="shared" si="139"/>
        <v>radio &amp; podcasts</v>
      </c>
      <c r="S1479" s="11">
        <f t="shared" si="142"/>
        <v>40899.916666666664</v>
      </c>
      <c r="T1479">
        <f t="shared" si="143"/>
        <v>2011</v>
      </c>
    </row>
    <row r="1480" spans="1:20" ht="48" x14ac:dyDescent="0.2">
      <c r="A1480" s="6">
        <f t="shared" si="140"/>
        <v>11.8161422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7">
        <f t="shared" si="138"/>
        <v>29.187190495010373</v>
      </c>
      <c r="Q1480" t="str">
        <f t="shared" si="141"/>
        <v>publishing</v>
      </c>
      <c r="R1480" t="str">
        <f t="shared" si="139"/>
        <v>radio &amp; podcasts</v>
      </c>
      <c r="S1480" s="11">
        <f t="shared" si="142"/>
        <v>41408.663344907407</v>
      </c>
      <c r="T1480">
        <f t="shared" si="143"/>
        <v>2013</v>
      </c>
    </row>
    <row r="1481" spans="1:20" ht="48" x14ac:dyDescent="0.2">
      <c r="A1481" s="6">
        <f t="shared" si="140"/>
        <v>1.37375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7">
        <f t="shared" si="138"/>
        <v>30.95774647887324</v>
      </c>
      <c r="Q1481" t="str">
        <f t="shared" si="141"/>
        <v>publishing</v>
      </c>
      <c r="R1481" t="str">
        <f t="shared" si="139"/>
        <v>radio &amp; podcasts</v>
      </c>
      <c r="S1481" s="11">
        <f t="shared" si="142"/>
        <v>41768.957638888889</v>
      </c>
      <c r="T1481">
        <f t="shared" si="143"/>
        <v>2014</v>
      </c>
    </row>
    <row r="1482" spans="1:20" ht="48" x14ac:dyDescent="0.2">
      <c r="A1482" s="6">
        <f t="shared" si="140"/>
        <v>1.170404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7">
        <f t="shared" si="138"/>
        <v>92.157795275590544</v>
      </c>
      <c r="Q1482" t="str">
        <f t="shared" si="141"/>
        <v>publishing</v>
      </c>
      <c r="R1482" t="str">
        <f t="shared" si="139"/>
        <v>radio &amp; podcasts</v>
      </c>
      <c r="S1482" s="11">
        <f t="shared" si="142"/>
        <v>41481.5</v>
      </c>
      <c r="T1482">
        <f t="shared" si="143"/>
        <v>2013</v>
      </c>
    </row>
    <row r="1483" spans="1:20" ht="48" x14ac:dyDescent="0.2">
      <c r="A1483" s="6">
        <f t="shared" si="140"/>
        <v>2.1000000000000001E-2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7">
        <f t="shared" si="138"/>
        <v>17.5</v>
      </c>
      <c r="Q1483" t="str">
        <f t="shared" si="141"/>
        <v>publishing</v>
      </c>
      <c r="R1483" t="str">
        <f t="shared" si="139"/>
        <v>fiction</v>
      </c>
      <c r="S1483" s="11">
        <f t="shared" si="142"/>
        <v>41580.714641203704</v>
      </c>
      <c r="T1483">
        <f t="shared" si="143"/>
        <v>2013</v>
      </c>
    </row>
    <row r="1484" spans="1:20" ht="48" x14ac:dyDescent="0.2">
      <c r="A1484" s="6">
        <f t="shared" si="140"/>
        <v>1E-3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7">
        <f t="shared" si="138"/>
        <v>5</v>
      </c>
      <c r="Q1484" t="str">
        <f t="shared" si="141"/>
        <v>publishing</v>
      </c>
      <c r="R1484" t="str">
        <f t="shared" si="139"/>
        <v>fiction</v>
      </c>
      <c r="S1484" s="11">
        <f t="shared" si="142"/>
        <v>41159.118749999994</v>
      </c>
      <c r="T1484">
        <f t="shared" si="143"/>
        <v>2012</v>
      </c>
    </row>
    <row r="1485" spans="1:20" ht="48" x14ac:dyDescent="0.2">
      <c r="A1485" s="6">
        <f t="shared" si="140"/>
        <v>7.1428571428571426E-3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7">
        <f t="shared" si="138"/>
        <v>25</v>
      </c>
      <c r="Q1485" t="str">
        <f t="shared" si="141"/>
        <v>publishing</v>
      </c>
      <c r="R1485" t="str">
        <f t="shared" si="139"/>
        <v>fiction</v>
      </c>
      <c r="S1485" s="11">
        <f t="shared" si="142"/>
        <v>42572.984664351847</v>
      </c>
      <c r="T1485">
        <f t="shared" si="143"/>
        <v>2016</v>
      </c>
    </row>
    <row r="1486" spans="1:20" ht="16" x14ac:dyDescent="0.2">
      <c r="A1486" s="6">
        <f t="shared" si="140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7" t="e">
        <f t="shared" si="138"/>
        <v>#DIV/0!</v>
      </c>
      <c r="Q1486" t="str">
        <f t="shared" si="141"/>
        <v>publishing</v>
      </c>
      <c r="R1486" t="str">
        <f t="shared" si="139"/>
        <v>fiction</v>
      </c>
      <c r="S1486" s="11">
        <f t="shared" si="142"/>
        <v>41111.410416666666</v>
      </c>
      <c r="T1486">
        <f t="shared" si="143"/>
        <v>2012</v>
      </c>
    </row>
    <row r="1487" spans="1:20" ht="48" x14ac:dyDescent="0.2">
      <c r="A1487" s="6">
        <f t="shared" si="140"/>
        <v>2.2388059701492536E-2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7">
        <f t="shared" si="138"/>
        <v>50</v>
      </c>
      <c r="Q1487" t="str">
        <f t="shared" si="141"/>
        <v>publishing</v>
      </c>
      <c r="R1487" t="str">
        <f t="shared" si="139"/>
        <v>fiction</v>
      </c>
      <c r="S1487" s="11">
        <f t="shared" si="142"/>
        <v>42175.587650462963</v>
      </c>
      <c r="T1487">
        <f t="shared" si="143"/>
        <v>2015</v>
      </c>
    </row>
    <row r="1488" spans="1:20" ht="48" x14ac:dyDescent="0.2">
      <c r="A1488" s="6">
        <f t="shared" si="140"/>
        <v>2.3999999999999998E-3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7">
        <f t="shared" si="138"/>
        <v>16</v>
      </c>
      <c r="Q1488" t="str">
        <f t="shared" si="141"/>
        <v>publishing</v>
      </c>
      <c r="R1488" t="str">
        <f t="shared" si="139"/>
        <v>fiction</v>
      </c>
      <c r="S1488" s="11">
        <f t="shared" si="142"/>
        <v>42061.960196759253</v>
      </c>
      <c r="T1488">
        <f t="shared" si="143"/>
        <v>2015</v>
      </c>
    </row>
    <row r="1489" spans="1:20" ht="48" x14ac:dyDescent="0.2">
      <c r="A1489" s="6">
        <f t="shared" si="140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7" t="e">
        <f t="shared" si="138"/>
        <v>#DIV/0!</v>
      </c>
      <c r="Q1489" t="str">
        <f t="shared" si="141"/>
        <v>publishing</v>
      </c>
      <c r="R1489" t="str">
        <f t="shared" si="139"/>
        <v>fiction</v>
      </c>
      <c r="S1489" s="11">
        <f t="shared" si="142"/>
        <v>42584.709155092591</v>
      </c>
      <c r="T1489">
        <f t="shared" si="143"/>
        <v>2016</v>
      </c>
    </row>
    <row r="1490" spans="1:20" ht="48" x14ac:dyDescent="0.2">
      <c r="A1490" s="6">
        <f t="shared" si="140"/>
        <v>2.4E-2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7">
        <f t="shared" si="138"/>
        <v>60</v>
      </c>
      <c r="Q1490" t="str">
        <f t="shared" si="141"/>
        <v>publishing</v>
      </c>
      <c r="R1490" t="str">
        <f t="shared" si="139"/>
        <v>fiction</v>
      </c>
      <c r="S1490" s="11">
        <f t="shared" si="142"/>
        <v>41644.354861111111</v>
      </c>
      <c r="T1490">
        <f t="shared" si="143"/>
        <v>2014</v>
      </c>
    </row>
    <row r="1491" spans="1:20" ht="48" x14ac:dyDescent="0.2">
      <c r="A1491" s="6">
        <f t="shared" si="140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7" t="e">
        <f t="shared" si="138"/>
        <v>#DIV/0!</v>
      </c>
      <c r="Q1491" t="str">
        <f t="shared" si="141"/>
        <v>publishing</v>
      </c>
      <c r="R1491" t="str">
        <f t="shared" si="139"/>
        <v>fiction</v>
      </c>
      <c r="S1491" s="11">
        <f t="shared" si="142"/>
        <v>41228.445046296292</v>
      </c>
      <c r="T1491">
        <f t="shared" si="143"/>
        <v>2012</v>
      </c>
    </row>
    <row r="1492" spans="1:20" ht="48" x14ac:dyDescent="0.2">
      <c r="A1492" s="6">
        <f t="shared" si="140"/>
        <v>0.30862068965517242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7">
        <f t="shared" si="138"/>
        <v>47.10526315789474</v>
      </c>
      <c r="Q1492" t="str">
        <f t="shared" si="141"/>
        <v>publishing</v>
      </c>
      <c r="R1492" t="str">
        <f t="shared" si="139"/>
        <v>fiction</v>
      </c>
      <c r="S1492" s="11">
        <f t="shared" si="142"/>
        <v>41549.352708333332</v>
      </c>
      <c r="T1492">
        <f t="shared" si="143"/>
        <v>2013</v>
      </c>
    </row>
    <row r="1493" spans="1:20" ht="32" x14ac:dyDescent="0.2">
      <c r="A1493" s="6">
        <f t="shared" si="140"/>
        <v>8.3333333333333329E-2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7">
        <f t="shared" si="138"/>
        <v>100</v>
      </c>
      <c r="Q1493" t="str">
        <f t="shared" si="141"/>
        <v>publishing</v>
      </c>
      <c r="R1493" t="str">
        <f t="shared" si="139"/>
        <v>fiction</v>
      </c>
      <c r="S1493" s="11">
        <f t="shared" si="142"/>
        <v>42050.443055555552</v>
      </c>
      <c r="T1493">
        <f t="shared" si="143"/>
        <v>2015</v>
      </c>
    </row>
    <row r="1494" spans="1:20" ht="48" x14ac:dyDescent="0.2">
      <c r="A1494" s="6">
        <f t="shared" si="140"/>
        <v>7.4999999999999997E-3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7">
        <f t="shared" si="138"/>
        <v>15</v>
      </c>
      <c r="Q1494" t="str">
        <f t="shared" si="141"/>
        <v>publishing</v>
      </c>
      <c r="R1494" t="str">
        <f t="shared" si="139"/>
        <v>fiction</v>
      </c>
      <c r="S1494" s="11">
        <f t="shared" si="142"/>
        <v>40712.676458333335</v>
      </c>
      <c r="T1494">
        <f t="shared" si="143"/>
        <v>2011</v>
      </c>
    </row>
    <row r="1495" spans="1:20" ht="32" x14ac:dyDescent="0.2">
      <c r="A1495" s="6">
        <f t="shared" si="140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7" t="e">
        <f t="shared" si="138"/>
        <v>#DIV/0!</v>
      </c>
      <c r="Q1495" t="str">
        <f t="shared" si="141"/>
        <v>publishing</v>
      </c>
      <c r="R1495" t="str">
        <f t="shared" si="139"/>
        <v>fiction</v>
      </c>
      <c r="S1495" s="11">
        <f t="shared" si="142"/>
        <v>41441.658275462964</v>
      </c>
      <c r="T1495">
        <f t="shared" si="143"/>
        <v>2013</v>
      </c>
    </row>
    <row r="1496" spans="1:20" ht="48" x14ac:dyDescent="0.2">
      <c r="A1496" s="6">
        <f t="shared" si="140"/>
        <v>8.8999999999999996E-2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7">
        <f t="shared" si="138"/>
        <v>40.454545454545453</v>
      </c>
      <c r="Q1496" t="str">
        <f t="shared" si="141"/>
        <v>publishing</v>
      </c>
      <c r="R1496" t="str">
        <f t="shared" si="139"/>
        <v>fiction</v>
      </c>
      <c r="S1496" s="11">
        <f t="shared" si="142"/>
        <v>42097.443055555552</v>
      </c>
      <c r="T1496">
        <f t="shared" si="143"/>
        <v>2015</v>
      </c>
    </row>
    <row r="1497" spans="1:20" ht="32" x14ac:dyDescent="0.2">
      <c r="A1497" s="6">
        <f t="shared" si="140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7" t="e">
        <f t="shared" si="138"/>
        <v>#DIV/0!</v>
      </c>
      <c r="Q1497" t="str">
        <f t="shared" si="141"/>
        <v>publishing</v>
      </c>
      <c r="R1497" t="str">
        <f t="shared" si="139"/>
        <v>fiction</v>
      </c>
      <c r="S1497" s="11">
        <f t="shared" si="142"/>
        <v>40782.581377314811</v>
      </c>
      <c r="T1497">
        <f t="shared" si="143"/>
        <v>2011</v>
      </c>
    </row>
    <row r="1498" spans="1:20" ht="48" x14ac:dyDescent="0.2">
      <c r="A1498" s="6">
        <f t="shared" si="140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7" t="e">
        <f t="shared" si="138"/>
        <v>#DIV/0!</v>
      </c>
      <c r="Q1498" t="str">
        <f t="shared" si="141"/>
        <v>publishing</v>
      </c>
      <c r="R1498" t="str">
        <f t="shared" si="139"/>
        <v>fiction</v>
      </c>
      <c r="S1498" s="11">
        <f t="shared" si="142"/>
        <v>41898.266886574071</v>
      </c>
      <c r="T1498">
        <f t="shared" si="143"/>
        <v>2014</v>
      </c>
    </row>
    <row r="1499" spans="1:20" ht="48" x14ac:dyDescent="0.2">
      <c r="A1499" s="6">
        <f t="shared" si="140"/>
        <v>6.666666666666667E-5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7">
        <f t="shared" si="138"/>
        <v>1</v>
      </c>
      <c r="Q1499" t="str">
        <f t="shared" si="141"/>
        <v>publishing</v>
      </c>
      <c r="R1499" t="str">
        <f t="shared" si="139"/>
        <v>fiction</v>
      </c>
      <c r="S1499" s="11">
        <f t="shared" si="142"/>
        <v>41486.613194444442</v>
      </c>
      <c r="T1499">
        <f t="shared" si="143"/>
        <v>2013</v>
      </c>
    </row>
    <row r="1500" spans="1:20" ht="48" x14ac:dyDescent="0.2">
      <c r="A1500" s="6">
        <f t="shared" si="140"/>
        <v>1.9E-2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7">
        <f t="shared" si="138"/>
        <v>19</v>
      </c>
      <c r="Q1500" t="str">
        <f t="shared" si="141"/>
        <v>publishing</v>
      </c>
      <c r="R1500" t="str">
        <f t="shared" si="139"/>
        <v>fiction</v>
      </c>
      <c r="S1500" s="11">
        <f t="shared" si="142"/>
        <v>41885.775208333333</v>
      </c>
      <c r="T1500">
        <f t="shared" si="143"/>
        <v>2014</v>
      </c>
    </row>
    <row r="1501" spans="1:20" ht="48" x14ac:dyDescent="0.2">
      <c r="A1501" s="6">
        <f t="shared" si="140"/>
        <v>2.5000000000000001E-3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7">
        <f t="shared" si="138"/>
        <v>5</v>
      </c>
      <c r="Q1501" t="str">
        <f t="shared" si="141"/>
        <v>publishing</v>
      </c>
      <c r="R1501" t="str">
        <f t="shared" si="139"/>
        <v>fiction</v>
      </c>
      <c r="S1501" s="11">
        <f t="shared" si="142"/>
        <v>42586.798993055556</v>
      </c>
      <c r="T1501">
        <f t="shared" si="143"/>
        <v>2016</v>
      </c>
    </row>
    <row r="1502" spans="1:20" ht="48" x14ac:dyDescent="0.2">
      <c r="A1502" s="6">
        <f t="shared" si="140"/>
        <v>0.25035714285714283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7">
        <f t="shared" si="138"/>
        <v>46.733333333333334</v>
      </c>
      <c r="Q1502" t="str">
        <f t="shared" si="141"/>
        <v>publishing</v>
      </c>
      <c r="R1502" t="str">
        <f t="shared" si="139"/>
        <v>fiction</v>
      </c>
      <c r="S1502" s="11">
        <f t="shared" si="142"/>
        <v>41395.69626157407</v>
      </c>
      <c r="T1502">
        <f t="shared" si="143"/>
        <v>2013</v>
      </c>
    </row>
    <row r="1503" spans="1:20" ht="32" x14ac:dyDescent="0.2">
      <c r="A1503" s="6">
        <f t="shared" si="140"/>
        <v>1.6633076923076924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7">
        <f t="shared" si="138"/>
        <v>97.731073446327684</v>
      </c>
      <c r="Q1503" t="str">
        <f t="shared" si="141"/>
        <v>photography</v>
      </c>
      <c r="R1503" t="str">
        <f t="shared" si="139"/>
        <v>photobooks</v>
      </c>
      <c r="S1503" s="11">
        <f t="shared" si="142"/>
        <v>42193.3752662037</v>
      </c>
      <c r="T1503">
        <f t="shared" si="143"/>
        <v>2015</v>
      </c>
    </row>
    <row r="1504" spans="1:20" ht="48" x14ac:dyDescent="0.2">
      <c r="A1504" s="6">
        <f t="shared" si="140"/>
        <v>1.0144545454545455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7">
        <f t="shared" si="138"/>
        <v>67.835866261398181</v>
      </c>
      <c r="Q1504" t="str">
        <f t="shared" si="141"/>
        <v>photography</v>
      </c>
      <c r="R1504" t="str">
        <f t="shared" si="139"/>
        <v>photobooks</v>
      </c>
      <c r="S1504" s="11">
        <f t="shared" si="142"/>
        <v>42454.708333333336</v>
      </c>
      <c r="T1504">
        <f t="shared" si="143"/>
        <v>2016</v>
      </c>
    </row>
    <row r="1505" spans="1:20" ht="48" x14ac:dyDescent="0.2">
      <c r="A1505" s="6">
        <f t="shared" si="140"/>
        <v>1.0789146666666667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7">
        <f t="shared" si="138"/>
        <v>56.98492957746479</v>
      </c>
      <c r="Q1505" t="str">
        <f t="shared" si="141"/>
        <v>photography</v>
      </c>
      <c r="R1505" t="str">
        <f t="shared" si="139"/>
        <v>photobooks</v>
      </c>
      <c r="S1505" s="11">
        <f t="shared" si="142"/>
        <v>42666.13890046296</v>
      </c>
      <c r="T1505">
        <f t="shared" si="143"/>
        <v>2016</v>
      </c>
    </row>
    <row r="1506" spans="1:20" ht="32" x14ac:dyDescent="0.2">
      <c r="A1506" s="6">
        <f t="shared" si="140"/>
        <v>2.7793846153846156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7">
        <f t="shared" si="138"/>
        <v>67.159851301115239</v>
      </c>
      <c r="Q1506" t="str">
        <f t="shared" si="141"/>
        <v>photography</v>
      </c>
      <c r="R1506" t="str">
        <f t="shared" si="139"/>
        <v>photobooks</v>
      </c>
      <c r="S1506" s="11">
        <f t="shared" si="142"/>
        <v>41800.147916666661</v>
      </c>
      <c r="T1506">
        <f t="shared" si="143"/>
        <v>2014</v>
      </c>
    </row>
    <row r="1507" spans="1:20" ht="48" x14ac:dyDescent="0.2">
      <c r="A1507" s="6">
        <f t="shared" si="140"/>
        <v>1.0358125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7">
        <f t="shared" si="138"/>
        <v>48.037681159420288</v>
      </c>
      <c r="Q1507" t="str">
        <f t="shared" si="141"/>
        <v>photography</v>
      </c>
      <c r="R1507" t="str">
        <f t="shared" si="139"/>
        <v>photobooks</v>
      </c>
      <c r="S1507" s="11">
        <f t="shared" si="142"/>
        <v>42451.625694444439</v>
      </c>
      <c r="T1507">
        <f t="shared" si="143"/>
        <v>2016</v>
      </c>
    </row>
    <row r="1508" spans="1:20" ht="48" x14ac:dyDescent="0.2">
      <c r="A1508" s="6">
        <f t="shared" si="140"/>
        <v>1.1140000000000001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7">
        <f t="shared" si="138"/>
        <v>38.860465116279073</v>
      </c>
      <c r="Q1508" t="str">
        <f t="shared" si="141"/>
        <v>photography</v>
      </c>
      <c r="R1508" t="str">
        <f t="shared" si="139"/>
        <v>photobooks</v>
      </c>
      <c r="S1508" s="11">
        <f t="shared" si="142"/>
        <v>41844.577592592592</v>
      </c>
      <c r="T1508">
        <f t="shared" si="143"/>
        <v>2014</v>
      </c>
    </row>
    <row r="1509" spans="1:20" ht="48" x14ac:dyDescent="0.2">
      <c r="A1509" s="6">
        <f t="shared" si="140"/>
        <v>2.15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7">
        <f t="shared" si="138"/>
        <v>78.181818181818187</v>
      </c>
      <c r="Q1509" t="str">
        <f t="shared" si="141"/>
        <v>photography</v>
      </c>
      <c r="R1509" t="str">
        <f t="shared" si="139"/>
        <v>photobooks</v>
      </c>
      <c r="S1509" s="11">
        <f t="shared" si="142"/>
        <v>40313.131944444445</v>
      </c>
      <c r="T1509">
        <f t="shared" si="143"/>
        <v>2010</v>
      </c>
    </row>
    <row r="1510" spans="1:20" ht="48" x14ac:dyDescent="0.2">
      <c r="A1510" s="6">
        <f t="shared" si="140"/>
        <v>1.1076216216216217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7">
        <f t="shared" si="138"/>
        <v>97.113744075829388</v>
      </c>
      <c r="Q1510" t="str">
        <f t="shared" si="141"/>
        <v>photography</v>
      </c>
      <c r="R1510" t="str">
        <f t="shared" si="139"/>
        <v>photobooks</v>
      </c>
      <c r="S1510" s="11">
        <f t="shared" si="142"/>
        <v>41817.406030092592</v>
      </c>
      <c r="T1510">
        <f t="shared" si="143"/>
        <v>2014</v>
      </c>
    </row>
    <row r="1511" spans="1:20" ht="48" x14ac:dyDescent="0.2">
      <c r="A1511" s="6">
        <f t="shared" si="140"/>
        <v>1.2364125714285714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7">
        <f t="shared" si="138"/>
        <v>110.39397959183674</v>
      </c>
      <c r="Q1511" t="str">
        <f t="shared" si="141"/>
        <v>photography</v>
      </c>
      <c r="R1511" t="str">
        <f t="shared" si="139"/>
        <v>photobooks</v>
      </c>
      <c r="S1511" s="11">
        <f t="shared" si="142"/>
        <v>42780.749305555553</v>
      </c>
      <c r="T1511">
        <f t="shared" si="143"/>
        <v>2017</v>
      </c>
    </row>
    <row r="1512" spans="1:20" ht="48" x14ac:dyDescent="0.2">
      <c r="A1512" s="6">
        <f t="shared" si="140"/>
        <v>1.0103500000000001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7">
        <f t="shared" si="138"/>
        <v>39.91506172839506</v>
      </c>
      <c r="Q1512" t="str">
        <f t="shared" si="141"/>
        <v>photography</v>
      </c>
      <c r="R1512" t="str">
        <f t="shared" si="139"/>
        <v>photobooks</v>
      </c>
      <c r="S1512" s="11">
        <f t="shared" si="142"/>
        <v>41839.176828703698</v>
      </c>
      <c r="T1512">
        <f t="shared" si="143"/>
        <v>2014</v>
      </c>
    </row>
    <row r="1513" spans="1:20" ht="48" x14ac:dyDescent="0.2">
      <c r="A1513" s="6">
        <f t="shared" si="140"/>
        <v>1.1179285714285714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7">
        <f t="shared" si="138"/>
        <v>75.975728155339809</v>
      </c>
      <c r="Q1513" t="str">
        <f t="shared" si="141"/>
        <v>photography</v>
      </c>
      <c r="R1513" t="str">
        <f t="shared" si="139"/>
        <v>photobooks</v>
      </c>
      <c r="S1513" s="11">
        <f t="shared" si="142"/>
        <v>42326.416712962957</v>
      </c>
      <c r="T1513">
        <f t="shared" si="143"/>
        <v>2015</v>
      </c>
    </row>
    <row r="1514" spans="1:20" ht="48" x14ac:dyDescent="0.2">
      <c r="A1514" s="6">
        <f t="shared" si="140"/>
        <v>5.5877142857142861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7">
        <f t="shared" si="138"/>
        <v>58.379104477611939</v>
      </c>
      <c r="Q1514" t="str">
        <f t="shared" si="141"/>
        <v>photography</v>
      </c>
      <c r="R1514" t="str">
        <f t="shared" si="139"/>
        <v>photobooks</v>
      </c>
      <c r="S1514" s="11">
        <f t="shared" si="142"/>
        <v>42771.476145833331</v>
      </c>
      <c r="T1514">
        <f t="shared" si="143"/>
        <v>2017</v>
      </c>
    </row>
    <row r="1515" spans="1:20" ht="48" x14ac:dyDescent="0.2">
      <c r="A1515" s="6">
        <f t="shared" si="140"/>
        <v>1.5001875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7">
        <f t="shared" si="138"/>
        <v>55.82093023255814</v>
      </c>
      <c r="Q1515" t="str">
        <f t="shared" si="141"/>
        <v>photography</v>
      </c>
      <c r="R1515" t="str">
        <f t="shared" si="139"/>
        <v>photobooks</v>
      </c>
      <c r="S1515" s="11">
        <f t="shared" si="142"/>
        <v>41836.42900462963</v>
      </c>
      <c r="T1515">
        <f t="shared" si="143"/>
        <v>2014</v>
      </c>
    </row>
    <row r="1516" spans="1:20" ht="48" x14ac:dyDescent="0.2">
      <c r="A1516" s="6">
        <f t="shared" si="140"/>
        <v>1.0647599999999999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7">
        <f t="shared" si="138"/>
        <v>151.24431818181819</v>
      </c>
      <c r="Q1516" t="str">
        <f t="shared" si="141"/>
        <v>photography</v>
      </c>
      <c r="R1516" t="str">
        <f t="shared" si="139"/>
        <v>photobooks</v>
      </c>
      <c r="S1516" s="11">
        <f t="shared" si="142"/>
        <v>42274.389351851853</v>
      </c>
      <c r="T1516">
        <f t="shared" si="143"/>
        <v>2015</v>
      </c>
    </row>
    <row r="1517" spans="1:20" ht="48" x14ac:dyDescent="0.2">
      <c r="A1517" s="6">
        <f t="shared" si="140"/>
        <v>1.57189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7">
        <f t="shared" si="138"/>
        <v>849.67027027027029</v>
      </c>
      <c r="Q1517" t="str">
        <f t="shared" si="141"/>
        <v>photography</v>
      </c>
      <c r="R1517" t="str">
        <f t="shared" si="139"/>
        <v>photobooks</v>
      </c>
      <c r="S1517" s="11">
        <f t="shared" si="142"/>
        <v>42445.003437499996</v>
      </c>
      <c r="T1517">
        <f t="shared" si="143"/>
        <v>2016</v>
      </c>
    </row>
    <row r="1518" spans="1:20" ht="48" x14ac:dyDescent="0.2">
      <c r="A1518" s="6">
        <f t="shared" si="140"/>
        <v>1.0865882352941176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7">
        <f t="shared" si="138"/>
        <v>159.24137931034483</v>
      </c>
      <c r="Q1518" t="str">
        <f t="shared" si="141"/>
        <v>photography</v>
      </c>
      <c r="R1518" t="str">
        <f t="shared" si="139"/>
        <v>photobooks</v>
      </c>
      <c r="S1518" s="11">
        <f t="shared" si="142"/>
        <v>42649.374999999993</v>
      </c>
      <c r="T1518">
        <f t="shared" si="143"/>
        <v>2016</v>
      </c>
    </row>
    <row r="1519" spans="1:20" ht="48" x14ac:dyDescent="0.2">
      <c r="A1519" s="6">
        <f t="shared" si="140"/>
        <v>1.6197999999999999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7">
        <f t="shared" si="138"/>
        <v>39.507317073170732</v>
      </c>
      <c r="Q1519" t="str">
        <f t="shared" si="141"/>
        <v>photography</v>
      </c>
      <c r="R1519" t="str">
        <f t="shared" si="139"/>
        <v>photobooks</v>
      </c>
      <c r="S1519" s="11">
        <f t="shared" si="142"/>
        <v>41979.041666666664</v>
      </c>
      <c r="T1519">
        <f t="shared" si="143"/>
        <v>2014</v>
      </c>
    </row>
    <row r="1520" spans="1:20" ht="32" x14ac:dyDescent="0.2">
      <c r="A1520" s="6">
        <f t="shared" si="140"/>
        <v>2.0536666666666665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7">
        <f t="shared" si="138"/>
        <v>130.52966101694915</v>
      </c>
      <c r="Q1520" t="str">
        <f t="shared" si="141"/>
        <v>photography</v>
      </c>
      <c r="R1520" t="str">
        <f t="shared" si="139"/>
        <v>photobooks</v>
      </c>
      <c r="S1520" s="11">
        <f t="shared" si="142"/>
        <v>41790.611712962964</v>
      </c>
      <c r="T1520">
        <f t="shared" si="143"/>
        <v>2014</v>
      </c>
    </row>
    <row r="1521" spans="1:20" ht="48" x14ac:dyDescent="0.2">
      <c r="A1521" s="6">
        <f t="shared" si="140"/>
        <v>1.033638888888889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7">
        <f t="shared" si="138"/>
        <v>64.156896551724131</v>
      </c>
      <c r="Q1521" t="str">
        <f t="shared" si="141"/>
        <v>photography</v>
      </c>
      <c r="R1521" t="str">
        <f t="shared" si="139"/>
        <v>photobooks</v>
      </c>
      <c r="S1521" s="11">
        <f t="shared" si="142"/>
        <v>41810.707638888889</v>
      </c>
      <c r="T1521">
        <f t="shared" si="143"/>
        <v>2014</v>
      </c>
    </row>
    <row r="1522" spans="1:20" ht="32" x14ac:dyDescent="0.2">
      <c r="A1522" s="6">
        <f t="shared" si="140"/>
        <v>1.0347222222222223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7">
        <f t="shared" si="138"/>
        <v>111.52694610778443</v>
      </c>
      <c r="Q1522" t="str">
        <f t="shared" si="141"/>
        <v>photography</v>
      </c>
      <c r="R1522" t="str">
        <f t="shared" si="139"/>
        <v>photobooks</v>
      </c>
      <c r="S1522" s="11">
        <f t="shared" si="142"/>
        <v>41991.958333333336</v>
      </c>
      <c r="T1522">
        <f t="shared" si="143"/>
        <v>2014</v>
      </c>
    </row>
    <row r="1523" spans="1:20" ht="48" x14ac:dyDescent="0.2">
      <c r="A1523" s="6">
        <f t="shared" si="140"/>
        <v>1.0681333333333334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7">
        <f t="shared" si="138"/>
        <v>170.44680851063831</v>
      </c>
      <c r="Q1523" t="str">
        <f t="shared" si="141"/>
        <v>photography</v>
      </c>
      <c r="R1523" t="str">
        <f t="shared" si="139"/>
        <v>photobooks</v>
      </c>
      <c r="S1523" s="11">
        <f t="shared" si="142"/>
        <v>42527.959386574068</v>
      </c>
      <c r="T1523">
        <f t="shared" si="143"/>
        <v>2016</v>
      </c>
    </row>
    <row r="1524" spans="1:20" ht="48" x14ac:dyDescent="0.2">
      <c r="A1524" s="6">
        <f t="shared" si="140"/>
        <v>1.3896574712643677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7">
        <f t="shared" si="138"/>
        <v>133.7391592920354</v>
      </c>
      <c r="Q1524" t="str">
        <f t="shared" si="141"/>
        <v>photography</v>
      </c>
      <c r="R1524" t="str">
        <f t="shared" si="139"/>
        <v>photobooks</v>
      </c>
      <c r="S1524" s="11">
        <f t="shared" si="142"/>
        <v>41929.621979166666</v>
      </c>
      <c r="T1524">
        <f t="shared" si="143"/>
        <v>2014</v>
      </c>
    </row>
    <row r="1525" spans="1:20" ht="48" x14ac:dyDescent="0.2">
      <c r="A1525" s="6">
        <f t="shared" si="140"/>
        <v>1.2484324324324325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7">
        <f t="shared" si="138"/>
        <v>95.834024896265561</v>
      </c>
      <c r="Q1525" t="str">
        <f t="shared" si="141"/>
        <v>photography</v>
      </c>
      <c r="R1525" t="str">
        <f t="shared" si="139"/>
        <v>photobooks</v>
      </c>
      <c r="S1525" s="11">
        <f t="shared" si="142"/>
        <v>41995.791666666664</v>
      </c>
      <c r="T1525">
        <f t="shared" si="143"/>
        <v>2014</v>
      </c>
    </row>
    <row r="1526" spans="1:20" ht="48" x14ac:dyDescent="0.2">
      <c r="A1526" s="6">
        <f t="shared" si="140"/>
        <v>2.0699999999999998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7">
        <f t="shared" si="138"/>
        <v>221.78571428571428</v>
      </c>
      <c r="Q1526" t="str">
        <f t="shared" si="141"/>
        <v>photography</v>
      </c>
      <c r="R1526" t="str">
        <f t="shared" si="139"/>
        <v>photobooks</v>
      </c>
      <c r="S1526" s="11">
        <f t="shared" si="142"/>
        <v>42786.292708333327</v>
      </c>
      <c r="T1526">
        <f t="shared" si="143"/>
        <v>2017</v>
      </c>
    </row>
    <row r="1527" spans="1:20" ht="48" x14ac:dyDescent="0.2">
      <c r="A1527" s="6">
        <f t="shared" si="140"/>
        <v>1.7400576923076922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7">
        <f t="shared" si="138"/>
        <v>32.315357142857138</v>
      </c>
      <c r="Q1527" t="str">
        <f t="shared" si="141"/>
        <v>photography</v>
      </c>
      <c r="R1527" t="str">
        <f t="shared" si="139"/>
        <v>photobooks</v>
      </c>
      <c r="S1527" s="11">
        <f t="shared" si="142"/>
        <v>42600.494652777772</v>
      </c>
      <c r="T1527">
        <f t="shared" si="143"/>
        <v>2016</v>
      </c>
    </row>
    <row r="1528" spans="1:20" ht="48" x14ac:dyDescent="0.2">
      <c r="A1528" s="6">
        <f t="shared" si="140"/>
        <v>1.2032608695652174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7">
        <f t="shared" si="138"/>
        <v>98.839285714285708</v>
      </c>
      <c r="Q1528" t="str">
        <f t="shared" si="141"/>
        <v>photography</v>
      </c>
      <c r="R1528" t="str">
        <f t="shared" si="139"/>
        <v>photobooks</v>
      </c>
      <c r="S1528" s="11">
        <f t="shared" si="142"/>
        <v>42388.067673611113</v>
      </c>
      <c r="T1528">
        <f t="shared" si="143"/>
        <v>2016</v>
      </c>
    </row>
    <row r="1529" spans="1:20" ht="32" x14ac:dyDescent="0.2">
      <c r="A1529" s="6">
        <f t="shared" si="140"/>
        <v>1.1044428571428573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7">
        <f t="shared" si="138"/>
        <v>55.222142857142863</v>
      </c>
      <c r="Q1529" t="str">
        <f t="shared" si="141"/>
        <v>photography</v>
      </c>
      <c r="R1529" t="str">
        <f t="shared" si="139"/>
        <v>photobooks</v>
      </c>
      <c r="S1529" s="11">
        <f t="shared" si="142"/>
        <v>42808.350532407399</v>
      </c>
      <c r="T1529">
        <f t="shared" si="143"/>
        <v>2017</v>
      </c>
    </row>
    <row r="1530" spans="1:20" ht="32" x14ac:dyDescent="0.2">
      <c r="A1530" s="6">
        <f t="shared" si="140"/>
        <v>2.8156666666666665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7">
        <f t="shared" si="138"/>
        <v>52.793750000000003</v>
      </c>
      <c r="Q1530" t="str">
        <f t="shared" si="141"/>
        <v>photography</v>
      </c>
      <c r="R1530" t="str">
        <f t="shared" si="139"/>
        <v>photobooks</v>
      </c>
      <c r="S1530" s="11">
        <f t="shared" si="142"/>
        <v>42766.791666666664</v>
      </c>
      <c r="T1530">
        <f t="shared" si="143"/>
        <v>2017</v>
      </c>
    </row>
    <row r="1531" spans="1:20" ht="32" x14ac:dyDescent="0.2">
      <c r="A1531" s="6">
        <f t="shared" si="140"/>
        <v>1.0067894736842105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7">
        <f t="shared" si="138"/>
        <v>135.66666666666666</v>
      </c>
      <c r="Q1531" t="str">
        <f t="shared" si="141"/>
        <v>photography</v>
      </c>
      <c r="R1531" t="str">
        <f t="shared" si="139"/>
        <v>photobooks</v>
      </c>
      <c r="S1531" s="11">
        <f t="shared" si="142"/>
        <v>42082.378703703704</v>
      </c>
      <c r="T1531">
        <f t="shared" si="143"/>
        <v>2015</v>
      </c>
    </row>
    <row r="1532" spans="1:20" ht="48" x14ac:dyDescent="0.2">
      <c r="A1532" s="6">
        <f t="shared" si="140"/>
        <v>1.3482571428571428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7">
        <f t="shared" si="138"/>
        <v>53.991990846681922</v>
      </c>
      <c r="Q1532" t="str">
        <f t="shared" si="141"/>
        <v>photography</v>
      </c>
      <c r="R1532" t="str">
        <f t="shared" si="139"/>
        <v>photobooks</v>
      </c>
      <c r="S1532" s="11">
        <f t="shared" si="142"/>
        <v>42300.558969907412</v>
      </c>
      <c r="T1532">
        <f t="shared" si="143"/>
        <v>2015</v>
      </c>
    </row>
    <row r="1533" spans="1:20" ht="48" x14ac:dyDescent="0.2">
      <c r="A1533" s="6">
        <f t="shared" si="140"/>
        <v>1.7595744680851064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7">
        <f t="shared" si="138"/>
        <v>56.643835616438359</v>
      </c>
      <c r="Q1533" t="str">
        <f t="shared" si="141"/>
        <v>photography</v>
      </c>
      <c r="R1533" t="str">
        <f t="shared" si="139"/>
        <v>photobooks</v>
      </c>
      <c r="S1533" s="11">
        <f t="shared" si="142"/>
        <v>41973.916666666664</v>
      </c>
      <c r="T1533">
        <f t="shared" si="143"/>
        <v>2014</v>
      </c>
    </row>
    <row r="1534" spans="1:20" ht="48" x14ac:dyDescent="0.2">
      <c r="A1534" s="6">
        <f t="shared" si="140"/>
        <v>4.8402000000000003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7">
        <f t="shared" si="138"/>
        <v>82.316326530612244</v>
      </c>
      <c r="Q1534" t="str">
        <f t="shared" si="141"/>
        <v>photography</v>
      </c>
      <c r="R1534" t="str">
        <f t="shared" si="139"/>
        <v>photobooks</v>
      </c>
      <c r="S1534" s="11">
        <f t="shared" si="142"/>
        <v>42415.416666666664</v>
      </c>
      <c r="T1534">
        <f t="shared" si="143"/>
        <v>2016</v>
      </c>
    </row>
    <row r="1535" spans="1:20" ht="32" x14ac:dyDescent="0.2">
      <c r="A1535" s="6">
        <f t="shared" si="140"/>
        <v>1.4514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7">
        <f t="shared" si="138"/>
        <v>88.26081081081081</v>
      </c>
      <c r="Q1535" t="str">
        <f t="shared" si="141"/>
        <v>photography</v>
      </c>
      <c r="R1535" t="str">
        <f t="shared" si="139"/>
        <v>photobooks</v>
      </c>
      <c r="S1535" s="11">
        <f t="shared" si="142"/>
        <v>42491.957638888889</v>
      </c>
      <c r="T1535">
        <f t="shared" si="143"/>
        <v>2016</v>
      </c>
    </row>
    <row r="1536" spans="1:20" ht="48" x14ac:dyDescent="0.2">
      <c r="A1536" s="6">
        <f t="shared" si="140"/>
        <v>4.1773333333333333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7">
        <f t="shared" si="138"/>
        <v>84.905149051490511</v>
      </c>
      <c r="Q1536" t="str">
        <f t="shared" si="141"/>
        <v>photography</v>
      </c>
      <c r="R1536" t="str">
        <f t="shared" si="139"/>
        <v>photobooks</v>
      </c>
      <c r="S1536" s="11">
        <f t="shared" si="142"/>
        <v>42251.465995370374</v>
      </c>
      <c r="T1536">
        <f t="shared" si="143"/>
        <v>2015</v>
      </c>
    </row>
    <row r="1537" spans="1:20" ht="48" x14ac:dyDescent="0.2">
      <c r="A1537" s="6">
        <f t="shared" si="140"/>
        <v>1.3242499999999999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7">
        <f t="shared" si="138"/>
        <v>48.154545454545456</v>
      </c>
      <c r="Q1537" t="str">
        <f t="shared" si="141"/>
        <v>photography</v>
      </c>
      <c r="R1537" t="str">
        <f t="shared" si="139"/>
        <v>photobooks</v>
      </c>
      <c r="S1537" s="11">
        <f t="shared" si="142"/>
        <v>42513.708333333336</v>
      </c>
      <c r="T1537">
        <f t="shared" si="143"/>
        <v>2016</v>
      </c>
    </row>
    <row r="1538" spans="1:20" ht="48" x14ac:dyDescent="0.2">
      <c r="A1538" s="6">
        <f t="shared" si="140"/>
        <v>2.5030841666666666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7">
        <f t="shared" ref="P1538:P1601" si="144">F:F/M:M</f>
        <v>66.015406593406595</v>
      </c>
      <c r="Q1538" t="str">
        <f t="shared" si="141"/>
        <v>photography</v>
      </c>
      <c r="R1538" t="str">
        <f t="shared" ref="R1538:R1601" si="145">RIGHT(O1538,LEN(O1538)-SEARCH("/",O1538,1))</f>
        <v>photobooks</v>
      </c>
      <c r="S1538" s="11">
        <f t="shared" si="142"/>
        <v>42243.593865740739</v>
      </c>
      <c r="T1538">
        <f t="shared" si="143"/>
        <v>2015</v>
      </c>
    </row>
    <row r="1539" spans="1:20" ht="48" x14ac:dyDescent="0.2">
      <c r="A1539" s="6">
        <f t="shared" ref="A1539:A1602" si="146">F:F/E:E</f>
        <v>1.7989999999999999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7">
        <f t="shared" si="144"/>
        <v>96.375</v>
      </c>
      <c r="Q1539" t="str">
        <f t="shared" ref="Q1539:Q1602" si="147">LEFT(O1539,SEARCH("/",O1539,1)-1)</f>
        <v>photography</v>
      </c>
      <c r="R1539" t="str">
        <f t="shared" si="145"/>
        <v>photobooks</v>
      </c>
      <c r="S1539" s="11">
        <f t="shared" ref="S1539:S1602" si="148">(((J1539/60)/60)/24)+DATE(1970,1,1)+(-5/24)</f>
        <v>42588.541666666664</v>
      </c>
      <c r="T1539">
        <f t="shared" ref="T1539:T1602" si="149">YEAR(S1539)</f>
        <v>2016</v>
      </c>
    </row>
    <row r="1540" spans="1:20" ht="48" x14ac:dyDescent="0.2">
      <c r="A1540" s="6">
        <f t="shared" si="146"/>
        <v>1.0262857142857142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7">
        <f t="shared" si="144"/>
        <v>156.17391304347825</v>
      </c>
      <c r="Q1540" t="str">
        <f t="shared" si="147"/>
        <v>photography</v>
      </c>
      <c r="R1540" t="str">
        <f t="shared" si="145"/>
        <v>photobooks</v>
      </c>
      <c r="S1540" s="11">
        <f t="shared" si="148"/>
        <v>42026.57372685185</v>
      </c>
      <c r="T1540">
        <f t="shared" si="149"/>
        <v>2015</v>
      </c>
    </row>
    <row r="1541" spans="1:20" ht="48" x14ac:dyDescent="0.2">
      <c r="A1541" s="6">
        <f t="shared" si="146"/>
        <v>1.359861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7">
        <f t="shared" si="144"/>
        <v>95.764859154929582</v>
      </c>
      <c r="Q1541" t="str">
        <f t="shared" si="147"/>
        <v>photography</v>
      </c>
      <c r="R1541" t="str">
        <f t="shared" si="145"/>
        <v>photobooks</v>
      </c>
      <c r="S1541" s="11">
        <f t="shared" si="148"/>
        <v>42738.710868055547</v>
      </c>
      <c r="T1541">
        <f t="shared" si="149"/>
        <v>2017</v>
      </c>
    </row>
    <row r="1542" spans="1:20" ht="48" x14ac:dyDescent="0.2">
      <c r="A1542" s="6">
        <f t="shared" si="146"/>
        <v>1.1786666666666668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7">
        <f t="shared" si="144"/>
        <v>180.40816326530611</v>
      </c>
      <c r="Q1542" t="str">
        <f t="shared" si="147"/>
        <v>photography</v>
      </c>
      <c r="R1542" t="str">
        <f t="shared" si="145"/>
        <v>photobooks</v>
      </c>
      <c r="S1542" s="11">
        <f t="shared" si="148"/>
        <v>41968.843749999993</v>
      </c>
      <c r="T1542">
        <f t="shared" si="149"/>
        <v>2014</v>
      </c>
    </row>
    <row r="1543" spans="1:20" ht="48" x14ac:dyDescent="0.2">
      <c r="A1543" s="6">
        <f t="shared" si="146"/>
        <v>3.3333333333333332E-4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7">
        <f t="shared" si="144"/>
        <v>3</v>
      </c>
      <c r="Q1543" t="str">
        <f t="shared" si="147"/>
        <v>photography</v>
      </c>
      <c r="R1543" t="str">
        <f t="shared" si="145"/>
        <v>nature</v>
      </c>
      <c r="S1543" s="11">
        <f t="shared" si="148"/>
        <v>42004.503912037035</v>
      </c>
      <c r="T1543">
        <f t="shared" si="149"/>
        <v>2014</v>
      </c>
    </row>
    <row r="1544" spans="1:20" ht="48" x14ac:dyDescent="0.2">
      <c r="A1544" s="6">
        <f t="shared" si="146"/>
        <v>0.04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7">
        <f t="shared" si="144"/>
        <v>20</v>
      </c>
      <c r="Q1544" t="str">
        <f t="shared" si="147"/>
        <v>photography</v>
      </c>
      <c r="R1544" t="str">
        <f t="shared" si="145"/>
        <v>nature</v>
      </c>
      <c r="S1544" s="11">
        <f t="shared" si="148"/>
        <v>42185.788194444445</v>
      </c>
      <c r="T1544">
        <f t="shared" si="149"/>
        <v>2015</v>
      </c>
    </row>
    <row r="1545" spans="1:20" ht="48" x14ac:dyDescent="0.2">
      <c r="A1545" s="6">
        <f t="shared" si="146"/>
        <v>4.4444444444444444E-3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7">
        <f t="shared" si="144"/>
        <v>10</v>
      </c>
      <c r="Q1545" t="str">
        <f t="shared" si="147"/>
        <v>photography</v>
      </c>
      <c r="R1545" t="str">
        <f t="shared" si="145"/>
        <v>nature</v>
      </c>
      <c r="S1545" s="11">
        <f t="shared" si="148"/>
        <v>41965.342986111107</v>
      </c>
      <c r="T1545">
        <f t="shared" si="149"/>
        <v>2014</v>
      </c>
    </row>
    <row r="1546" spans="1:20" ht="48" x14ac:dyDescent="0.2">
      <c r="A1546" s="6">
        <f t="shared" si="146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7" t="e">
        <f t="shared" si="144"/>
        <v>#DIV/0!</v>
      </c>
      <c r="Q1546" t="str">
        <f t="shared" si="147"/>
        <v>photography</v>
      </c>
      <c r="R1546" t="str">
        <f t="shared" si="145"/>
        <v>nature</v>
      </c>
      <c r="S1546" s="11">
        <f t="shared" si="148"/>
        <v>42094.804166666661</v>
      </c>
      <c r="T1546">
        <f t="shared" si="149"/>
        <v>2015</v>
      </c>
    </row>
    <row r="1547" spans="1:20" ht="48" x14ac:dyDescent="0.2">
      <c r="A1547" s="6">
        <f t="shared" si="146"/>
        <v>3.3333333333333332E-4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7">
        <f t="shared" si="144"/>
        <v>1</v>
      </c>
      <c r="Q1547" t="str">
        <f t="shared" si="147"/>
        <v>photography</v>
      </c>
      <c r="R1547" t="str">
        <f t="shared" si="145"/>
        <v>nature</v>
      </c>
      <c r="S1547" s="11">
        <f t="shared" si="148"/>
        <v>42065.677777777775</v>
      </c>
      <c r="T1547">
        <f t="shared" si="149"/>
        <v>2015</v>
      </c>
    </row>
    <row r="1548" spans="1:20" ht="48" x14ac:dyDescent="0.2">
      <c r="A1548" s="6">
        <f t="shared" si="146"/>
        <v>0.28899999999999998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7">
        <f t="shared" si="144"/>
        <v>26.272727272727273</v>
      </c>
      <c r="Q1548" t="str">
        <f t="shared" si="147"/>
        <v>photography</v>
      </c>
      <c r="R1548" t="str">
        <f t="shared" si="145"/>
        <v>nature</v>
      </c>
      <c r="S1548" s="11">
        <f t="shared" si="148"/>
        <v>41899.004618055551</v>
      </c>
      <c r="T1548">
        <f t="shared" si="149"/>
        <v>2014</v>
      </c>
    </row>
    <row r="1549" spans="1:20" ht="48" x14ac:dyDescent="0.2">
      <c r="A1549" s="6">
        <f t="shared" si="146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7" t="e">
        <f t="shared" si="144"/>
        <v>#DIV/0!</v>
      </c>
      <c r="Q1549" t="str">
        <f t="shared" si="147"/>
        <v>photography</v>
      </c>
      <c r="R1549" t="str">
        <f t="shared" si="145"/>
        <v>nature</v>
      </c>
      <c r="S1549" s="11">
        <f t="shared" si="148"/>
        <v>42789.218541666669</v>
      </c>
      <c r="T1549">
        <f t="shared" si="149"/>
        <v>2017</v>
      </c>
    </row>
    <row r="1550" spans="1:20" ht="32" x14ac:dyDescent="0.2">
      <c r="A1550" s="6">
        <f t="shared" si="146"/>
        <v>8.5714285714285715E-2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7">
        <f t="shared" si="144"/>
        <v>60</v>
      </c>
      <c r="Q1550" t="str">
        <f t="shared" si="147"/>
        <v>photography</v>
      </c>
      <c r="R1550" t="str">
        <f t="shared" si="145"/>
        <v>nature</v>
      </c>
      <c r="S1550" s="11">
        <f t="shared" si="148"/>
        <v>42316.715509259251</v>
      </c>
      <c r="T1550">
        <f t="shared" si="149"/>
        <v>2015</v>
      </c>
    </row>
    <row r="1551" spans="1:20" ht="48" x14ac:dyDescent="0.2">
      <c r="A1551" s="6">
        <f t="shared" si="146"/>
        <v>0.34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7">
        <f t="shared" si="144"/>
        <v>28.333333333333332</v>
      </c>
      <c r="Q1551" t="str">
        <f t="shared" si="147"/>
        <v>photography</v>
      </c>
      <c r="R1551" t="str">
        <f t="shared" si="145"/>
        <v>nature</v>
      </c>
      <c r="S1551" s="11">
        <f t="shared" si="148"/>
        <v>42310.96943287037</v>
      </c>
      <c r="T1551">
        <f t="shared" si="149"/>
        <v>2015</v>
      </c>
    </row>
    <row r="1552" spans="1:20" ht="48" x14ac:dyDescent="0.2">
      <c r="A1552" s="6">
        <f t="shared" si="146"/>
        <v>0.13466666666666666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7">
        <f t="shared" si="144"/>
        <v>14.428571428571429</v>
      </c>
      <c r="Q1552" t="str">
        <f t="shared" si="147"/>
        <v>photography</v>
      </c>
      <c r="R1552" t="str">
        <f t="shared" si="145"/>
        <v>nature</v>
      </c>
      <c r="S1552" s="11">
        <f t="shared" si="148"/>
        <v>42502.24113425926</v>
      </c>
      <c r="T1552">
        <f t="shared" si="149"/>
        <v>2016</v>
      </c>
    </row>
    <row r="1553" spans="1:20" ht="48" x14ac:dyDescent="0.2">
      <c r="A1553" s="6">
        <f t="shared" si="146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7" t="e">
        <f t="shared" si="144"/>
        <v>#DIV/0!</v>
      </c>
      <c r="Q1553" t="str">
        <f t="shared" si="147"/>
        <v>photography</v>
      </c>
      <c r="R1553" t="str">
        <f t="shared" si="145"/>
        <v>nature</v>
      </c>
      <c r="S1553" s="11">
        <f t="shared" si="148"/>
        <v>42151.616192129623</v>
      </c>
      <c r="T1553">
        <f t="shared" si="149"/>
        <v>2015</v>
      </c>
    </row>
    <row r="1554" spans="1:20" ht="48" x14ac:dyDescent="0.2">
      <c r="A1554" s="6">
        <f t="shared" si="146"/>
        <v>0.49186046511627907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7">
        <f t="shared" si="144"/>
        <v>132.1875</v>
      </c>
      <c r="Q1554" t="str">
        <f t="shared" si="147"/>
        <v>photography</v>
      </c>
      <c r="R1554" t="str">
        <f t="shared" si="145"/>
        <v>nature</v>
      </c>
      <c r="S1554" s="11">
        <f t="shared" si="148"/>
        <v>41912.957638888889</v>
      </c>
      <c r="T1554">
        <f t="shared" si="149"/>
        <v>2014</v>
      </c>
    </row>
    <row r="1555" spans="1:20" ht="48" x14ac:dyDescent="0.2">
      <c r="A1555" s="6">
        <f t="shared" si="146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7" t="e">
        <f t="shared" si="144"/>
        <v>#DIV/0!</v>
      </c>
      <c r="Q1555" t="str">
        <f t="shared" si="147"/>
        <v>photography</v>
      </c>
      <c r="R1555" t="str">
        <f t="shared" si="145"/>
        <v>nature</v>
      </c>
      <c r="S1555" s="11">
        <f t="shared" si="148"/>
        <v>42249.074618055551</v>
      </c>
      <c r="T1555">
        <f t="shared" si="149"/>
        <v>2015</v>
      </c>
    </row>
    <row r="1556" spans="1:20" ht="48" x14ac:dyDescent="0.2">
      <c r="A1556" s="6">
        <f t="shared" si="146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7" t="e">
        <f t="shared" si="144"/>
        <v>#DIV/0!</v>
      </c>
      <c r="Q1556" t="str">
        <f t="shared" si="147"/>
        <v>photography</v>
      </c>
      <c r="R1556" t="str">
        <f t="shared" si="145"/>
        <v>nature</v>
      </c>
      <c r="S1556" s="11">
        <f t="shared" si="148"/>
        <v>42218.043865740743</v>
      </c>
      <c r="T1556">
        <f t="shared" si="149"/>
        <v>2015</v>
      </c>
    </row>
    <row r="1557" spans="1:20" ht="48" x14ac:dyDescent="0.2">
      <c r="A1557" s="6">
        <f t="shared" si="146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7" t="e">
        <f t="shared" si="144"/>
        <v>#DIV/0!</v>
      </c>
      <c r="Q1557" t="str">
        <f t="shared" si="147"/>
        <v>photography</v>
      </c>
      <c r="R1557" t="str">
        <f t="shared" si="145"/>
        <v>nature</v>
      </c>
      <c r="S1557" s="11">
        <f t="shared" si="148"/>
        <v>42264.499999999993</v>
      </c>
      <c r="T1557">
        <f t="shared" si="149"/>
        <v>2015</v>
      </c>
    </row>
    <row r="1558" spans="1:20" ht="48" x14ac:dyDescent="0.2">
      <c r="A1558" s="6">
        <f t="shared" si="146"/>
        <v>0.45133333333333331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7">
        <f t="shared" si="144"/>
        <v>56.416666666666664</v>
      </c>
      <c r="Q1558" t="str">
        <f t="shared" si="147"/>
        <v>photography</v>
      </c>
      <c r="R1558" t="str">
        <f t="shared" si="145"/>
        <v>nature</v>
      </c>
      <c r="S1558" s="11">
        <f t="shared" si="148"/>
        <v>42554.944722222215</v>
      </c>
      <c r="T1558">
        <f t="shared" si="149"/>
        <v>2016</v>
      </c>
    </row>
    <row r="1559" spans="1:20" ht="48" x14ac:dyDescent="0.2">
      <c r="A1559" s="6">
        <f t="shared" si="146"/>
        <v>0.04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7">
        <f t="shared" si="144"/>
        <v>100</v>
      </c>
      <c r="Q1559" t="str">
        <f t="shared" si="147"/>
        <v>photography</v>
      </c>
      <c r="R1559" t="str">
        <f t="shared" si="145"/>
        <v>nature</v>
      </c>
      <c r="S1559" s="11">
        <f t="shared" si="148"/>
        <v>41902.444826388884</v>
      </c>
      <c r="T1559">
        <f t="shared" si="149"/>
        <v>2014</v>
      </c>
    </row>
    <row r="1560" spans="1:20" ht="32" x14ac:dyDescent="0.2">
      <c r="A1560" s="6">
        <f t="shared" si="146"/>
        <v>4.6666666666666669E-2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7">
        <f t="shared" si="144"/>
        <v>11.666666666666666</v>
      </c>
      <c r="Q1560" t="str">
        <f t="shared" si="147"/>
        <v>photography</v>
      </c>
      <c r="R1560" t="str">
        <f t="shared" si="145"/>
        <v>nature</v>
      </c>
      <c r="S1560" s="11">
        <f t="shared" si="148"/>
        <v>42244.299999999996</v>
      </c>
      <c r="T1560">
        <f t="shared" si="149"/>
        <v>2015</v>
      </c>
    </row>
    <row r="1561" spans="1:20" ht="32" x14ac:dyDescent="0.2">
      <c r="A1561" s="6">
        <f t="shared" si="146"/>
        <v>3.3333333333333335E-3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7">
        <f t="shared" si="144"/>
        <v>50</v>
      </c>
      <c r="Q1561" t="str">
        <f t="shared" si="147"/>
        <v>photography</v>
      </c>
      <c r="R1561" t="str">
        <f t="shared" si="145"/>
        <v>nature</v>
      </c>
      <c r="S1561" s="11">
        <f t="shared" si="148"/>
        <v>42122.844895833325</v>
      </c>
      <c r="T1561">
        <f t="shared" si="149"/>
        <v>2015</v>
      </c>
    </row>
    <row r="1562" spans="1:20" ht="48" x14ac:dyDescent="0.2">
      <c r="A1562" s="6">
        <f t="shared" si="146"/>
        <v>3.7600000000000001E-2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7">
        <f t="shared" si="144"/>
        <v>23.5</v>
      </c>
      <c r="Q1562" t="str">
        <f t="shared" si="147"/>
        <v>photography</v>
      </c>
      <c r="R1562" t="str">
        <f t="shared" si="145"/>
        <v>nature</v>
      </c>
      <c r="S1562" s="11">
        <f t="shared" si="148"/>
        <v>41955.854085648149</v>
      </c>
      <c r="T1562">
        <f t="shared" si="149"/>
        <v>2014</v>
      </c>
    </row>
    <row r="1563" spans="1:20" ht="48" x14ac:dyDescent="0.2">
      <c r="A1563" s="6">
        <f t="shared" si="146"/>
        <v>6.7000000000000002E-3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7">
        <f t="shared" si="144"/>
        <v>67</v>
      </c>
      <c r="Q1563" t="str">
        <f t="shared" si="147"/>
        <v>publishing</v>
      </c>
      <c r="R1563" t="str">
        <f t="shared" si="145"/>
        <v>art books</v>
      </c>
      <c r="S1563" s="11">
        <f t="shared" si="148"/>
        <v>41584.875034722223</v>
      </c>
      <c r="T1563">
        <f t="shared" si="149"/>
        <v>2013</v>
      </c>
    </row>
    <row r="1564" spans="1:20" ht="48" x14ac:dyDescent="0.2">
      <c r="A1564" s="6">
        <f t="shared" si="146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7" t="e">
        <f t="shared" si="144"/>
        <v>#DIV/0!</v>
      </c>
      <c r="Q1564" t="str">
        <f t="shared" si="147"/>
        <v>publishing</v>
      </c>
      <c r="R1564" t="str">
        <f t="shared" si="145"/>
        <v>art books</v>
      </c>
      <c r="S1564" s="11">
        <f t="shared" si="148"/>
        <v>40148.826388888883</v>
      </c>
      <c r="T1564">
        <f t="shared" si="149"/>
        <v>2009</v>
      </c>
    </row>
    <row r="1565" spans="1:20" ht="48" x14ac:dyDescent="0.2">
      <c r="A1565" s="6">
        <f t="shared" si="146"/>
        <v>1.4166666666666666E-2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7">
        <f t="shared" si="144"/>
        <v>42.5</v>
      </c>
      <c r="Q1565" t="str">
        <f t="shared" si="147"/>
        <v>publishing</v>
      </c>
      <c r="R1565" t="str">
        <f t="shared" si="145"/>
        <v>art books</v>
      </c>
      <c r="S1565" s="11">
        <f t="shared" si="148"/>
        <v>41712.492488425924</v>
      </c>
      <c r="T1565">
        <f t="shared" si="149"/>
        <v>2014</v>
      </c>
    </row>
    <row r="1566" spans="1:20" ht="48" x14ac:dyDescent="0.2">
      <c r="A1566" s="6">
        <f t="shared" si="146"/>
        <v>1E-3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7">
        <f t="shared" si="144"/>
        <v>10</v>
      </c>
      <c r="Q1566" t="str">
        <f t="shared" si="147"/>
        <v>publishing</v>
      </c>
      <c r="R1566" t="str">
        <f t="shared" si="145"/>
        <v>art books</v>
      </c>
      <c r="S1566" s="11">
        <f t="shared" si="148"/>
        <v>42152.628472222219</v>
      </c>
      <c r="T1566">
        <f t="shared" si="149"/>
        <v>2015</v>
      </c>
    </row>
    <row r="1567" spans="1:20" ht="48" x14ac:dyDescent="0.2">
      <c r="A1567" s="6">
        <f t="shared" si="146"/>
        <v>2.5000000000000001E-2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7">
        <f t="shared" si="144"/>
        <v>100</v>
      </c>
      <c r="Q1567" t="str">
        <f t="shared" si="147"/>
        <v>publishing</v>
      </c>
      <c r="R1567" t="str">
        <f t="shared" si="145"/>
        <v>art books</v>
      </c>
      <c r="S1567" s="11">
        <f t="shared" si="148"/>
        <v>40702.521539351852</v>
      </c>
      <c r="T1567">
        <f t="shared" si="149"/>
        <v>2011</v>
      </c>
    </row>
    <row r="1568" spans="1:20" ht="48" x14ac:dyDescent="0.2">
      <c r="A1568" s="6">
        <f t="shared" si="146"/>
        <v>0.21249999999999999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7">
        <f t="shared" si="144"/>
        <v>108.05084745762711</v>
      </c>
      <c r="Q1568" t="str">
        <f t="shared" si="147"/>
        <v>publishing</v>
      </c>
      <c r="R1568" t="str">
        <f t="shared" si="145"/>
        <v>art books</v>
      </c>
      <c r="S1568" s="11">
        <f t="shared" si="148"/>
        <v>42578.708333333336</v>
      </c>
      <c r="T1568">
        <f t="shared" si="149"/>
        <v>2016</v>
      </c>
    </row>
    <row r="1569" spans="1:20" ht="48" x14ac:dyDescent="0.2">
      <c r="A1569" s="6">
        <f t="shared" si="146"/>
        <v>4.1176470588235294E-2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7">
        <f t="shared" si="144"/>
        <v>26.923076923076923</v>
      </c>
      <c r="Q1569" t="str">
        <f t="shared" si="147"/>
        <v>publishing</v>
      </c>
      <c r="R1569" t="str">
        <f t="shared" si="145"/>
        <v>art books</v>
      </c>
      <c r="S1569" s="11">
        <f t="shared" si="148"/>
        <v>41686.791666666664</v>
      </c>
      <c r="T1569">
        <f t="shared" si="149"/>
        <v>2014</v>
      </c>
    </row>
    <row r="1570" spans="1:20" ht="48" x14ac:dyDescent="0.2">
      <c r="A1570" s="6">
        <f t="shared" si="146"/>
        <v>0.13639999999999999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7">
        <f t="shared" si="144"/>
        <v>155</v>
      </c>
      <c r="Q1570" t="str">
        <f t="shared" si="147"/>
        <v>publishing</v>
      </c>
      <c r="R1570" t="str">
        <f t="shared" si="145"/>
        <v>art books</v>
      </c>
      <c r="S1570" s="11">
        <f t="shared" si="148"/>
        <v>41996.853993055549</v>
      </c>
      <c r="T1570">
        <f t="shared" si="149"/>
        <v>2014</v>
      </c>
    </row>
    <row r="1571" spans="1:20" ht="16" x14ac:dyDescent="0.2">
      <c r="A1571" s="6">
        <f t="shared" si="146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7" t="e">
        <f t="shared" si="144"/>
        <v>#DIV/0!</v>
      </c>
      <c r="Q1571" t="str">
        <f t="shared" si="147"/>
        <v>publishing</v>
      </c>
      <c r="R1571" t="str">
        <f t="shared" si="145"/>
        <v>art books</v>
      </c>
      <c r="S1571" s="11">
        <f t="shared" si="148"/>
        <v>41419.471226851849</v>
      </c>
      <c r="T1571">
        <f t="shared" si="149"/>
        <v>2013</v>
      </c>
    </row>
    <row r="1572" spans="1:20" ht="32" x14ac:dyDescent="0.2">
      <c r="A1572" s="6">
        <f t="shared" si="146"/>
        <v>0.41399999999999998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7">
        <f t="shared" si="144"/>
        <v>47.769230769230766</v>
      </c>
      <c r="Q1572" t="str">
        <f t="shared" si="147"/>
        <v>publishing</v>
      </c>
      <c r="R1572" t="str">
        <f t="shared" si="145"/>
        <v>art books</v>
      </c>
      <c r="S1572" s="11">
        <f t="shared" si="148"/>
        <v>42468.56344907407</v>
      </c>
      <c r="T1572">
        <f t="shared" si="149"/>
        <v>2016</v>
      </c>
    </row>
    <row r="1573" spans="1:20" ht="48" x14ac:dyDescent="0.2">
      <c r="A1573" s="6">
        <f t="shared" si="146"/>
        <v>6.6115702479338841E-3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7">
        <f t="shared" si="144"/>
        <v>20</v>
      </c>
      <c r="Q1573" t="str">
        <f t="shared" si="147"/>
        <v>publishing</v>
      </c>
      <c r="R1573" t="str">
        <f t="shared" si="145"/>
        <v>art books</v>
      </c>
      <c r="S1573" s="11">
        <f t="shared" si="148"/>
        <v>42174.561145833337</v>
      </c>
      <c r="T1573">
        <f t="shared" si="149"/>
        <v>2015</v>
      </c>
    </row>
    <row r="1574" spans="1:20" ht="48" x14ac:dyDescent="0.2">
      <c r="A1574" s="6">
        <f t="shared" si="146"/>
        <v>0.05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7">
        <f t="shared" si="144"/>
        <v>41.666666666666664</v>
      </c>
      <c r="Q1574" t="str">
        <f t="shared" si="147"/>
        <v>publishing</v>
      </c>
      <c r="R1574" t="str">
        <f t="shared" si="145"/>
        <v>art books</v>
      </c>
      <c r="S1574" s="11">
        <f t="shared" si="148"/>
        <v>42428.790972222218</v>
      </c>
      <c r="T1574">
        <f t="shared" si="149"/>
        <v>2016</v>
      </c>
    </row>
    <row r="1575" spans="1:20" ht="48" x14ac:dyDescent="0.2">
      <c r="A1575" s="6">
        <f t="shared" si="146"/>
        <v>2.4777777777777777E-2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7">
        <f t="shared" si="144"/>
        <v>74.333333333333329</v>
      </c>
      <c r="Q1575" t="str">
        <f t="shared" si="147"/>
        <v>publishing</v>
      </c>
      <c r="R1575" t="str">
        <f t="shared" si="145"/>
        <v>art books</v>
      </c>
      <c r="S1575" s="11">
        <f t="shared" si="148"/>
        <v>42825.957638888889</v>
      </c>
      <c r="T1575">
        <f t="shared" si="149"/>
        <v>2017</v>
      </c>
    </row>
    <row r="1576" spans="1:20" ht="48" x14ac:dyDescent="0.2">
      <c r="A1576" s="6">
        <f t="shared" si="146"/>
        <v>5.0599999999999999E-2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7">
        <f t="shared" si="144"/>
        <v>84.333333333333329</v>
      </c>
      <c r="Q1576" t="str">
        <f t="shared" si="147"/>
        <v>publishing</v>
      </c>
      <c r="R1576" t="str">
        <f t="shared" si="145"/>
        <v>art books</v>
      </c>
      <c r="S1576" s="11">
        <f t="shared" si="148"/>
        <v>42052.719085648147</v>
      </c>
      <c r="T1576">
        <f t="shared" si="149"/>
        <v>2015</v>
      </c>
    </row>
    <row r="1577" spans="1:20" ht="48" x14ac:dyDescent="0.2">
      <c r="A1577" s="6">
        <f t="shared" si="146"/>
        <v>0.2291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7">
        <f t="shared" si="144"/>
        <v>65.457142857142856</v>
      </c>
      <c r="Q1577" t="str">
        <f t="shared" si="147"/>
        <v>publishing</v>
      </c>
      <c r="R1577" t="str">
        <f t="shared" si="145"/>
        <v>art books</v>
      </c>
      <c r="S1577" s="11">
        <f t="shared" si="148"/>
        <v>41829.315925925926</v>
      </c>
      <c r="T1577">
        <f t="shared" si="149"/>
        <v>2014</v>
      </c>
    </row>
    <row r="1578" spans="1:20" ht="32" x14ac:dyDescent="0.2">
      <c r="A1578" s="6">
        <f t="shared" si="146"/>
        <v>0.13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7">
        <f t="shared" si="144"/>
        <v>65</v>
      </c>
      <c r="Q1578" t="str">
        <f t="shared" si="147"/>
        <v>publishing</v>
      </c>
      <c r="R1578" t="str">
        <f t="shared" si="145"/>
        <v>art books</v>
      </c>
      <c r="S1578" s="11">
        <f t="shared" si="148"/>
        <v>42185.670925925922</v>
      </c>
      <c r="T1578">
        <f t="shared" si="149"/>
        <v>2015</v>
      </c>
    </row>
    <row r="1579" spans="1:20" ht="48" x14ac:dyDescent="0.2">
      <c r="A1579" s="6">
        <f t="shared" si="146"/>
        <v>5.4999999999999997E-3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7">
        <f t="shared" si="144"/>
        <v>27.5</v>
      </c>
      <c r="Q1579" t="str">
        <f t="shared" si="147"/>
        <v>publishing</v>
      </c>
      <c r="R1579" t="str">
        <f t="shared" si="145"/>
        <v>art books</v>
      </c>
      <c r="S1579" s="11">
        <f t="shared" si="148"/>
        <v>41114.639444444445</v>
      </c>
      <c r="T1579">
        <f t="shared" si="149"/>
        <v>2012</v>
      </c>
    </row>
    <row r="1580" spans="1:20" ht="64" x14ac:dyDescent="0.2">
      <c r="A1580" s="6">
        <f t="shared" si="146"/>
        <v>0.10806536636794939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7">
        <f t="shared" si="144"/>
        <v>51.25</v>
      </c>
      <c r="Q1580" t="str">
        <f t="shared" si="147"/>
        <v>publishing</v>
      </c>
      <c r="R1580" t="str">
        <f t="shared" si="145"/>
        <v>art books</v>
      </c>
      <c r="S1580" s="11">
        <f t="shared" si="148"/>
        <v>40422.875</v>
      </c>
      <c r="T1580">
        <f t="shared" si="149"/>
        <v>2010</v>
      </c>
    </row>
    <row r="1581" spans="1:20" ht="32" x14ac:dyDescent="0.2">
      <c r="A1581" s="6">
        <f t="shared" si="146"/>
        <v>8.4008400840084006E-3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7">
        <f t="shared" si="144"/>
        <v>14</v>
      </c>
      <c r="Q1581" t="str">
        <f t="shared" si="147"/>
        <v>publishing</v>
      </c>
      <c r="R1581" t="str">
        <f t="shared" si="145"/>
        <v>art books</v>
      </c>
      <c r="S1581" s="11">
        <f t="shared" si="148"/>
        <v>41514.788090277776</v>
      </c>
      <c r="T1581">
        <f t="shared" si="149"/>
        <v>2013</v>
      </c>
    </row>
    <row r="1582" spans="1:20" ht="48" x14ac:dyDescent="0.2">
      <c r="A1582" s="6">
        <f t="shared" si="146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7" t="e">
        <f t="shared" si="144"/>
        <v>#DIV/0!</v>
      </c>
      <c r="Q1582" t="str">
        <f t="shared" si="147"/>
        <v>publishing</v>
      </c>
      <c r="R1582" t="str">
        <f t="shared" si="145"/>
        <v>art books</v>
      </c>
      <c r="S1582" s="11">
        <f t="shared" si="148"/>
        <v>41049.841736111113</v>
      </c>
      <c r="T1582">
        <f t="shared" si="149"/>
        <v>2012</v>
      </c>
    </row>
    <row r="1583" spans="1:20" ht="48" x14ac:dyDescent="0.2">
      <c r="A1583" s="6">
        <f t="shared" si="146"/>
        <v>5.0000000000000001E-3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7">
        <f t="shared" si="144"/>
        <v>5</v>
      </c>
      <c r="Q1583" t="str">
        <f t="shared" si="147"/>
        <v>photography</v>
      </c>
      <c r="R1583" t="str">
        <f t="shared" si="145"/>
        <v>places</v>
      </c>
      <c r="S1583" s="11">
        <f t="shared" si="148"/>
        <v>42357.240624999999</v>
      </c>
      <c r="T1583">
        <f t="shared" si="149"/>
        <v>2015</v>
      </c>
    </row>
    <row r="1584" spans="1:20" ht="32" x14ac:dyDescent="0.2">
      <c r="A1584" s="6">
        <f t="shared" si="146"/>
        <v>9.2999999999999999E-2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7">
        <f t="shared" si="144"/>
        <v>31</v>
      </c>
      <c r="Q1584" t="str">
        <f t="shared" si="147"/>
        <v>photography</v>
      </c>
      <c r="R1584" t="str">
        <f t="shared" si="145"/>
        <v>places</v>
      </c>
      <c r="S1584" s="11">
        <f t="shared" si="148"/>
        <v>42303.680555555555</v>
      </c>
      <c r="T1584">
        <f t="shared" si="149"/>
        <v>2015</v>
      </c>
    </row>
    <row r="1585" spans="1:20" ht="48" x14ac:dyDescent="0.2">
      <c r="A1585" s="6">
        <f t="shared" si="146"/>
        <v>7.5000000000000002E-4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7">
        <f t="shared" si="144"/>
        <v>15</v>
      </c>
      <c r="Q1585" t="str">
        <f t="shared" si="147"/>
        <v>photography</v>
      </c>
      <c r="R1585" t="str">
        <f t="shared" si="145"/>
        <v>places</v>
      </c>
      <c r="S1585" s="11">
        <f t="shared" si="148"/>
        <v>41907.696655092594</v>
      </c>
      <c r="T1585">
        <f t="shared" si="149"/>
        <v>2014</v>
      </c>
    </row>
    <row r="1586" spans="1:20" ht="48" x14ac:dyDescent="0.2">
      <c r="A1586" s="6">
        <f t="shared" si="146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7" t="e">
        <f t="shared" si="144"/>
        <v>#DIV/0!</v>
      </c>
      <c r="Q1586" t="str">
        <f t="shared" si="147"/>
        <v>photography</v>
      </c>
      <c r="R1586" t="str">
        <f t="shared" si="145"/>
        <v>places</v>
      </c>
      <c r="S1586" s="11">
        <f t="shared" si="148"/>
        <v>41789.440983796296</v>
      </c>
      <c r="T1586">
        <f t="shared" si="149"/>
        <v>2014</v>
      </c>
    </row>
    <row r="1587" spans="1:20" ht="48" x14ac:dyDescent="0.2">
      <c r="A1587" s="6">
        <f t="shared" si="146"/>
        <v>0.79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7">
        <f t="shared" si="144"/>
        <v>131.66666666666666</v>
      </c>
      <c r="Q1587" t="str">
        <f t="shared" si="147"/>
        <v>photography</v>
      </c>
      <c r="R1587" t="str">
        <f t="shared" si="145"/>
        <v>places</v>
      </c>
      <c r="S1587" s="11">
        <f t="shared" si="148"/>
        <v>42729.249999999993</v>
      </c>
      <c r="T1587">
        <f t="shared" si="149"/>
        <v>2016</v>
      </c>
    </row>
    <row r="1588" spans="1:20" ht="32" x14ac:dyDescent="0.2">
      <c r="A1588" s="6">
        <f t="shared" si="146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7" t="e">
        <f t="shared" si="144"/>
        <v>#DIV/0!</v>
      </c>
      <c r="Q1588" t="str">
        <f t="shared" si="147"/>
        <v>photography</v>
      </c>
      <c r="R1588" t="str">
        <f t="shared" si="145"/>
        <v>places</v>
      </c>
      <c r="S1588" s="11">
        <f t="shared" si="148"/>
        <v>42098.854421296295</v>
      </c>
      <c r="T1588">
        <f t="shared" si="149"/>
        <v>2015</v>
      </c>
    </row>
    <row r="1589" spans="1:20" ht="48" x14ac:dyDescent="0.2">
      <c r="A1589" s="6">
        <f t="shared" si="146"/>
        <v>1.3333333333333334E-4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7">
        <f t="shared" si="144"/>
        <v>1</v>
      </c>
      <c r="Q1589" t="str">
        <f t="shared" si="147"/>
        <v>photography</v>
      </c>
      <c r="R1589" t="str">
        <f t="shared" si="145"/>
        <v>places</v>
      </c>
      <c r="S1589" s="11">
        <f t="shared" si="148"/>
        <v>41986.742650462962</v>
      </c>
      <c r="T1589">
        <f t="shared" si="149"/>
        <v>2014</v>
      </c>
    </row>
    <row r="1590" spans="1:20" ht="32" x14ac:dyDescent="0.2">
      <c r="A1590" s="6">
        <f t="shared" si="146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7" t="e">
        <f t="shared" si="144"/>
        <v>#DIV/0!</v>
      </c>
      <c r="Q1590" t="str">
        <f t="shared" si="147"/>
        <v>photography</v>
      </c>
      <c r="R1590" t="str">
        <f t="shared" si="145"/>
        <v>places</v>
      </c>
      <c r="S1590" s="11">
        <f t="shared" si="148"/>
        <v>42035.633333333331</v>
      </c>
      <c r="T1590">
        <f t="shared" si="149"/>
        <v>2015</v>
      </c>
    </row>
    <row r="1591" spans="1:20" ht="48" x14ac:dyDescent="0.2">
      <c r="A1591" s="6">
        <f t="shared" si="146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7" t="e">
        <f t="shared" si="144"/>
        <v>#DIV/0!</v>
      </c>
      <c r="Q1591" t="str">
        <f t="shared" si="147"/>
        <v>photography</v>
      </c>
      <c r="R1591" t="str">
        <f t="shared" si="145"/>
        <v>places</v>
      </c>
      <c r="S1591" s="11">
        <f t="shared" si="148"/>
        <v>42286.776458333326</v>
      </c>
      <c r="T1591">
        <f t="shared" si="149"/>
        <v>2015</v>
      </c>
    </row>
    <row r="1592" spans="1:20" ht="16" x14ac:dyDescent="0.2">
      <c r="A1592" s="6">
        <f t="shared" si="146"/>
        <v>1.7000000000000001E-2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7">
        <f t="shared" si="144"/>
        <v>510</v>
      </c>
      <c r="Q1592" t="str">
        <f t="shared" si="147"/>
        <v>photography</v>
      </c>
      <c r="R1592" t="str">
        <f t="shared" si="145"/>
        <v>places</v>
      </c>
      <c r="S1592" s="11">
        <f t="shared" si="148"/>
        <v>42270.648888888885</v>
      </c>
      <c r="T1592">
        <f t="shared" si="149"/>
        <v>2015</v>
      </c>
    </row>
    <row r="1593" spans="1:20" ht="48" x14ac:dyDescent="0.2">
      <c r="A1593" s="6">
        <f t="shared" si="146"/>
        <v>0.29228571428571426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7">
        <f t="shared" si="144"/>
        <v>44.478260869565219</v>
      </c>
      <c r="Q1593" t="str">
        <f t="shared" si="147"/>
        <v>photography</v>
      </c>
      <c r="R1593" t="str">
        <f t="shared" si="145"/>
        <v>places</v>
      </c>
      <c r="S1593" s="11">
        <f t="shared" si="148"/>
        <v>42463.476168981484</v>
      </c>
      <c r="T1593">
        <f t="shared" si="149"/>
        <v>2016</v>
      </c>
    </row>
    <row r="1594" spans="1:20" ht="32" x14ac:dyDescent="0.2">
      <c r="A1594" s="6">
        <f t="shared" si="146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7" t="e">
        <f t="shared" si="144"/>
        <v>#DIV/0!</v>
      </c>
      <c r="Q1594" t="str">
        <f t="shared" si="147"/>
        <v>photography</v>
      </c>
      <c r="R1594" t="str">
        <f t="shared" si="145"/>
        <v>places</v>
      </c>
      <c r="S1594" s="11">
        <f t="shared" si="148"/>
        <v>42090.822743055549</v>
      </c>
      <c r="T1594">
        <f t="shared" si="149"/>
        <v>2015</v>
      </c>
    </row>
    <row r="1595" spans="1:20" ht="32" x14ac:dyDescent="0.2">
      <c r="A1595" s="6">
        <f t="shared" si="146"/>
        <v>1.3636363636363637E-4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7">
        <f t="shared" si="144"/>
        <v>1</v>
      </c>
      <c r="Q1595" t="str">
        <f t="shared" si="147"/>
        <v>photography</v>
      </c>
      <c r="R1595" t="str">
        <f t="shared" si="145"/>
        <v>places</v>
      </c>
      <c r="S1595" s="11">
        <f t="shared" si="148"/>
        <v>42063.63721064815</v>
      </c>
      <c r="T1595">
        <f t="shared" si="149"/>
        <v>2015</v>
      </c>
    </row>
    <row r="1596" spans="1:20" ht="32" x14ac:dyDescent="0.2">
      <c r="A1596" s="6">
        <f t="shared" si="146"/>
        <v>0.20499999999999999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7">
        <f t="shared" si="144"/>
        <v>20.5</v>
      </c>
      <c r="Q1596" t="str">
        <f t="shared" si="147"/>
        <v>photography</v>
      </c>
      <c r="R1596" t="str">
        <f t="shared" si="145"/>
        <v>places</v>
      </c>
      <c r="S1596" s="11">
        <f t="shared" si="148"/>
        <v>42505.472916666658</v>
      </c>
      <c r="T1596">
        <f t="shared" si="149"/>
        <v>2016</v>
      </c>
    </row>
    <row r="1597" spans="1:20" ht="48" x14ac:dyDescent="0.2">
      <c r="A1597" s="6">
        <f t="shared" si="146"/>
        <v>2.8E-3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7">
        <f t="shared" si="144"/>
        <v>40</v>
      </c>
      <c r="Q1597" t="str">
        <f t="shared" si="147"/>
        <v>photography</v>
      </c>
      <c r="R1597" t="str">
        <f t="shared" si="145"/>
        <v>places</v>
      </c>
      <c r="S1597" s="11">
        <f t="shared" si="148"/>
        <v>41808.634027777778</v>
      </c>
      <c r="T1597">
        <f t="shared" si="149"/>
        <v>2014</v>
      </c>
    </row>
    <row r="1598" spans="1:20" ht="32" x14ac:dyDescent="0.2">
      <c r="A1598" s="6">
        <f t="shared" si="146"/>
        <v>2.3076923076923078E-2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7">
        <f t="shared" si="144"/>
        <v>25</v>
      </c>
      <c r="Q1598" t="str">
        <f t="shared" si="147"/>
        <v>photography</v>
      </c>
      <c r="R1598" t="str">
        <f t="shared" si="145"/>
        <v>places</v>
      </c>
      <c r="S1598" s="11">
        <f t="shared" si="148"/>
        <v>41986.26353009259</v>
      </c>
      <c r="T1598">
        <f t="shared" si="149"/>
        <v>2014</v>
      </c>
    </row>
    <row r="1599" spans="1:20" ht="48" x14ac:dyDescent="0.2">
      <c r="A1599" s="6">
        <f t="shared" si="146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7" t="e">
        <f t="shared" si="144"/>
        <v>#DIV/0!</v>
      </c>
      <c r="Q1599" t="str">
        <f t="shared" si="147"/>
        <v>photography</v>
      </c>
      <c r="R1599" t="str">
        <f t="shared" si="145"/>
        <v>places</v>
      </c>
      <c r="S1599" s="11">
        <f t="shared" si="148"/>
        <v>42633.145798611113</v>
      </c>
      <c r="T1599">
        <f t="shared" si="149"/>
        <v>2016</v>
      </c>
    </row>
    <row r="1600" spans="1:20" ht="48" x14ac:dyDescent="0.2">
      <c r="A1600" s="6">
        <f t="shared" si="146"/>
        <v>1.25E-3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7">
        <f t="shared" si="144"/>
        <v>1</v>
      </c>
      <c r="Q1600" t="str">
        <f t="shared" si="147"/>
        <v>photography</v>
      </c>
      <c r="R1600" t="str">
        <f t="shared" si="145"/>
        <v>places</v>
      </c>
      <c r="S1600" s="11">
        <f t="shared" si="148"/>
        <v>42211.459004629629</v>
      </c>
      <c r="T1600">
        <f t="shared" si="149"/>
        <v>2015</v>
      </c>
    </row>
    <row r="1601" spans="1:20" ht="48" x14ac:dyDescent="0.2">
      <c r="A1601" s="6">
        <f t="shared" si="146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7" t="e">
        <f t="shared" si="144"/>
        <v>#DIV/0!</v>
      </c>
      <c r="Q1601" t="str">
        <f t="shared" si="147"/>
        <v>photography</v>
      </c>
      <c r="R1601" t="str">
        <f t="shared" si="145"/>
        <v>places</v>
      </c>
      <c r="S1601" s="11">
        <f t="shared" si="148"/>
        <v>42468.289074074077</v>
      </c>
      <c r="T1601">
        <f t="shared" si="149"/>
        <v>2016</v>
      </c>
    </row>
    <row r="1602" spans="1:20" ht="48" x14ac:dyDescent="0.2">
      <c r="A1602" s="6">
        <f t="shared" si="146"/>
        <v>7.3400000000000007E-2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7">
        <f t="shared" ref="P1602:P1665" si="150">F:F/M:M</f>
        <v>40.777777777777779</v>
      </c>
      <c r="Q1602" t="str">
        <f t="shared" si="147"/>
        <v>photography</v>
      </c>
      <c r="R1602" t="str">
        <f t="shared" ref="R1602:R1665" si="151">RIGHT(O1602,LEN(O1602)-SEARCH("/",O1602,1))</f>
        <v>places</v>
      </c>
      <c r="S1602" s="11">
        <f t="shared" si="148"/>
        <v>41835.007638888885</v>
      </c>
      <c r="T1602">
        <f t="shared" si="149"/>
        <v>2014</v>
      </c>
    </row>
    <row r="1603" spans="1:20" ht="48" x14ac:dyDescent="0.2">
      <c r="A1603" s="6">
        <f t="shared" ref="A1603:A1666" si="152">F:F/E:E</f>
        <v>1.082492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7">
        <f t="shared" si="150"/>
        <v>48.325535714285714</v>
      </c>
      <c r="Q1603" t="str">
        <f t="shared" ref="Q1603:Q1666" si="153">LEFT(O1603,SEARCH("/",O1603,1)-1)</f>
        <v>music</v>
      </c>
      <c r="R1603" t="str">
        <f t="shared" si="151"/>
        <v>rock</v>
      </c>
      <c r="S1603" s="11">
        <f t="shared" ref="S1603:S1666" si="154">(((J1603/60)/60)/24)+DATE(1970,1,1)+(-5/24)</f>
        <v>40667.884641203702</v>
      </c>
      <c r="T1603">
        <f t="shared" ref="T1603:T1666" si="155">YEAR(S1603)</f>
        <v>2011</v>
      </c>
    </row>
    <row r="1604" spans="1:20" ht="48" x14ac:dyDescent="0.2">
      <c r="A1604" s="6">
        <f t="shared" si="152"/>
        <v>1.0016666666666667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7">
        <f t="shared" si="150"/>
        <v>46.953125</v>
      </c>
      <c r="Q1604" t="str">
        <f t="shared" si="153"/>
        <v>music</v>
      </c>
      <c r="R1604" t="str">
        <f t="shared" si="151"/>
        <v>rock</v>
      </c>
      <c r="S1604" s="11">
        <f t="shared" si="154"/>
        <v>40830.75</v>
      </c>
      <c r="T1604">
        <f t="shared" si="155"/>
        <v>2011</v>
      </c>
    </row>
    <row r="1605" spans="1:20" ht="32" x14ac:dyDescent="0.2">
      <c r="A1605" s="6">
        <f t="shared" si="152"/>
        <v>1.0003299999999999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7">
        <f t="shared" si="150"/>
        <v>66.688666666666663</v>
      </c>
      <c r="Q1605" t="str">
        <f t="shared" si="153"/>
        <v>music</v>
      </c>
      <c r="R1605" t="str">
        <f t="shared" si="151"/>
        <v>rock</v>
      </c>
      <c r="S1605" s="11">
        <f t="shared" si="154"/>
        <v>40935.961331018516</v>
      </c>
      <c r="T1605">
        <f t="shared" si="155"/>
        <v>2012</v>
      </c>
    </row>
    <row r="1606" spans="1:20" ht="48" x14ac:dyDescent="0.2">
      <c r="A1606" s="6">
        <f t="shared" si="152"/>
        <v>1.2210714285714286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7">
        <f t="shared" si="150"/>
        <v>48.842857142857142</v>
      </c>
      <c r="Q1606" t="str">
        <f t="shared" si="153"/>
        <v>music</v>
      </c>
      <c r="R1606" t="str">
        <f t="shared" si="151"/>
        <v>rock</v>
      </c>
      <c r="S1606" s="11">
        <f t="shared" si="154"/>
        <v>40985.595312499994</v>
      </c>
      <c r="T1606">
        <f t="shared" si="155"/>
        <v>2012</v>
      </c>
    </row>
    <row r="1607" spans="1:20" ht="48" x14ac:dyDescent="0.2">
      <c r="A1607" s="6">
        <f t="shared" si="152"/>
        <v>1.0069333333333335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7">
        <f t="shared" si="150"/>
        <v>137.30909090909091</v>
      </c>
      <c r="Q1607" t="str">
        <f t="shared" si="153"/>
        <v>music</v>
      </c>
      <c r="R1607" t="str">
        <f t="shared" si="151"/>
        <v>rock</v>
      </c>
      <c r="S1607" s="11">
        <f t="shared" si="154"/>
        <v>40756.083333333328</v>
      </c>
      <c r="T1607">
        <f t="shared" si="155"/>
        <v>2011</v>
      </c>
    </row>
    <row r="1608" spans="1:20" ht="48" x14ac:dyDescent="0.2">
      <c r="A1608" s="6">
        <f t="shared" si="152"/>
        <v>1.01004125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7">
        <f t="shared" si="150"/>
        <v>87.829673913043479</v>
      </c>
      <c r="Q1608" t="str">
        <f t="shared" si="153"/>
        <v>music</v>
      </c>
      <c r="R1608" t="str">
        <f t="shared" si="151"/>
        <v>rock</v>
      </c>
      <c r="S1608" s="11">
        <f t="shared" si="154"/>
        <v>40625.861550925925</v>
      </c>
      <c r="T1608">
        <f t="shared" si="155"/>
        <v>2011</v>
      </c>
    </row>
    <row r="1609" spans="1:20" ht="48" x14ac:dyDescent="0.2">
      <c r="A1609" s="6">
        <f t="shared" si="152"/>
        <v>1.4511000000000001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7">
        <f t="shared" si="150"/>
        <v>70.785365853658533</v>
      </c>
      <c r="Q1609" t="str">
        <f t="shared" si="153"/>
        <v>music</v>
      </c>
      <c r="R1609" t="str">
        <f t="shared" si="151"/>
        <v>rock</v>
      </c>
      <c r="S1609" s="11">
        <f t="shared" si="154"/>
        <v>41074.600127314814</v>
      </c>
      <c r="T1609">
        <f t="shared" si="155"/>
        <v>2012</v>
      </c>
    </row>
    <row r="1610" spans="1:20" ht="32" x14ac:dyDescent="0.2">
      <c r="A1610" s="6">
        <f t="shared" si="152"/>
        <v>1.0125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7">
        <f t="shared" si="150"/>
        <v>52.826086956521742</v>
      </c>
      <c r="Q1610" t="str">
        <f t="shared" si="153"/>
        <v>music</v>
      </c>
      <c r="R1610" t="str">
        <f t="shared" si="151"/>
        <v>rock</v>
      </c>
      <c r="S1610" s="11">
        <f t="shared" si="154"/>
        <v>41640.018055555556</v>
      </c>
      <c r="T1610">
        <f t="shared" si="155"/>
        <v>2014</v>
      </c>
    </row>
    <row r="1611" spans="1:20" ht="48" x14ac:dyDescent="0.2">
      <c r="A1611" s="6">
        <f t="shared" si="152"/>
        <v>1.1833333333333333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7">
        <f t="shared" si="150"/>
        <v>443.75</v>
      </c>
      <c r="Q1611" t="str">
        <f t="shared" si="153"/>
        <v>music</v>
      </c>
      <c r="R1611" t="str">
        <f t="shared" si="151"/>
        <v>rock</v>
      </c>
      <c r="S1611" s="11">
        <f t="shared" si="154"/>
        <v>40849.125</v>
      </c>
      <c r="T1611">
        <f t="shared" si="155"/>
        <v>2011</v>
      </c>
    </row>
    <row r="1612" spans="1:20" ht="32" x14ac:dyDescent="0.2">
      <c r="A1612" s="6">
        <f t="shared" si="152"/>
        <v>2.7185000000000001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7">
        <f t="shared" si="150"/>
        <v>48.544642857142854</v>
      </c>
      <c r="Q1612" t="str">
        <f t="shared" si="153"/>
        <v>music</v>
      </c>
      <c r="R1612" t="str">
        <f t="shared" si="151"/>
        <v>rock</v>
      </c>
      <c r="S1612" s="11">
        <f t="shared" si="154"/>
        <v>41258.716550925921</v>
      </c>
      <c r="T1612">
        <f t="shared" si="155"/>
        <v>2012</v>
      </c>
    </row>
    <row r="1613" spans="1:20" ht="16" x14ac:dyDescent="0.2">
      <c r="A1613" s="6">
        <f t="shared" si="152"/>
        <v>1.25125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7">
        <f t="shared" si="150"/>
        <v>37.074074074074076</v>
      </c>
      <c r="Q1613" t="str">
        <f t="shared" si="153"/>
        <v>music</v>
      </c>
      <c r="R1613" t="str">
        <f t="shared" si="151"/>
        <v>rock</v>
      </c>
      <c r="S1613" s="11">
        <f t="shared" si="154"/>
        <v>41429.792037037034</v>
      </c>
      <c r="T1613">
        <f t="shared" si="155"/>
        <v>2013</v>
      </c>
    </row>
    <row r="1614" spans="1:20" ht="32" x14ac:dyDescent="0.2">
      <c r="A1614" s="6">
        <f t="shared" si="152"/>
        <v>1.1000000000000001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7">
        <f t="shared" si="150"/>
        <v>50</v>
      </c>
      <c r="Q1614" t="str">
        <f t="shared" si="153"/>
        <v>music</v>
      </c>
      <c r="R1614" t="str">
        <f t="shared" si="151"/>
        <v>rock</v>
      </c>
      <c r="S1614" s="11">
        <f t="shared" si="154"/>
        <v>41276.666481481479</v>
      </c>
      <c r="T1614">
        <f t="shared" si="155"/>
        <v>2013</v>
      </c>
    </row>
    <row r="1615" spans="1:20" ht="48" x14ac:dyDescent="0.2">
      <c r="A1615" s="6">
        <f t="shared" si="152"/>
        <v>1.0149999999999999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7">
        <f t="shared" si="150"/>
        <v>39.03846153846154</v>
      </c>
      <c r="Q1615" t="str">
        <f t="shared" si="153"/>
        <v>music</v>
      </c>
      <c r="R1615" t="str">
        <f t="shared" si="151"/>
        <v>rock</v>
      </c>
      <c r="S1615" s="11">
        <f t="shared" si="154"/>
        <v>41111.861134259256</v>
      </c>
      <c r="T1615">
        <f t="shared" si="155"/>
        <v>2012</v>
      </c>
    </row>
    <row r="1616" spans="1:20" ht="48" x14ac:dyDescent="0.2">
      <c r="A1616" s="6">
        <f t="shared" si="152"/>
        <v>1.0269999999999999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7">
        <f t="shared" si="150"/>
        <v>66.688311688311686</v>
      </c>
      <c r="Q1616" t="str">
        <f t="shared" si="153"/>
        <v>music</v>
      </c>
      <c r="R1616" t="str">
        <f t="shared" si="151"/>
        <v>rock</v>
      </c>
      <c r="S1616" s="11">
        <f t="shared" si="154"/>
        <v>41854.5</v>
      </c>
      <c r="T1616">
        <f t="shared" si="155"/>
        <v>2014</v>
      </c>
    </row>
    <row r="1617" spans="1:20" ht="48" x14ac:dyDescent="0.2">
      <c r="A1617" s="6">
        <f t="shared" si="152"/>
        <v>1.1412500000000001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7">
        <f t="shared" si="150"/>
        <v>67.132352941176464</v>
      </c>
      <c r="Q1617" t="str">
        <f t="shared" si="153"/>
        <v>music</v>
      </c>
      <c r="R1617" t="str">
        <f t="shared" si="151"/>
        <v>rock</v>
      </c>
      <c r="S1617" s="11">
        <f t="shared" si="154"/>
        <v>40889.884212962963</v>
      </c>
      <c r="T1617">
        <f t="shared" si="155"/>
        <v>2011</v>
      </c>
    </row>
    <row r="1618" spans="1:20" ht="48" x14ac:dyDescent="0.2">
      <c r="A1618" s="6">
        <f t="shared" si="152"/>
        <v>1.042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7">
        <f t="shared" si="150"/>
        <v>66.369426751592357</v>
      </c>
      <c r="Q1618" t="str">
        <f t="shared" si="153"/>
        <v>music</v>
      </c>
      <c r="R1618" t="str">
        <f t="shared" si="151"/>
        <v>rock</v>
      </c>
      <c r="S1618" s="11">
        <f t="shared" si="154"/>
        <v>41235.708333333328</v>
      </c>
      <c r="T1618">
        <f t="shared" si="155"/>
        <v>2012</v>
      </c>
    </row>
    <row r="1619" spans="1:20" ht="32" x14ac:dyDescent="0.2">
      <c r="A1619" s="6">
        <f t="shared" si="152"/>
        <v>1.4585714285714286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7">
        <f t="shared" si="150"/>
        <v>64.620253164556956</v>
      </c>
      <c r="Q1619" t="str">
        <f t="shared" si="153"/>
        <v>music</v>
      </c>
      <c r="R1619" t="str">
        <f t="shared" si="151"/>
        <v>rock</v>
      </c>
      <c r="S1619" s="11">
        <f t="shared" si="154"/>
        <v>41579.583333333328</v>
      </c>
      <c r="T1619">
        <f t="shared" si="155"/>
        <v>2013</v>
      </c>
    </row>
    <row r="1620" spans="1:20" ht="32" x14ac:dyDescent="0.2">
      <c r="A1620" s="6">
        <f t="shared" si="152"/>
        <v>1.0506666666666666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7">
        <f t="shared" si="150"/>
        <v>58.370370370370374</v>
      </c>
      <c r="Q1620" t="str">
        <f t="shared" si="153"/>
        <v>music</v>
      </c>
      <c r="R1620" t="str">
        <f t="shared" si="151"/>
        <v>rock</v>
      </c>
      <c r="S1620" s="11">
        <f t="shared" si="154"/>
        <v>41341.446006944439</v>
      </c>
      <c r="T1620">
        <f t="shared" si="155"/>
        <v>2013</v>
      </c>
    </row>
    <row r="1621" spans="1:20" ht="48" x14ac:dyDescent="0.2">
      <c r="A1621" s="6">
        <f t="shared" si="152"/>
        <v>1.3333333333333333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7">
        <f t="shared" si="150"/>
        <v>86.956521739130437</v>
      </c>
      <c r="Q1621" t="str">
        <f t="shared" si="153"/>
        <v>music</v>
      </c>
      <c r="R1621" t="str">
        <f t="shared" si="151"/>
        <v>rock</v>
      </c>
      <c r="S1621" s="11">
        <f t="shared" si="154"/>
        <v>41896.977847222224</v>
      </c>
      <c r="T1621">
        <f t="shared" si="155"/>
        <v>2014</v>
      </c>
    </row>
    <row r="1622" spans="1:20" ht="32" x14ac:dyDescent="0.2">
      <c r="A1622" s="6">
        <f t="shared" si="152"/>
        <v>1.1299999999999999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7">
        <f t="shared" si="150"/>
        <v>66.470588235294116</v>
      </c>
      <c r="Q1622" t="str">
        <f t="shared" si="153"/>
        <v>music</v>
      </c>
      <c r="R1622" t="str">
        <f t="shared" si="151"/>
        <v>rock</v>
      </c>
      <c r="S1622" s="11">
        <f t="shared" si="154"/>
        <v>41328.131249999999</v>
      </c>
      <c r="T1622">
        <f t="shared" si="155"/>
        <v>2013</v>
      </c>
    </row>
    <row r="1623" spans="1:20" ht="48" x14ac:dyDescent="0.2">
      <c r="A1623" s="6">
        <f t="shared" si="152"/>
        <v>1.212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7">
        <f t="shared" si="150"/>
        <v>163.78378378378378</v>
      </c>
      <c r="Q1623" t="str">
        <f t="shared" si="153"/>
        <v>music</v>
      </c>
      <c r="R1623" t="str">
        <f t="shared" si="151"/>
        <v>rock</v>
      </c>
      <c r="S1623" s="11">
        <f t="shared" si="154"/>
        <v>41056.957638888889</v>
      </c>
      <c r="T1623">
        <f t="shared" si="155"/>
        <v>2012</v>
      </c>
    </row>
    <row r="1624" spans="1:20" ht="48" x14ac:dyDescent="0.2">
      <c r="A1624" s="6">
        <f t="shared" si="152"/>
        <v>1.0172463768115942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7">
        <f t="shared" si="150"/>
        <v>107.98461538461538</v>
      </c>
      <c r="Q1624" t="str">
        <f t="shared" si="153"/>
        <v>music</v>
      </c>
      <c r="R1624" t="str">
        <f t="shared" si="151"/>
        <v>rock</v>
      </c>
      <c r="S1624" s="11">
        <f t="shared" si="154"/>
        <v>41990.124305555553</v>
      </c>
      <c r="T1624">
        <f t="shared" si="155"/>
        <v>2014</v>
      </c>
    </row>
    <row r="1625" spans="1:20" ht="48" x14ac:dyDescent="0.2">
      <c r="A1625" s="6">
        <f t="shared" si="152"/>
        <v>1.0106666666666666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7">
        <f t="shared" si="150"/>
        <v>42.111111111111114</v>
      </c>
      <c r="Q1625" t="str">
        <f t="shared" si="153"/>
        <v>music</v>
      </c>
      <c r="R1625" t="str">
        <f t="shared" si="151"/>
        <v>rock</v>
      </c>
      <c r="S1625" s="11">
        <f t="shared" si="154"/>
        <v>41513.480196759258</v>
      </c>
      <c r="T1625">
        <f t="shared" si="155"/>
        <v>2013</v>
      </c>
    </row>
    <row r="1626" spans="1:20" ht="32" x14ac:dyDescent="0.2">
      <c r="A1626" s="6">
        <f t="shared" si="152"/>
        <v>1.18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7">
        <f t="shared" si="150"/>
        <v>47.2</v>
      </c>
      <c r="Q1626" t="str">
        <f t="shared" si="153"/>
        <v>music</v>
      </c>
      <c r="R1626" t="str">
        <f t="shared" si="151"/>
        <v>rock</v>
      </c>
      <c r="S1626" s="11">
        <f t="shared" si="154"/>
        <v>41283.158969907403</v>
      </c>
      <c r="T1626">
        <f t="shared" si="155"/>
        <v>2013</v>
      </c>
    </row>
    <row r="1627" spans="1:20" ht="48" x14ac:dyDescent="0.2">
      <c r="A1627" s="6">
        <f t="shared" si="152"/>
        <v>1.5533333333333332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7">
        <f t="shared" si="150"/>
        <v>112.01923076923077</v>
      </c>
      <c r="Q1627" t="str">
        <f t="shared" si="153"/>
        <v>music</v>
      </c>
      <c r="R1627" t="str">
        <f t="shared" si="151"/>
        <v>rock</v>
      </c>
      <c r="S1627" s="11">
        <f t="shared" si="154"/>
        <v>41163.491354166668</v>
      </c>
      <c r="T1627">
        <f t="shared" si="155"/>
        <v>2012</v>
      </c>
    </row>
    <row r="1628" spans="1:20" ht="48" x14ac:dyDescent="0.2">
      <c r="A1628" s="6">
        <f t="shared" si="152"/>
        <v>1.0118750000000001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7">
        <f t="shared" si="150"/>
        <v>74.953703703703709</v>
      </c>
      <c r="Q1628" t="str">
        <f t="shared" si="153"/>
        <v>music</v>
      </c>
      <c r="R1628" t="str">
        <f t="shared" si="151"/>
        <v>rock</v>
      </c>
      <c r="S1628" s="11">
        <f t="shared" si="154"/>
        <v>41609.681331018517</v>
      </c>
      <c r="T1628">
        <f t="shared" si="155"/>
        <v>2013</v>
      </c>
    </row>
    <row r="1629" spans="1:20" ht="48" x14ac:dyDescent="0.2">
      <c r="A1629" s="6">
        <f t="shared" si="152"/>
        <v>1.17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7">
        <f t="shared" si="150"/>
        <v>61.578947368421055</v>
      </c>
      <c r="Q1629" t="str">
        <f t="shared" si="153"/>
        <v>music</v>
      </c>
      <c r="R1629" t="str">
        <f t="shared" si="151"/>
        <v>rock</v>
      </c>
      <c r="S1629" s="11">
        <f t="shared" si="154"/>
        <v>41238.999305555553</v>
      </c>
      <c r="T1629">
        <f t="shared" si="155"/>
        <v>2012</v>
      </c>
    </row>
    <row r="1630" spans="1:20" ht="32" x14ac:dyDescent="0.2">
      <c r="A1630" s="6">
        <f t="shared" si="152"/>
        <v>1.00925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7">
        <f t="shared" si="150"/>
        <v>45.875</v>
      </c>
      <c r="Q1630" t="str">
        <f t="shared" si="153"/>
        <v>music</v>
      </c>
      <c r="R1630" t="str">
        <f t="shared" si="151"/>
        <v>rock</v>
      </c>
      <c r="S1630" s="11">
        <f t="shared" si="154"/>
        <v>41807.528726851851</v>
      </c>
      <c r="T1630">
        <f t="shared" si="155"/>
        <v>2014</v>
      </c>
    </row>
    <row r="1631" spans="1:20" ht="32" x14ac:dyDescent="0.2">
      <c r="A1631" s="6">
        <f t="shared" si="152"/>
        <v>1.0366666666666666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7">
        <f t="shared" si="150"/>
        <v>75.853658536585371</v>
      </c>
      <c r="Q1631" t="str">
        <f t="shared" si="153"/>
        <v>music</v>
      </c>
      <c r="R1631" t="str">
        <f t="shared" si="151"/>
        <v>rock</v>
      </c>
      <c r="S1631" s="11">
        <f t="shared" si="154"/>
        <v>41690.658946759257</v>
      </c>
      <c r="T1631">
        <f t="shared" si="155"/>
        <v>2014</v>
      </c>
    </row>
    <row r="1632" spans="1:20" ht="48" x14ac:dyDescent="0.2">
      <c r="A1632" s="6">
        <f t="shared" si="152"/>
        <v>2.6524999999999999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7">
        <f t="shared" si="150"/>
        <v>84.206349206349202</v>
      </c>
      <c r="Q1632" t="str">
        <f t="shared" si="153"/>
        <v>music</v>
      </c>
      <c r="R1632" t="str">
        <f t="shared" si="151"/>
        <v>rock</v>
      </c>
      <c r="S1632" s="11">
        <f t="shared" si="154"/>
        <v>40970.082638888889</v>
      </c>
      <c r="T1632">
        <f t="shared" si="155"/>
        <v>2012</v>
      </c>
    </row>
    <row r="1633" spans="1:20" ht="48" x14ac:dyDescent="0.2">
      <c r="A1633" s="6">
        <f t="shared" si="152"/>
        <v>1.5590999999999999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7">
        <f t="shared" si="150"/>
        <v>117.22556390977444</v>
      </c>
      <c r="Q1633" t="str">
        <f t="shared" si="153"/>
        <v>music</v>
      </c>
      <c r="R1633" t="str">
        <f t="shared" si="151"/>
        <v>rock</v>
      </c>
      <c r="S1633" s="11">
        <f t="shared" si="154"/>
        <v>41194.65116898148</v>
      </c>
      <c r="T1633">
        <f t="shared" si="155"/>
        <v>2012</v>
      </c>
    </row>
    <row r="1634" spans="1:20" ht="48" x14ac:dyDescent="0.2">
      <c r="A1634" s="6">
        <f t="shared" si="152"/>
        <v>1.0162500000000001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7">
        <f t="shared" si="150"/>
        <v>86.489361702127653</v>
      </c>
      <c r="Q1634" t="str">
        <f t="shared" si="153"/>
        <v>music</v>
      </c>
      <c r="R1634" t="str">
        <f t="shared" si="151"/>
        <v>rock</v>
      </c>
      <c r="S1634" s="11">
        <f t="shared" si="154"/>
        <v>40810.132569444439</v>
      </c>
      <c r="T1634">
        <f t="shared" si="155"/>
        <v>2011</v>
      </c>
    </row>
    <row r="1635" spans="1:20" ht="48" x14ac:dyDescent="0.2">
      <c r="A1635" s="6">
        <f t="shared" si="152"/>
        <v>1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7">
        <f t="shared" si="150"/>
        <v>172.41379310344828</v>
      </c>
      <c r="Q1635" t="str">
        <f t="shared" si="153"/>
        <v>music</v>
      </c>
      <c r="R1635" t="str">
        <f t="shared" si="151"/>
        <v>rock</v>
      </c>
      <c r="S1635" s="11">
        <f t="shared" si="154"/>
        <v>40924</v>
      </c>
      <c r="T1635">
        <f t="shared" si="155"/>
        <v>2012</v>
      </c>
    </row>
    <row r="1636" spans="1:20" ht="32" x14ac:dyDescent="0.2">
      <c r="A1636" s="6">
        <f t="shared" si="152"/>
        <v>1.0049999999999999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7">
        <f t="shared" si="150"/>
        <v>62.8125</v>
      </c>
      <c r="Q1636" t="str">
        <f t="shared" si="153"/>
        <v>music</v>
      </c>
      <c r="R1636" t="str">
        <f t="shared" si="151"/>
        <v>rock</v>
      </c>
      <c r="S1636" s="11">
        <f t="shared" si="154"/>
        <v>40696.040972222218</v>
      </c>
      <c r="T1636">
        <f t="shared" si="155"/>
        <v>2011</v>
      </c>
    </row>
    <row r="1637" spans="1:20" ht="48" x14ac:dyDescent="0.2">
      <c r="A1637" s="6">
        <f t="shared" si="152"/>
        <v>1.2529999999999999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7">
        <f t="shared" si="150"/>
        <v>67.729729729729726</v>
      </c>
      <c r="Q1637" t="str">
        <f t="shared" si="153"/>
        <v>music</v>
      </c>
      <c r="R1637" t="str">
        <f t="shared" si="151"/>
        <v>rock</v>
      </c>
      <c r="S1637" s="11">
        <f t="shared" si="154"/>
        <v>42562.660428240742</v>
      </c>
      <c r="T1637">
        <f t="shared" si="155"/>
        <v>2016</v>
      </c>
    </row>
    <row r="1638" spans="1:20" ht="48" x14ac:dyDescent="0.2">
      <c r="A1638" s="6">
        <f t="shared" si="152"/>
        <v>1.0355555555555556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7">
        <f t="shared" si="150"/>
        <v>53.5632183908046</v>
      </c>
      <c r="Q1638" t="str">
        <f t="shared" si="153"/>
        <v>music</v>
      </c>
      <c r="R1638" t="str">
        <f t="shared" si="151"/>
        <v>rock</v>
      </c>
      <c r="S1638" s="11">
        <f t="shared" si="154"/>
        <v>40705.958333333328</v>
      </c>
      <c r="T1638">
        <f t="shared" si="155"/>
        <v>2011</v>
      </c>
    </row>
    <row r="1639" spans="1:20" ht="48" x14ac:dyDescent="0.2">
      <c r="A1639" s="6">
        <f t="shared" si="152"/>
        <v>1.038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7">
        <f t="shared" si="150"/>
        <v>34.6</v>
      </c>
      <c r="Q1639" t="str">
        <f t="shared" si="153"/>
        <v>music</v>
      </c>
      <c r="R1639" t="str">
        <f t="shared" si="151"/>
        <v>rock</v>
      </c>
      <c r="S1639" s="11">
        <f t="shared" si="154"/>
        <v>40178.777083333334</v>
      </c>
      <c r="T1639">
        <f t="shared" si="155"/>
        <v>2009</v>
      </c>
    </row>
    <row r="1640" spans="1:20" ht="32" x14ac:dyDescent="0.2">
      <c r="A1640" s="6">
        <f t="shared" si="152"/>
        <v>1.05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7">
        <f t="shared" si="150"/>
        <v>38.888888888888886</v>
      </c>
      <c r="Q1640" t="str">
        <f t="shared" si="153"/>
        <v>music</v>
      </c>
      <c r="R1640" t="str">
        <f t="shared" si="151"/>
        <v>rock</v>
      </c>
      <c r="S1640" s="11">
        <f t="shared" si="154"/>
        <v>41333.684027777774</v>
      </c>
      <c r="T1640">
        <f t="shared" si="155"/>
        <v>2013</v>
      </c>
    </row>
    <row r="1641" spans="1:20" ht="48" x14ac:dyDescent="0.2">
      <c r="A1641" s="6">
        <f t="shared" si="152"/>
        <v>1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7">
        <f t="shared" si="150"/>
        <v>94.736842105263165</v>
      </c>
      <c r="Q1641" t="str">
        <f t="shared" si="153"/>
        <v>music</v>
      </c>
      <c r="R1641" t="str">
        <f t="shared" si="151"/>
        <v>rock</v>
      </c>
      <c r="S1641" s="11">
        <f t="shared" si="154"/>
        <v>40971.444039351853</v>
      </c>
      <c r="T1641">
        <f t="shared" si="155"/>
        <v>2012</v>
      </c>
    </row>
    <row r="1642" spans="1:20" ht="48" x14ac:dyDescent="0.2">
      <c r="A1642" s="6">
        <f t="shared" si="152"/>
        <v>1.6986000000000001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7">
        <f t="shared" si="150"/>
        <v>39.967058823529413</v>
      </c>
      <c r="Q1642" t="str">
        <f t="shared" si="153"/>
        <v>music</v>
      </c>
      <c r="R1642" t="str">
        <f t="shared" si="151"/>
        <v>rock</v>
      </c>
      <c r="S1642" s="11">
        <f t="shared" si="154"/>
        <v>40392.874305555553</v>
      </c>
      <c r="T1642">
        <f t="shared" si="155"/>
        <v>2010</v>
      </c>
    </row>
    <row r="1643" spans="1:20" ht="32" x14ac:dyDescent="0.2">
      <c r="A1643" s="6">
        <f t="shared" si="152"/>
        <v>1.014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7">
        <f t="shared" si="150"/>
        <v>97.5</v>
      </c>
      <c r="Q1643" t="str">
        <f t="shared" si="153"/>
        <v>music</v>
      </c>
      <c r="R1643" t="str">
        <f t="shared" si="151"/>
        <v>pop</v>
      </c>
      <c r="S1643" s="11">
        <f t="shared" si="154"/>
        <v>41992.388240740744</v>
      </c>
      <c r="T1643">
        <f t="shared" si="155"/>
        <v>2014</v>
      </c>
    </row>
    <row r="1644" spans="1:20" ht="48" x14ac:dyDescent="0.2">
      <c r="A1644" s="6">
        <f t="shared" si="152"/>
        <v>1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7">
        <f t="shared" si="150"/>
        <v>42.857142857142854</v>
      </c>
      <c r="Q1644" t="str">
        <f t="shared" si="153"/>
        <v>music</v>
      </c>
      <c r="R1644" t="str">
        <f t="shared" si="151"/>
        <v>pop</v>
      </c>
      <c r="S1644" s="11">
        <f t="shared" si="154"/>
        <v>40707.816284722219</v>
      </c>
      <c r="T1644">
        <f t="shared" si="155"/>
        <v>2011</v>
      </c>
    </row>
    <row r="1645" spans="1:20" ht="32" x14ac:dyDescent="0.2">
      <c r="A1645" s="6">
        <f t="shared" si="152"/>
        <v>1.2470000000000001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7">
        <f t="shared" si="150"/>
        <v>168.51351351351352</v>
      </c>
      <c r="Q1645" t="str">
        <f t="shared" si="153"/>
        <v>music</v>
      </c>
      <c r="R1645" t="str">
        <f t="shared" si="151"/>
        <v>pop</v>
      </c>
      <c r="S1645" s="11">
        <f t="shared" si="154"/>
        <v>41176.615879629629</v>
      </c>
      <c r="T1645">
        <f t="shared" si="155"/>
        <v>2012</v>
      </c>
    </row>
    <row r="1646" spans="1:20" ht="48" x14ac:dyDescent="0.2">
      <c r="A1646" s="6">
        <f t="shared" si="152"/>
        <v>1.095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7">
        <f t="shared" si="150"/>
        <v>85.546875</v>
      </c>
      <c r="Q1646" t="str">
        <f t="shared" si="153"/>
        <v>music</v>
      </c>
      <c r="R1646" t="str">
        <f t="shared" si="151"/>
        <v>pop</v>
      </c>
      <c r="S1646" s="11">
        <f t="shared" si="154"/>
        <v>41234.893055555556</v>
      </c>
      <c r="T1646">
        <f t="shared" si="155"/>
        <v>2012</v>
      </c>
    </row>
    <row r="1647" spans="1:20" ht="48" x14ac:dyDescent="0.2">
      <c r="A1647" s="6">
        <f t="shared" si="152"/>
        <v>1.1080000000000001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7">
        <f t="shared" si="150"/>
        <v>554</v>
      </c>
      <c r="Q1647" t="str">
        <f t="shared" si="153"/>
        <v>music</v>
      </c>
      <c r="R1647" t="str">
        <f t="shared" si="151"/>
        <v>pop</v>
      </c>
      <c r="S1647" s="11">
        <f t="shared" si="154"/>
        <v>41535.409027777772</v>
      </c>
      <c r="T1647">
        <f t="shared" si="155"/>
        <v>2013</v>
      </c>
    </row>
    <row r="1648" spans="1:20" ht="48" x14ac:dyDescent="0.2">
      <c r="A1648" s="6">
        <f t="shared" si="152"/>
        <v>1.1020000000000001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7">
        <f t="shared" si="150"/>
        <v>26.554216867469879</v>
      </c>
      <c r="Q1648" t="str">
        <f t="shared" si="153"/>
        <v>music</v>
      </c>
      <c r="R1648" t="str">
        <f t="shared" si="151"/>
        <v>pop</v>
      </c>
      <c r="S1648" s="11">
        <f t="shared" si="154"/>
        <v>41865.549305555556</v>
      </c>
      <c r="T1648">
        <f t="shared" si="155"/>
        <v>2014</v>
      </c>
    </row>
    <row r="1649" spans="1:20" ht="48" x14ac:dyDescent="0.2">
      <c r="A1649" s="6">
        <f t="shared" si="152"/>
        <v>1.0471999999999999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7">
        <f t="shared" si="150"/>
        <v>113.82608695652173</v>
      </c>
      <c r="Q1649" t="str">
        <f t="shared" si="153"/>
        <v>music</v>
      </c>
      <c r="R1649" t="str">
        <f t="shared" si="151"/>
        <v>pop</v>
      </c>
      <c r="S1649" s="11">
        <f t="shared" si="154"/>
        <v>41069.201122685183</v>
      </c>
      <c r="T1649">
        <f t="shared" si="155"/>
        <v>2012</v>
      </c>
    </row>
    <row r="1650" spans="1:20" ht="48" x14ac:dyDescent="0.2">
      <c r="A1650" s="6">
        <f t="shared" si="152"/>
        <v>1.2526086956521738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7">
        <f t="shared" si="150"/>
        <v>32.011111111111113</v>
      </c>
      <c r="Q1650" t="str">
        <f t="shared" si="153"/>
        <v>music</v>
      </c>
      <c r="R1650" t="str">
        <f t="shared" si="151"/>
        <v>pop</v>
      </c>
      <c r="S1650" s="11">
        <f t="shared" si="154"/>
        <v>40622.454652777778</v>
      </c>
      <c r="T1650">
        <f t="shared" si="155"/>
        <v>2011</v>
      </c>
    </row>
    <row r="1651" spans="1:20" ht="48" x14ac:dyDescent="0.2">
      <c r="A1651" s="6">
        <f t="shared" si="152"/>
        <v>1.0058763157894737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7">
        <f t="shared" si="150"/>
        <v>47.189259259259259</v>
      </c>
      <c r="Q1651" t="str">
        <f t="shared" si="153"/>
        <v>music</v>
      </c>
      <c r="R1651" t="str">
        <f t="shared" si="151"/>
        <v>pop</v>
      </c>
      <c r="S1651" s="11">
        <f t="shared" si="154"/>
        <v>41782.476331018515</v>
      </c>
      <c r="T1651">
        <f t="shared" si="155"/>
        <v>2014</v>
      </c>
    </row>
    <row r="1652" spans="1:20" ht="32" x14ac:dyDescent="0.2">
      <c r="A1652" s="6">
        <f t="shared" si="152"/>
        <v>1.4155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7">
        <f t="shared" si="150"/>
        <v>88.46875</v>
      </c>
      <c r="Q1652" t="str">
        <f t="shared" si="153"/>
        <v>music</v>
      </c>
      <c r="R1652" t="str">
        <f t="shared" si="151"/>
        <v>pop</v>
      </c>
      <c r="S1652" s="11">
        <f t="shared" si="154"/>
        <v>41556.227280092593</v>
      </c>
      <c r="T1652">
        <f t="shared" si="155"/>
        <v>2013</v>
      </c>
    </row>
    <row r="1653" spans="1:20" ht="48" x14ac:dyDescent="0.2">
      <c r="A1653" s="6">
        <f t="shared" si="152"/>
        <v>1.0075000000000001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7">
        <f t="shared" si="150"/>
        <v>100.75</v>
      </c>
      <c r="Q1653" t="str">
        <f t="shared" si="153"/>
        <v>music</v>
      </c>
      <c r="R1653" t="str">
        <f t="shared" si="151"/>
        <v>pop</v>
      </c>
      <c r="S1653" s="11">
        <f t="shared" si="154"/>
        <v>40659.082638888889</v>
      </c>
      <c r="T1653">
        <f t="shared" si="155"/>
        <v>2011</v>
      </c>
    </row>
    <row r="1654" spans="1:20" ht="48" x14ac:dyDescent="0.2">
      <c r="A1654" s="6">
        <f t="shared" si="152"/>
        <v>1.0066666666666666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7">
        <f t="shared" si="150"/>
        <v>64.714285714285708</v>
      </c>
      <c r="Q1654" t="str">
        <f t="shared" si="153"/>
        <v>music</v>
      </c>
      <c r="R1654" t="str">
        <f t="shared" si="151"/>
        <v>pop</v>
      </c>
      <c r="S1654" s="11">
        <f t="shared" si="154"/>
        <v>41602.326307870368</v>
      </c>
      <c r="T1654">
        <f t="shared" si="155"/>
        <v>2013</v>
      </c>
    </row>
    <row r="1655" spans="1:20" ht="48" x14ac:dyDescent="0.2">
      <c r="A1655" s="6">
        <f t="shared" si="152"/>
        <v>1.7423040000000001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7">
        <f t="shared" si="150"/>
        <v>51.854285714285716</v>
      </c>
      <c r="Q1655" t="str">
        <f t="shared" si="153"/>
        <v>music</v>
      </c>
      <c r="R1655" t="str">
        <f t="shared" si="151"/>
        <v>pop</v>
      </c>
      <c r="S1655" s="11">
        <f t="shared" si="154"/>
        <v>40657.626111111109</v>
      </c>
      <c r="T1655">
        <f t="shared" si="155"/>
        <v>2011</v>
      </c>
    </row>
    <row r="1656" spans="1:20" ht="48" x14ac:dyDescent="0.2">
      <c r="A1656" s="6">
        <f t="shared" si="152"/>
        <v>1.199090909090909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7">
        <f t="shared" si="150"/>
        <v>38.794117647058826</v>
      </c>
      <c r="Q1656" t="str">
        <f t="shared" si="153"/>
        <v>music</v>
      </c>
      <c r="R1656" t="str">
        <f t="shared" si="151"/>
        <v>pop</v>
      </c>
      <c r="S1656" s="11">
        <f t="shared" si="154"/>
        <v>41017.682407407403</v>
      </c>
      <c r="T1656">
        <f t="shared" si="155"/>
        <v>2012</v>
      </c>
    </row>
    <row r="1657" spans="1:20" ht="32" x14ac:dyDescent="0.2">
      <c r="A1657" s="6">
        <f t="shared" si="152"/>
        <v>1.4286666666666668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7">
        <f t="shared" si="150"/>
        <v>44.645833333333336</v>
      </c>
      <c r="Q1657" t="str">
        <f t="shared" si="153"/>
        <v>music</v>
      </c>
      <c r="R1657" t="str">
        <f t="shared" si="151"/>
        <v>pop</v>
      </c>
      <c r="S1657" s="11">
        <f t="shared" si="154"/>
        <v>41004.541898148142</v>
      </c>
      <c r="T1657">
        <f t="shared" si="155"/>
        <v>2012</v>
      </c>
    </row>
    <row r="1658" spans="1:20" ht="64" x14ac:dyDescent="0.2">
      <c r="A1658" s="6">
        <f t="shared" si="152"/>
        <v>1.0033493333333334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7">
        <f t="shared" si="150"/>
        <v>156.77333333333334</v>
      </c>
      <c r="Q1658" t="str">
        <f t="shared" si="153"/>
        <v>music</v>
      </c>
      <c r="R1658" t="str">
        <f t="shared" si="151"/>
        <v>pop</v>
      </c>
      <c r="S1658" s="11">
        <f t="shared" si="154"/>
        <v>41256.720509259256</v>
      </c>
      <c r="T1658">
        <f t="shared" si="155"/>
        <v>2012</v>
      </c>
    </row>
    <row r="1659" spans="1:20" ht="48" x14ac:dyDescent="0.2">
      <c r="A1659" s="6">
        <f t="shared" si="152"/>
        <v>1.0493380000000001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7">
        <f t="shared" si="150"/>
        <v>118.70339366515837</v>
      </c>
      <c r="Q1659" t="str">
        <f t="shared" si="153"/>
        <v>music</v>
      </c>
      <c r="R1659" t="str">
        <f t="shared" si="151"/>
        <v>pop</v>
      </c>
      <c r="S1659" s="11">
        <f t="shared" si="154"/>
        <v>41053.573703703703</v>
      </c>
      <c r="T1659">
        <f t="shared" si="155"/>
        <v>2012</v>
      </c>
    </row>
    <row r="1660" spans="1:20" ht="48" x14ac:dyDescent="0.2">
      <c r="A1660" s="6">
        <f t="shared" si="152"/>
        <v>1.3223333333333334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7">
        <f t="shared" si="150"/>
        <v>74.149532710280369</v>
      </c>
      <c r="Q1660" t="str">
        <f t="shared" si="153"/>
        <v>music</v>
      </c>
      <c r="R1660" t="str">
        <f t="shared" si="151"/>
        <v>pop</v>
      </c>
      <c r="S1660" s="11">
        <f t="shared" si="154"/>
        <v>41261.388888888883</v>
      </c>
      <c r="T1660">
        <f t="shared" si="155"/>
        <v>2012</v>
      </c>
    </row>
    <row r="1661" spans="1:20" ht="48" x14ac:dyDescent="0.2">
      <c r="A1661" s="6">
        <f t="shared" si="152"/>
        <v>1.1279999999999999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7">
        <f t="shared" si="150"/>
        <v>12.533333333333333</v>
      </c>
      <c r="Q1661" t="str">
        <f t="shared" si="153"/>
        <v>music</v>
      </c>
      <c r="R1661" t="str">
        <f t="shared" si="151"/>
        <v>pop</v>
      </c>
      <c r="S1661" s="11">
        <f t="shared" si="154"/>
        <v>41625.291666666664</v>
      </c>
      <c r="T1661">
        <f t="shared" si="155"/>
        <v>2013</v>
      </c>
    </row>
    <row r="1662" spans="1:20" ht="48" x14ac:dyDescent="0.2">
      <c r="A1662" s="6">
        <f t="shared" si="152"/>
        <v>12.5375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7">
        <f t="shared" si="150"/>
        <v>27.861111111111111</v>
      </c>
      <c r="Q1662" t="str">
        <f t="shared" si="153"/>
        <v>music</v>
      </c>
      <c r="R1662" t="str">
        <f t="shared" si="151"/>
        <v>pop</v>
      </c>
      <c r="S1662" s="11">
        <f t="shared" si="154"/>
        <v>42490.707638888889</v>
      </c>
      <c r="T1662">
        <f t="shared" si="155"/>
        <v>2016</v>
      </c>
    </row>
    <row r="1663" spans="1:20" ht="64" x14ac:dyDescent="0.2">
      <c r="A1663" s="6">
        <f t="shared" si="152"/>
        <v>1.0250632911392406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7">
        <f t="shared" si="150"/>
        <v>80.178217821782184</v>
      </c>
      <c r="Q1663" t="str">
        <f t="shared" si="153"/>
        <v>music</v>
      </c>
      <c r="R1663" t="str">
        <f t="shared" si="151"/>
        <v>pop</v>
      </c>
      <c r="S1663" s="11">
        <f t="shared" si="154"/>
        <v>42386.666666666664</v>
      </c>
      <c r="T1663">
        <f t="shared" si="155"/>
        <v>2016</v>
      </c>
    </row>
    <row r="1664" spans="1:20" ht="48" x14ac:dyDescent="0.2">
      <c r="A1664" s="6">
        <f t="shared" si="152"/>
        <v>1.026375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7">
        <f t="shared" si="150"/>
        <v>132.43548387096774</v>
      </c>
      <c r="Q1664" t="str">
        <f t="shared" si="153"/>
        <v>music</v>
      </c>
      <c r="R1664" t="str">
        <f t="shared" si="151"/>
        <v>pop</v>
      </c>
      <c r="S1664" s="11">
        <f t="shared" si="154"/>
        <v>40908.031666666662</v>
      </c>
      <c r="T1664">
        <f t="shared" si="155"/>
        <v>2011</v>
      </c>
    </row>
    <row r="1665" spans="1:20" ht="32" x14ac:dyDescent="0.2">
      <c r="A1665" s="6">
        <f t="shared" si="152"/>
        <v>1.08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7">
        <f t="shared" si="150"/>
        <v>33.75</v>
      </c>
      <c r="Q1665" t="str">
        <f t="shared" si="153"/>
        <v>music</v>
      </c>
      <c r="R1665" t="str">
        <f t="shared" si="151"/>
        <v>pop</v>
      </c>
      <c r="S1665" s="11">
        <f t="shared" si="154"/>
        <v>42035.813738425924</v>
      </c>
      <c r="T1665">
        <f t="shared" si="155"/>
        <v>2015</v>
      </c>
    </row>
    <row r="1666" spans="1:20" ht="48" x14ac:dyDescent="0.2">
      <c r="A1666" s="6">
        <f t="shared" si="152"/>
        <v>1.2240879999999998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7">
        <f t="shared" ref="P1666:P1729" si="156">F:F/M:M</f>
        <v>34.384494382022467</v>
      </c>
      <c r="Q1666" t="str">
        <f t="shared" si="153"/>
        <v>music</v>
      </c>
      <c r="R1666" t="str">
        <f t="shared" ref="R1666:R1729" si="157">RIGHT(O1666,LEN(O1666)-SEARCH("/",O1666,1))</f>
        <v>pop</v>
      </c>
      <c r="S1666" s="11">
        <f t="shared" si="154"/>
        <v>40983.957638888889</v>
      </c>
      <c r="T1666">
        <f t="shared" si="155"/>
        <v>2012</v>
      </c>
    </row>
    <row r="1667" spans="1:20" ht="48" x14ac:dyDescent="0.2">
      <c r="A1667" s="6">
        <f t="shared" ref="A1667:A1730" si="158">F:F/E:E</f>
        <v>1.1945714285714286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7">
        <f t="shared" si="156"/>
        <v>44.956989247311824</v>
      </c>
      <c r="Q1667" t="str">
        <f t="shared" ref="Q1667:Q1730" si="159">LEFT(O1667,SEARCH("/",O1667,1)-1)</f>
        <v>music</v>
      </c>
      <c r="R1667" t="str">
        <f t="shared" si="157"/>
        <v>pop</v>
      </c>
      <c r="S1667" s="11">
        <f t="shared" ref="S1667:S1730" si="160">(((J1667/60)/60)/24)+DATE(1970,1,1)+(-5/24)</f>
        <v>40595.916666666664</v>
      </c>
      <c r="T1667">
        <f t="shared" ref="T1667:T1730" si="161">YEAR(S1667)</f>
        <v>2011</v>
      </c>
    </row>
    <row r="1668" spans="1:20" ht="48" x14ac:dyDescent="0.2">
      <c r="A1668" s="6">
        <f t="shared" si="158"/>
        <v>1.6088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7">
        <f t="shared" si="156"/>
        <v>41.04081632653061</v>
      </c>
      <c r="Q1668" t="str">
        <f t="shared" si="159"/>
        <v>music</v>
      </c>
      <c r="R1668" t="str">
        <f t="shared" si="157"/>
        <v>pop</v>
      </c>
      <c r="S1668" s="11">
        <f t="shared" si="160"/>
        <v>41361.003159722219</v>
      </c>
      <c r="T1668">
        <f t="shared" si="161"/>
        <v>2013</v>
      </c>
    </row>
    <row r="1669" spans="1:20" ht="48" x14ac:dyDescent="0.2">
      <c r="A1669" s="6">
        <f t="shared" si="158"/>
        <v>1.2685294117647059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7">
        <f t="shared" si="156"/>
        <v>52.597560975609753</v>
      </c>
      <c r="Q1669" t="str">
        <f t="shared" si="159"/>
        <v>music</v>
      </c>
      <c r="R1669" t="str">
        <f t="shared" si="157"/>
        <v>pop</v>
      </c>
      <c r="S1669" s="11">
        <f t="shared" si="160"/>
        <v>41709.082638888889</v>
      </c>
      <c r="T1669">
        <f t="shared" si="161"/>
        <v>2014</v>
      </c>
    </row>
    <row r="1670" spans="1:20" ht="48" x14ac:dyDescent="0.2">
      <c r="A1670" s="6">
        <f t="shared" si="158"/>
        <v>1.026375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7">
        <f t="shared" si="156"/>
        <v>70.784482758620683</v>
      </c>
      <c r="Q1670" t="str">
        <f t="shared" si="159"/>
        <v>music</v>
      </c>
      <c r="R1670" t="str">
        <f t="shared" si="157"/>
        <v>pop</v>
      </c>
      <c r="S1670" s="11">
        <f t="shared" si="160"/>
        <v>40874.983090277776</v>
      </c>
      <c r="T1670">
        <f t="shared" si="161"/>
        <v>2011</v>
      </c>
    </row>
    <row r="1671" spans="1:20" ht="48" x14ac:dyDescent="0.2">
      <c r="A1671" s="6">
        <f t="shared" si="158"/>
        <v>1.3975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7">
        <f t="shared" si="156"/>
        <v>53.75</v>
      </c>
      <c r="Q1671" t="str">
        <f t="shared" si="159"/>
        <v>music</v>
      </c>
      <c r="R1671" t="str">
        <f t="shared" si="157"/>
        <v>pop</v>
      </c>
      <c r="S1671" s="11">
        <f t="shared" si="160"/>
        <v>42521.676805555551</v>
      </c>
      <c r="T1671">
        <f t="shared" si="161"/>
        <v>2016</v>
      </c>
    </row>
    <row r="1672" spans="1:20" ht="64" x14ac:dyDescent="0.2">
      <c r="A1672" s="6">
        <f t="shared" si="158"/>
        <v>1.026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7">
        <f t="shared" si="156"/>
        <v>44.608695652173914</v>
      </c>
      <c r="Q1672" t="str">
        <f t="shared" si="159"/>
        <v>music</v>
      </c>
      <c r="R1672" t="str">
        <f t="shared" si="157"/>
        <v>pop</v>
      </c>
      <c r="S1672" s="11">
        <f t="shared" si="160"/>
        <v>40363.958333333328</v>
      </c>
      <c r="T1672">
        <f t="shared" si="161"/>
        <v>2010</v>
      </c>
    </row>
    <row r="1673" spans="1:20" ht="32" x14ac:dyDescent="0.2">
      <c r="A1673" s="6">
        <f t="shared" si="158"/>
        <v>1.0067349999999999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7">
        <f t="shared" si="156"/>
        <v>26.148961038961041</v>
      </c>
      <c r="Q1673" t="str">
        <f t="shared" si="159"/>
        <v>music</v>
      </c>
      <c r="R1673" t="str">
        <f t="shared" si="157"/>
        <v>pop</v>
      </c>
      <c r="S1673" s="11">
        <f t="shared" si="160"/>
        <v>42583.335810185185</v>
      </c>
      <c r="T1673">
        <f t="shared" si="161"/>
        <v>2016</v>
      </c>
    </row>
    <row r="1674" spans="1:20" ht="32" x14ac:dyDescent="0.2">
      <c r="A1674" s="6">
        <f t="shared" si="158"/>
        <v>1.1294117647058823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7">
        <f t="shared" si="156"/>
        <v>39.183673469387756</v>
      </c>
      <c r="Q1674" t="str">
        <f t="shared" si="159"/>
        <v>music</v>
      </c>
      <c r="R1674" t="str">
        <f t="shared" si="157"/>
        <v>pop</v>
      </c>
      <c r="S1674" s="11">
        <f t="shared" si="160"/>
        <v>41064.448263888888</v>
      </c>
      <c r="T1674">
        <f t="shared" si="161"/>
        <v>2012</v>
      </c>
    </row>
    <row r="1675" spans="1:20" ht="48" x14ac:dyDescent="0.2">
      <c r="A1675" s="6">
        <f t="shared" si="158"/>
        <v>1.2809523809523808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7">
        <f t="shared" si="156"/>
        <v>45.593220338983052</v>
      </c>
      <c r="Q1675" t="str">
        <f t="shared" si="159"/>
        <v>music</v>
      </c>
      <c r="R1675" t="str">
        <f t="shared" si="157"/>
        <v>pop</v>
      </c>
      <c r="S1675" s="11">
        <f t="shared" si="160"/>
        <v>42069.670046296298</v>
      </c>
      <c r="T1675">
        <f t="shared" si="161"/>
        <v>2015</v>
      </c>
    </row>
    <row r="1676" spans="1:20" ht="48" x14ac:dyDescent="0.2">
      <c r="A1676" s="6">
        <f t="shared" si="158"/>
        <v>2.0169999999999999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7">
        <f t="shared" si="156"/>
        <v>89.247787610619469</v>
      </c>
      <c r="Q1676" t="str">
        <f t="shared" si="159"/>
        <v>music</v>
      </c>
      <c r="R1676" t="str">
        <f t="shared" si="157"/>
        <v>pop</v>
      </c>
      <c r="S1676" s="11">
        <f t="shared" si="160"/>
        <v>42600.082638888889</v>
      </c>
      <c r="T1676">
        <f t="shared" si="161"/>
        <v>2016</v>
      </c>
    </row>
    <row r="1677" spans="1:20" ht="32" x14ac:dyDescent="0.2">
      <c r="A1677" s="6">
        <f t="shared" si="158"/>
        <v>1.37416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7">
        <f t="shared" si="156"/>
        <v>40.416470588235299</v>
      </c>
      <c r="Q1677" t="str">
        <f t="shared" si="159"/>
        <v>music</v>
      </c>
      <c r="R1677" t="str">
        <f t="shared" si="157"/>
        <v>pop</v>
      </c>
      <c r="S1677" s="11">
        <f t="shared" si="160"/>
        <v>40832.710416666661</v>
      </c>
      <c r="T1677">
        <f t="shared" si="161"/>
        <v>2011</v>
      </c>
    </row>
    <row r="1678" spans="1:20" ht="32" x14ac:dyDescent="0.2">
      <c r="A1678" s="6">
        <f t="shared" si="158"/>
        <v>1.1533333333333333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7">
        <f t="shared" si="156"/>
        <v>82.38095238095238</v>
      </c>
      <c r="Q1678" t="str">
        <f t="shared" si="159"/>
        <v>music</v>
      </c>
      <c r="R1678" t="str">
        <f t="shared" si="157"/>
        <v>pop</v>
      </c>
      <c r="S1678" s="11">
        <f t="shared" si="160"/>
        <v>41019.957638888889</v>
      </c>
      <c r="T1678">
        <f t="shared" si="161"/>
        <v>2012</v>
      </c>
    </row>
    <row r="1679" spans="1:20" ht="48" x14ac:dyDescent="0.2">
      <c r="A1679" s="6">
        <f t="shared" si="158"/>
        <v>1.1166666666666667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7">
        <f t="shared" si="156"/>
        <v>159.52380952380952</v>
      </c>
      <c r="Q1679" t="str">
        <f t="shared" si="159"/>
        <v>music</v>
      </c>
      <c r="R1679" t="str">
        <f t="shared" si="157"/>
        <v>pop</v>
      </c>
      <c r="S1679" s="11">
        <f t="shared" si="160"/>
        <v>42476.040972222218</v>
      </c>
      <c r="T1679">
        <f t="shared" si="161"/>
        <v>2016</v>
      </c>
    </row>
    <row r="1680" spans="1:20" ht="32" x14ac:dyDescent="0.2">
      <c r="A1680" s="6">
        <f t="shared" si="158"/>
        <v>1.1839999999999999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7">
        <f t="shared" si="156"/>
        <v>36.244897959183675</v>
      </c>
      <c r="Q1680" t="str">
        <f t="shared" si="159"/>
        <v>music</v>
      </c>
      <c r="R1680" t="str">
        <f t="shared" si="157"/>
        <v>pop</v>
      </c>
      <c r="S1680" s="11">
        <f t="shared" si="160"/>
        <v>41676.646655092591</v>
      </c>
      <c r="T1680">
        <f t="shared" si="161"/>
        <v>2014</v>
      </c>
    </row>
    <row r="1681" spans="1:20" ht="64" x14ac:dyDescent="0.2">
      <c r="A1681" s="6">
        <f t="shared" si="158"/>
        <v>1.75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7">
        <f t="shared" si="156"/>
        <v>62.5</v>
      </c>
      <c r="Q1681" t="str">
        <f t="shared" si="159"/>
        <v>music</v>
      </c>
      <c r="R1681" t="str">
        <f t="shared" si="157"/>
        <v>pop</v>
      </c>
      <c r="S1681" s="11">
        <f t="shared" si="160"/>
        <v>40745.860474537032</v>
      </c>
      <c r="T1681">
        <f t="shared" si="161"/>
        <v>2011</v>
      </c>
    </row>
    <row r="1682" spans="1:20" ht="32" x14ac:dyDescent="0.2">
      <c r="A1682" s="6">
        <f t="shared" si="158"/>
        <v>1.175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7">
        <f t="shared" si="156"/>
        <v>47</v>
      </c>
      <c r="Q1682" t="str">
        <f t="shared" si="159"/>
        <v>music</v>
      </c>
      <c r="R1682" t="str">
        <f t="shared" si="157"/>
        <v>pop</v>
      </c>
      <c r="S1682" s="11">
        <f t="shared" si="160"/>
        <v>41832.549386574072</v>
      </c>
      <c r="T1682">
        <f t="shared" si="161"/>
        <v>2014</v>
      </c>
    </row>
    <row r="1683" spans="1:20" ht="48" x14ac:dyDescent="0.2">
      <c r="A1683" s="6">
        <f t="shared" si="158"/>
        <v>1.0142212307692309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7">
        <f t="shared" si="156"/>
        <v>74.575090497737563</v>
      </c>
      <c r="Q1683" t="str">
        <f t="shared" si="159"/>
        <v>music</v>
      </c>
      <c r="R1683" t="str">
        <f t="shared" si="157"/>
        <v>faith</v>
      </c>
      <c r="S1683" s="11">
        <f t="shared" si="160"/>
        <v>42822.874999999993</v>
      </c>
      <c r="T1683">
        <f t="shared" si="161"/>
        <v>2017</v>
      </c>
    </row>
    <row r="1684" spans="1:20" ht="32" x14ac:dyDescent="0.2">
      <c r="A1684" s="6">
        <f t="shared" si="158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7" t="e">
        <f t="shared" si="156"/>
        <v>#DIV/0!</v>
      </c>
      <c r="Q1684" t="str">
        <f t="shared" si="159"/>
        <v>music</v>
      </c>
      <c r="R1684" t="str">
        <f t="shared" si="157"/>
        <v>faith</v>
      </c>
      <c r="S1684" s="11">
        <f t="shared" si="160"/>
        <v>42838.963657407403</v>
      </c>
      <c r="T1684">
        <f t="shared" si="161"/>
        <v>2017</v>
      </c>
    </row>
    <row r="1685" spans="1:20" ht="48" x14ac:dyDescent="0.2">
      <c r="A1685" s="6">
        <f t="shared" si="158"/>
        <v>0.21714285714285714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7">
        <f t="shared" si="156"/>
        <v>76</v>
      </c>
      <c r="Q1685" t="str">
        <f t="shared" si="159"/>
        <v>music</v>
      </c>
      <c r="R1685" t="str">
        <f t="shared" si="157"/>
        <v>faith</v>
      </c>
      <c r="S1685" s="11">
        <f t="shared" si="160"/>
        <v>42832.57335648148</v>
      </c>
      <c r="T1685">
        <f t="shared" si="161"/>
        <v>2017</v>
      </c>
    </row>
    <row r="1686" spans="1:20" ht="32" x14ac:dyDescent="0.2">
      <c r="A1686" s="6">
        <f t="shared" si="158"/>
        <v>1.0912500000000001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7">
        <f t="shared" si="156"/>
        <v>86.43564356435644</v>
      </c>
      <c r="Q1686" t="str">
        <f t="shared" si="159"/>
        <v>music</v>
      </c>
      <c r="R1686" t="str">
        <f t="shared" si="157"/>
        <v>faith</v>
      </c>
      <c r="S1686" s="11">
        <f t="shared" si="160"/>
        <v>42811.565289351849</v>
      </c>
      <c r="T1686">
        <f t="shared" si="161"/>
        <v>2017</v>
      </c>
    </row>
    <row r="1687" spans="1:20" ht="48" x14ac:dyDescent="0.2">
      <c r="A1687" s="6">
        <f t="shared" si="158"/>
        <v>1.0285714285714285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7">
        <f t="shared" si="156"/>
        <v>24</v>
      </c>
      <c r="Q1687" t="str">
        <f t="shared" si="159"/>
        <v>music</v>
      </c>
      <c r="R1687" t="str">
        <f t="shared" si="157"/>
        <v>faith</v>
      </c>
      <c r="S1687" s="11">
        <f t="shared" si="160"/>
        <v>42818.0002662037</v>
      </c>
      <c r="T1687">
        <f t="shared" si="161"/>
        <v>2017</v>
      </c>
    </row>
    <row r="1688" spans="1:20" ht="48" x14ac:dyDescent="0.2">
      <c r="A1688" s="6">
        <f t="shared" si="158"/>
        <v>3.5999999999999999E-3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7">
        <f t="shared" si="156"/>
        <v>18</v>
      </c>
      <c r="Q1688" t="str">
        <f t="shared" si="159"/>
        <v>music</v>
      </c>
      <c r="R1688" t="str">
        <f t="shared" si="157"/>
        <v>faith</v>
      </c>
      <c r="S1688" s="11">
        <f t="shared" si="160"/>
        <v>42852.593969907401</v>
      </c>
      <c r="T1688">
        <f t="shared" si="161"/>
        <v>2017</v>
      </c>
    </row>
    <row r="1689" spans="1:20" ht="48" x14ac:dyDescent="0.2">
      <c r="A1689" s="6">
        <f t="shared" si="158"/>
        <v>0.3125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7">
        <f t="shared" si="156"/>
        <v>80.128205128205124</v>
      </c>
      <c r="Q1689" t="str">
        <f t="shared" si="159"/>
        <v>music</v>
      </c>
      <c r="R1689" t="str">
        <f t="shared" si="157"/>
        <v>faith</v>
      </c>
      <c r="S1689" s="11">
        <f t="shared" si="160"/>
        <v>42835.635416666664</v>
      </c>
      <c r="T1689">
        <f t="shared" si="161"/>
        <v>2017</v>
      </c>
    </row>
    <row r="1690" spans="1:20" ht="64" x14ac:dyDescent="0.2">
      <c r="A1690" s="6">
        <f t="shared" si="158"/>
        <v>0.443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7">
        <f t="shared" si="156"/>
        <v>253.14285714285714</v>
      </c>
      <c r="Q1690" t="str">
        <f t="shared" si="159"/>
        <v>music</v>
      </c>
      <c r="R1690" t="str">
        <f t="shared" si="157"/>
        <v>faith</v>
      </c>
      <c r="S1690" s="11">
        <f t="shared" si="160"/>
        <v>42834.28465277778</v>
      </c>
      <c r="T1690">
        <f t="shared" si="161"/>
        <v>2017</v>
      </c>
    </row>
    <row r="1691" spans="1:20" ht="16" x14ac:dyDescent="0.2">
      <c r="A1691" s="6">
        <f t="shared" si="158"/>
        <v>1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7">
        <f t="shared" si="156"/>
        <v>171.42857142857142</v>
      </c>
      <c r="Q1691" t="str">
        <f t="shared" si="159"/>
        <v>music</v>
      </c>
      <c r="R1691" t="str">
        <f t="shared" si="157"/>
        <v>faith</v>
      </c>
      <c r="S1691" s="11">
        <f t="shared" si="160"/>
        <v>42810.692476851851</v>
      </c>
      <c r="T1691">
        <f t="shared" si="161"/>
        <v>2017</v>
      </c>
    </row>
    <row r="1692" spans="1:20" ht="48" x14ac:dyDescent="0.2">
      <c r="A1692" s="6">
        <f t="shared" si="158"/>
        <v>0.254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7">
        <f t="shared" si="156"/>
        <v>57.727272727272727</v>
      </c>
      <c r="Q1692" t="str">
        <f t="shared" si="159"/>
        <v>music</v>
      </c>
      <c r="R1692" t="str">
        <f t="shared" si="157"/>
        <v>faith</v>
      </c>
      <c r="S1692" s="11">
        <f t="shared" si="160"/>
        <v>42831.181041666663</v>
      </c>
      <c r="T1692">
        <f t="shared" si="161"/>
        <v>2017</v>
      </c>
    </row>
    <row r="1693" spans="1:20" ht="48" x14ac:dyDescent="0.2">
      <c r="A1693" s="6">
        <f t="shared" si="158"/>
        <v>0.33473333333333333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7">
        <f t="shared" si="156"/>
        <v>264.26315789473682</v>
      </c>
      <c r="Q1693" t="str">
        <f t="shared" si="159"/>
        <v>music</v>
      </c>
      <c r="R1693" t="str">
        <f t="shared" si="157"/>
        <v>faith</v>
      </c>
      <c r="S1693" s="11">
        <f t="shared" si="160"/>
        <v>42827.833333333336</v>
      </c>
      <c r="T1693">
        <f t="shared" si="161"/>
        <v>2017</v>
      </c>
    </row>
    <row r="1694" spans="1:20" ht="48" x14ac:dyDescent="0.2">
      <c r="A1694" s="6">
        <f t="shared" si="158"/>
        <v>0.47799999999999998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7">
        <f t="shared" si="156"/>
        <v>159.33333333333334</v>
      </c>
      <c r="Q1694" t="str">
        <f t="shared" si="159"/>
        <v>music</v>
      </c>
      <c r="R1694" t="str">
        <f t="shared" si="157"/>
        <v>faith</v>
      </c>
      <c r="S1694" s="11">
        <f t="shared" si="160"/>
        <v>42820.790972222218</v>
      </c>
      <c r="T1694">
        <f t="shared" si="161"/>
        <v>2017</v>
      </c>
    </row>
    <row r="1695" spans="1:20" ht="48" x14ac:dyDescent="0.2">
      <c r="A1695" s="6">
        <f t="shared" si="158"/>
        <v>9.3333333333333338E-2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7">
        <f t="shared" si="156"/>
        <v>35</v>
      </c>
      <c r="Q1695" t="str">
        <f t="shared" si="159"/>
        <v>music</v>
      </c>
      <c r="R1695" t="str">
        <f t="shared" si="157"/>
        <v>faith</v>
      </c>
      <c r="S1695" s="11">
        <f t="shared" si="160"/>
        <v>42834.624999999993</v>
      </c>
      <c r="T1695">
        <f t="shared" si="161"/>
        <v>2017</v>
      </c>
    </row>
    <row r="1696" spans="1:20" ht="48" x14ac:dyDescent="0.2">
      <c r="A1696" s="6">
        <f t="shared" si="158"/>
        <v>5.0000000000000001E-4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7">
        <f t="shared" si="156"/>
        <v>5</v>
      </c>
      <c r="Q1696" t="str">
        <f t="shared" si="159"/>
        <v>music</v>
      </c>
      <c r="R1696" t="str">
        <f t="shared" si="157"/>
        <v>faith</v>
      </c>
      <c r="S1696" s="11">
        <f t="shared" si="160"/>
        <v>42820.98333333333</v>
      </c>
      <c r="T1696">
        <f t="shared" si="161"/>
        <v>2017</v>
      </c>
    </row>
    <row r="1697" spans="1:20" ht="48" x14ac:dyDescent="0.2">
      <c r="A1697" s="6">
        <f t="shared" si="158"/>
        <v>0.11708333333333333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7">
        <f t="shared" si="156"/>
        <v>61.086956521739133</v>
      </c>
      <c r="Q1697" t="str">
        <f t="shared" si="159"/>
        <v>music</v>
      </c>
      <c r="R1697" t="str">
        <f t="shared" si="157"/>
        <v>faith</v>
      </c>
      <c r="S1697" s="11">
        <f t="shared" si="160"/>
        <v>42834.833333333336</v>
      </c>
      <c r="T1697">
        <f t="shared" si="161"/>
        <v>2017</v>
      </c>
    </row>
    <row r="1698" spans="1:20" ht="48" x14ac:dyDescent="0.2">
      <c r="A1698" s="6">
        <f t="shared" si="158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7" t="e">
        <f t="shared" si="156"/>
        <v>#DIV/0!</v>
      </c>
      <c r="Q1698" t="str">
        <f t="shared" si="159"/>
        <v>music</v>
      </c>
      <c r="R1698" t="str">
        <f t="shared" si="157"/>
        <v>faith</v>
      </c>
      <c r="S1698" s="11">
        <f t="shared" si="160"/>
        <v>42825.819571759253</v>
      </c>
      <c r="T1698">
        <f t="shared" si="161"/>
        <v>2017</v>
      </c>
    </row>
    <row r="1699" spans="1:20" ht="48" x14ac:dyDescent="0.2">
      <c r="A1699" s="6">
        <f t="shared" si="158"/>
        <v>0.20208000000000001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7">
        <f t="shared" si="156"/>
        <v>114.81818181818181</v>
      </c>
      <c r="Q1699" t="str">
        <f t="shared" si="159"/>
        <v>music</v>
      </c>
      <c r="R1699" t="str">
        <f t="shared" si="157"/>
        <v>faith</v>
      </c>
      <c r="S1699" s="11">
        <f t="shared" si="160"/>
        <v>42834.782962962963</v>
      </c>
      <c r="T1699">
        <f t="shared" si="161"/>
        <v>2017</v>
      </c>
    </row>
    <row r="1700" spans="1:20" ht="80" x14ac:dyDescent="0.2">
      <c r="A1700" s="6">
        <f t="shared" si="158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7" t="e">
        <f t="shared" si="156"/>
        <v>#DIV/0!</v>
      </c>
      <c r="Q1700" t="str">
        <f t="shared" si="159"/>
        <v>music</v>
      </c>
      <c r="R1700" t="str">
        <f t="shared" si="157"/>
        <v>faith</v>
      </c>
      <c r="S1700" s="11">
        <f t="shared" si="160"/>
        <v>42819.939583333333</v>
      </c>
      <c r="T1700">
        <f t="shared" si="161"/>
        <v>2017</v>
      </c>
    </row>
    <row r="1701" spans="1:20" ht="48" x14ac:dyDescent="0.2">
      <c r="A1701" s="6">
        <f t="shared" si="158"/>
        <v>4.2311459353574929E-2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7">
        <f t="shared" si="156"/>
        <v>54</v>
      </c>
      <c r="Q1701" t="str">
        <f t="shared" si="159"/>
        <v>music</v>
      </c>
      <c r="R1701" t="str">
        <f t="shared" si="157"/>
        <v>faith</v>
      </c>
      <c r="S1701" s="11">
        <f t="shared" si="160"/>
        <v>42836.655613425923</v>
      </c>
      <c r="T1701">
        <f t="shared" si="161"/>
        <v>2017</v>
      </c>
    </row>
    <row r="1702" spans="1:20" ht="48" x14ac:dyDescent="0.2">
      <c r="A1702" s="6">
        <f t="shared" si="158"/>
        <v>0.2606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7">
        <f t="shared" si="156"/>
        <v>65.974683544303801</v>
      </c>
      <c r="Q1702" t="str">
        <f t="shared" si="159"/>
        <v>music</v>
      </c>
      <c r="R1702" t="str">
        <f t="shared" si="157"/>
        <v>faith</v>
      </c>
      <c r="S1702" s="11">
        <f t="shared" si="160"/>
        <v>42825.958333333336</v>
      </c>
      <c r="T1702">
        <f t="shared" si="161"/>
        <v>2017</v>
      </c>
    </row>
    <row r="1703" spans="1:20" ht="48" x14ac:dyDescent="0.2">
      <c r="A1703" s="6">
        <f t="shared" si="158"/>
        <v>1.9801980198019802E-3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7">
        <f t="shared" si="156"/>
        <v>5</v>
      </c>
      <c r="Q1703" t="str">
        <f t="shared" si="159"/>
        <v>music</v>
      </c>
      <c r="R1703" t="str">
        <f t="shared" si="157"/>
        <v>faith</v>
      </c>
      <c r="S1703" s="11">
        <f t="shared" si="160"/>
        <v>42019.456076388888</v>
      </c>
      <c r="T1703">
        <f t="shared" si="161"/>
        <v>2015</v>
      </c>
    </row>
    <row r="1704" spans="1:20" ht="16" x14ac:dyDescent="0.2">
      <c r="A1704" s="6">
        <f t="shared" si="158"/>
        <v>6.0606060606060605E-5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7">
        <f t="shared" si="156"/>
        <v>1</v>
      </c>
      <c r="Q1704" t="str">
        <f t="shared" si="159"/>
        <v>music</v>
      </c>
      <c r="R1704" t="str">
        <f t="shared" si="157"/>
        <v>faith</v>
      </c>
      <c r="S1704" s="11">
        <f t="shared" si="160"/>
        <v>42093.619791666664</v>
      </c>
      <c r="T1704">
        <f t="shared" si="161"/>
        <v>2015</v>
      </c>
    </row>
    <row r="1705" spans="1:20" ht="48" x14ac:dyDescent="0.2">
      <c r="A1705" s="6">
        <f t="shared" si="158"/>
        <v>1.0200000000000001E-2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7">
        <f t="shared" si="156"/>
        <v>25.5</v>
      </c>
      <c r="Q1705" t="str">
        <f t="shared" si="159"/>
        <v>music</v>
      </c>
      <c r="R1705" t="str">
        <f t="shared" si="157"/>
        <v>faith</v>
      </c>
      <c r="S1705" s="11">
        <f t="shared" si="160"/>
        <v>42247.073344907411</v>
      </c>
      <c r="T1705">
        <f t="shared" si="161"/>
        <v>2015</v>
      </c>
    </row>
    <row r="1706" spans="1:20" ht="32" x14ac:dyDescent="0.2">
      <c r="A1706" s="6">
        <f t="shared" si="158"/>
        <v>0.65100000000000002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7">
        <f t="shared" si="156"/>
        <v>118.36363636363636</v>
      </c>
      <c r="Q1706" t="str">
        <f t="shared" si="159"/>
        <v>music</v>
      </c>
      <c r="R1706" t="str">
        <f t="shared" si="157"/>
        <v>faith</v>
      </c>
      <c r="S1706" s="11">
        <f t="shared" si="160"/>
        <v>42050.931400462963</v>
      </c>
      <c r="T1706">
        <f t="shared" si="161"/>
        <v>2015</v>
      </c>
    </row>
    <row r="1707" spans="1:20" ht="48" x14ac:dyDescent="0.2">
      <c r="A1707" s="6">
        <f t="shared" si="158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7" t="e">
        <f t="shared" si="156"/>
        <v>#DIV/0!</v>
      </c>
      <c r="Q1707" t="str">
        <f t="shared" si="159"/>
        <v>music</v>
      </c>
      <c r="R1707" t="str">
        <f t="shared" si="157"/>
        <v>faith</v>
      </c>
      <c r="S1707" s="11">
        <f t="shared" si="160"/>
        <v>42256.458333333336</v>
      </c>
      <c r="T1707">
        <f t="shared" si="161"/>
        <v>2015</v>
      </c>
    </row>
    <row r="1708" spans="1:20" ht="48" x14ac:dyDescent="0.2">
      <c r="A1708" s="6">
        <f t="shared" si="158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7" t="e">
        <f t="shared" si="156"/>
        <v>#DIV/0!</v>
      </c>
      <c r="Q1708" t="str">
        <f t="shared" si="159"/>
        <v>music</v>
      </c>
      <c r="R1708" t="str">
        <f t="shared" si="157"/>
        <v>faith</v>
      </c>
      <c r="S1708" s="11">
        <f t="shared" si="160"/>
        <v>42239.098055555551</v>
      </c>
      <c r="T1708">
        <f t="shared" si="161"/>
        <v>2015</v>
      </c>
    </row>
    <row r="1709" spans="1:20" ht="48" x14ac:dyDescent="0.2">
      <c r="A1709" s="6">
        <f t="shared" si="158"/>
        <v>9.74E-2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7">
        <f t="shared" si="156"/>
        <v>54.111111111111114</v>
      </c>
      <c r="Q1709" t="str">
        <f t="shared" si="159"/>
        <v>music</v>
      </c>
      <c r="R1709" t="str">
        <f t="shared" si="157"/>
        <v>faith</v>
      </c>
      <c r="S1709" s="11">
        <f t="shared" si="160"/>
        <v>42457.471006944441</v>
      </c>
      <c r="T1709">
        <f t="shared" si="161"/>
        <v>2016</v>
      </c>
    </row>
    <row r="1710" spans="1:20" ht="48" x14ac:dyDescent="0.2">
      <c r="A1710" s="6">
        <f t="shared" si="158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7" t="e">
        <f t="shared" si="156"/>
        <v>#DIV/0!</v>
      </c>
      <c r="Q1710" t="str">
        <f t="shared" si="159"/>
        <v>music</v>
      </c>
      <c r="R1710" t="str">
        <f t="shared" si="157"/>
        <v>faith</v>
      </c>
      <c r="S1710" s="11">
        <f t="shared" si="160"/>
        <v>42491.658634259256</v>
      </c>
      <c r="T1710">
        <f t="shared" si="161"/>
        <v>2016</v>
      </c>
    </row>
    <row r="1711" spans="1:20" ht="48" x14ac:dyDescent="0.2">
      <c r="A1711" s="6">
        <f t="shared" si="158"/>
        <v>4.8571428571428571E-2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7">
        <f t="shared" si="156"/>
        <v>21.25</v>
      </c>
      <c r="Q1711" t="str">
        <f t="shared" si="159"/>
        <v>music</v>
      </c>
      <c r="R1711" t="str">
        <f t="shared" si="157"/>
        <v>faith</v>
      </c>
      <c r="S1711" s="11">
        <f t="shared" si="160"/>
        <v>41882.610416666663</v>
      </c>
      <c r="T1711">
        <f t="shared" si="161"/>
        <v>2014</v>
      </c>
    </row>
    <row r="1712" spans="1:20" ht="32" x14ac:dyDescent="0.2">
      <c r="A1712" s="6">
        <f t="shared" si="158"/>
        <v>6.7999999999999996E-3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7">
        <f t="shared" si="156"/>
        <v>34</v>
      </c>
      <c r="Q1712" t="str">
        <f t="shared" si="159"/>
        <v>music</v>
      </c>
      <c r="R1712" t="str">
        <f t="shared" si="157"/>
        <v>faith</v>
      </c>
      <c r="S1712" s="11">
        <f t="shared" si="160"/>
        <v>42387.333333333336</v>
      </c>
      <c r="T1712">
        <f t="shared" si="161"/>
        <v>2016</v>
      </c>
    </row>
    <row r="1713" spans="1:20" ht="48" x14ac:dyDescent="0.2">
      <c r="A1713" s="6">
        <f t="shared" si="158"/>
        <v>0.105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7">
        <f t="shared" si="156"/>
        <v>525</v>
      </c>
      <c r="Q1713" t="str">
        <f t="shared" si="159"/>
        <v>music</v>
      </c>
      <c r="R1713" t="str">
        <f t="shared" si="157"/>
        <v>faith</v>
      </c>
      <c r="S1713" s="11">
        <f t="shared" si="160"/>
        <v>41883.437893518516</v>
      </c>
      <c r="T1713">
        <f t="shared" si="161"/>
        <v>2014</v>
      </c>
    </row>
    <row r="1714" spans="1:20" ht="48" x14ac:dyDescent="0.2">
      <c r="A1714" s="6">
        <f t="shared" si="158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7" t="e">
        <f t="shared" si="156"/>
        <v>#DIV/0!</v>
      </c>
      <c r="Q1714" t="str">
        <f t="shared" si="159"/>
        <v>music</v>
      </c>
      <c r="R1714" t="str">
        <f t="shared" si="157"/>
        <v>faith</v>
      </c>
      <c r="S1714" s="11">
        <f t="shared" si="160"/>
        <v>42185.705474537033</v>
      </c>
      <c r="T1714">
        <f t="shared" si="161"/>
        <v>2015</v>
      </c>
    </row>
    <row r="1715" spans="1:20" ht="48" x14ac:dyDescent="0.2">
      <c r="A1715" s="6">
        <f t="shared" si="158"/>
        <v>1.6666666666666666E-2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7">
        <f t="shared" si="156"/>
        <v>50</v>
      </c>
      <c r="Q1715" t="str">
        <f t="shared" si="159"/>
        <v>music</v>
      </c>
      <c r="R1715" t="str">
        <f t="shared" si="157"/>
        <v>faith</v>
      </c>
      <c r="S1715" s="11">
        <f t="shared" si="160"/>
        <v>41917.592731481483</v>
      </c>
      <c r="T1715">
        <f t="shared" si="161"/>
        <v>2014</v>
      </c>
    </row>
    <row r="1716" spans="1:20" ht="48" x14ac:dyDescent="0.2">
      <c r="A1716" s="6">
        <f t="shared" si="158"/>
        <v>7.868E-2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7">
        <f t="shared" si="156"/>
        <v>115.70588235294117</v>
      </c>
      <c r="Q1716" t="str">
        <f t="shared" si="159"/>
        <v>music</v>
      </c>
      <c r="R1716" t="str">
        <f t="shared" si="157"/>
        <v>faith</v>
      </c>
      <c r="S1716" s="11">
        <f t="shared" si="160"/>
        <v>42125.710196759253</v>
      </c>
      <c r="T1716">
        <f t="shared" si="161"/>
        <v>2015</v>
      </c>
    </row>
    <row r="1717" spans="1:20" ht="48" x14ac:dyDescent="0.2">
      <c r="A1717" s="6">
        <f t="shared" si="158"/>
        <v>2.2000000000000001E-3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7">
        <f t="shared" si="156"/>
        <v>5.5</v>
      </c>
      <c r="Q1717" t="str">
        <f t="shared" si="159"/>
        <v>music</v>
      </c>
      <c r="R1717" t="str">
        <f t="shared" si="157"/>
        <v>faith</v>
      </c>
      <c r="S1717" s="11">
        <f t="shared" si="160"/>
        <v>42093.931944444441</v>
      </c>
      <c r="T1717">
        <f t="shared" si="161"/>
        <v>2015</v>
      </c>
    </row>
    <row r="1718" spans="1:20" ht="48" x14ac:dyDescent="0.2">
      <c r="A1718" s="6">
        <f t="shared" si="158"/>
        <v>7.4999999999999997E-2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7">
        <f t="shared" si="156"/>
        <v>50</v>
      </c>
      <c r="Q1718" t="str">
        <f t="shared" si="159"/>
        <v>music</v>
      </c>
      <c r="R1718" t="str">
        <f t="shared" si="157"/>
        <v>faith</v>
      </c>
      <c r="S1718" s="11">
        <f t="shared" si="160"/>
        <v>42713.410868055551</v>
      </c>
      <c r="T1718">
        <f t="shared" si="161"/>
        <v>2016</v>
      </c>
    </row>
    <row r="1719" spans="1:20" ht="48" x14ac:dyDescent="0.2">
      <c r="A1719" s="6">
        <f t="shared" si="158"/>
        <v>0.42725880551301687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7">
        <f t="shared" si="156"/>
        <v>34.024390243902438</v>
      </c>
      <c r="Q1719" t="str">
        <f t="shared" si="159"/>
        <v>music</v>
      </c>
      <c r="R1719" t="str">
        <f t="shared" si="157"/>
        <v>faith</v>
      </c>
      <c r="S1719" s="11">
        <f t="shared" si="160"/>
        <v>42480.958333333336</v>
      </c>
      <c r="T1719">
        <f t="shared" si="161"/>
        <v>2016</v>
      </c>
    </row>
    <row r="1720" spans="1:20" ht="16" x14ac:dyDescent="0.2">
      <c r="A1720" s="6">
        <f t="shared" si="158"/>
        <v>2.142857142857143E-3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7">
        <f t="shared" si="156"/>
        <v>37.5</v>
      </c>
      <c r="Q1720" t="str">
        <f t="shared" si="159"/>
        <v>music</v>
      </c>
      <c r="R1720" t="str">
        <f t="shared" si="157"/>
        <v>faith</v>
      </c>
      <c r="S1720" s="11">
        <f t="shared" si="160"/>
        <v>42503.999305555553</v>
      </c>
      <c r="T1720">
        <f t="shared" si="161"/>
        <v>2016</v>
      </c>
    </row>
    <row r="1721" spans="1:20" ht="48" x14ac:dyDescent="0.2">
      <c r="A1721" s="6">
        <f t="shared" si="158"/>
        <v>8.7500000000000008E-3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7">
        <f t="shared" si="156"/>
        <v>11.666666666666666</v>
      </c>
      <c r="Q1721" t="str">
        <f t="shared" si="159"/>
        <v>music</v>
      </c>
      <c r="R1721" t="str">
        <f t="shared" si="157"/>
        <v>faith</v>
      </c>
      <c r="S1721" s="11">
        <f t="shared" si="160"/>
        <v>41899.326284722221</v>
      </c>
      <c r="T1721">
        <f t="shared" si="161"/>
        <v>2014</v>
      </c>
    </row>
    <row r="1722" spans="1:20" ht="48" x14ac:dyDescent="0.2">
      <c r="A1722" s="6">
        <f t="shared" si="158"/>
        <v>5.6250000000000001E-2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7">
        <f t="shared" si="156"/>
        <v>28.125</v>
      </c>
      <c r="Q1722" t="str">
        <f t="shared" si="159"/>
        <v>music</v>
      </c>
      <c r="R1722" t="str">
        <f t="shared" si="157"/>
        <v>faith</v>
      </c>
      <c r="S1722" s="11">
        <f t="shared" si="160"/>
        <v>41952.616562499999</v>
      </c>
      <c r="T1722">
        <f t="shared" si="161"/>
        <v>2014</v>
      </c>
    </row>
    <row r="1723" spans="1:20" ht="48" x14ac:dyDescent="0.2">
      <c r="A1723" s="6">
        <f t="shared" si="158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7" t="e">
        <f t="shared" si="156"/>
        <v>#DIV/0!</v>
      </c>
      <c r="Q1723" t="str">
        <f t="shared" si="159"/>
        <v>music</v>
      </c>
      <c r="R1723" t="str">
        <f t="shared" si="157"/>
        <v>faith</v>
      </c>
      <c r="S1723" s="11">
        <f t="shared" si="160"/>
        <v>42349.25304398148</v>
      </c>
      <c r="T1723">
        <f t="shared" si="161"/>
        <v>2015</v>
      </c>
    </row>
    <row r="1724" spans="1:20" ht="48" x14ac:dyDescent="0.2">
      <c r="A1724" s="6">
        <f t="shared" si="158"/>
        <v>3.4722222222222224E-4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7">
        <f t="shared" si="156"/>
        <v>1</v>
      </c>
      <c r="Q1724" t="str">
        <f t="shared" si="159"/>
        <v>music</v>
      </c>
      <c r="R1724" t="str">
        <f t="shared" si="157"/>
        <v>faith</v>
      </c>
      <c r="S1724" s="11">
        <f t="shared" si="160"/>
        <v>42462.798611111109</v>
      </c>
      <c r="T1724">
        <f t="shared" si="161"/>
        <v>2016</v>
      </c>
    </row>
    <row r="1725" spans="1:20" ht="48" x14ac:dyDescent="0.2">
      <c r="A1725" s="6">
        <f t="shared" si="158"/>
        <v>6.5000000000000002E-2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7">
        <f t="shared" si="156"/>
        <v>216.66666666666666</v>
      </c>
      <c r="Q1725" t="str">
        <f t="shared" si="159"/>
        <v>music</v>
      </c>
      <c r="R1725" t="str">
        <f t="shared" si="157"/>
        <v>faith</v>
      </c>
      <c r="S1725" s="11">
        <f t="shared" si="160"/>
        <v>42186.041666666664</v>
      </c>
      <c r="T1725">
        <f t="shared" si="161"/>
        <v>2015</v>
      </c>
    </row>
    <row r="1726" spans="1:20" ht="48" x14ac:dyDescent="0.2">
      <c r="A1726" s="6">
        <f t="shared" si="158"/>
        <v>5.8333333333333336E-3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7">
        <f t="shared" si="156"/>
        <v>8.75</v>
      </c>
      <c r="Q1726" t="str">
        <f t="shared" si="159"/>
        <v>music</v>
      </c>
      <c r="R1726" t="str">
        <f t="shared" si="157"/>
        <v>faith</v>
      </c>
      <c r="S1726" s="11">
        <f t="shared" si="160"/>
        <v>41942.724097222221</v>
      </c>
      <c r="T1726">
        <f t="shared" si="161"/>
        <v>2014</v>
      </c>
    </row>
    <row r="1727" spans="1:20" ht="48" x14ac:dyDescent="0.2">
      <c r="A1727" s="6">
        <f t="shared" si="158"/>
        <v>0.10181818181818182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7">
        <f t="shared" si="156"/>
        <v>62.222222222222221</v>
      </c>
      <c r="Q1727" t="str">
        <f t="shared" si="159"/>
        <v>music</v>
      </c>
      <c r="R1727" t="str">
        <f t="shared" si="157"/>
        <v>faith</v>
      </c>
      <c r="S1727" s="11">
        <f t="shared" si="160"/>
        <v>41875.759826388887</v>
      </c>
      <c r="T1727">
        <f t="shared" si="161"/>
        <v>2014</v>
      </c>
    </row>
    <row r="1728" spans="1:20" ht="32" x14ac:dyDescent="0.2">
      <c r="A1728" s="6">
        <f t="shared" si="158"/>
        <v>0.33784615384615385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7">
        <f t="shared" si="156"/>
        <v>137.25</v>
      </c>
      <c r="Q1728" t="str">
        <f t="shared" si="159"/>
        <v>music</v>
      </c>
      <c r="R1728" t="str">
        <f t="shared" si="157"/>
        <v>faith</v>
      </c>
      <c r="S1728" s="11">
        <f t="shared" si="160"/>
        <v>41817.711388888885</v>
      </c>
      <c r="T1728">
        <f t="shared" si="161"/>
        <v>2014</v>
      </c>
    </row>
    <row r="1729" spans="1:20" ht="48" x14ac:dyDescent="0.2">
      <c r="A1729" s="6">
        <f t="shared" si="158"/>
        <v>3.3333333333333332E-4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7">
        <f t="shared" si="156"/>
        <v>1</v>
      </c>
      <c r="Q1729" t="str">
        <f t="shared" si="159"/>
        <v>music</v>
      </c>
      <c r="R1729" t="str">
        <f t="shared" si="157"/>
        <v>faith</v>
      </c>
      <c r="S1729" s="11">
        <f t="shared" si="160"/>
        <v>42099.249999999993</v>
      </c>
      <c r="T1729">
        <f t="shared" si="161"/>
        <v>2015</v>
      </c>
    </row>
    <row r="1730" spans="1:20" ht="48" x14ac:dyDescent="0.2">
      <c r="A1730" s="6">
        <f t="shared" si="158"/>
        <v>0.68400000000000005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7">
        <f t="shared" ref="P1730:P1793" si="162">F:F/M:M</f>
        <v>122.14285714285714</v>
      </c>
      <c r="Q1730" t="str">
        <f t="shared" si="159"/>
        <v>music</v>
      </c>
      <c r="R1730" t="str">
        <f t="shared" ref="R1730:R1793" si="163">RIGHT(O1730,LEN(O1730)-SEARCH("/",O1730,1))</f>
        <v>faith</v>
      </c>
      <c r="S1730" s="11">
        <f t="shared" si="160"/>
        <v>42298.417523148142</v>
      </c>
      <c r="T1730">
        <f t="shared" si="161"/>
        <v>2015</v>
      </c>
    </row>
    <row r="1731" spans="1:20" ht="48" x14ac:dyDescent="0.2">
      <c r="A1731" s="6">
        <f t="shared" ref="A1731:A1794" si="164">F:F/E:E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7" t="e">
        <f t="shared" si="162"/>
        <v>#DIV/0!</v>
      </c>
      <c r="Q1731" t="str">
        <f t="shared" ref="Q1731:Q1794" si="165">LEFT(O1731,SEARCH("/",O1731,1)-1)</f>
        <v>music</v>
      </c>
      <c r="R1731" t="str">
        <f t="shared" si="163"/>
        <v>faith</v>
      </c>
      <c r="S1731" s="11">
        <f t="shared" ref="S1731:S1794" si="166">(((J1731/60)/60)/24)+DATE(1970,1,1)+(-5/24)</f>
        <v>42530.843819444439</v>
      </c>
      <c r="T1731">
        <f t="shared" ref="T1731:T1794" si="167">YEAR(S1731)</f>
        <v>2016</v>
      </c>
    </row>
    <row r="1732" spans="1:20" ht="48" x14ac:dyDescent="0.2">
      <c r="A1732" s="6">
        <f t="shared" si="164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7" t="e">
        <f t="shared" si="162"/>
        <v>#DIV/0!</v>
      </c>
      <c r="Q1732" t="str">
        <f t="shared" si="165"/>
        <v>music</v>
      </c>
      <c r="R1732" t="str">
        <f t="shared" si="163"/>
        <v>faith</v>
      </c>
      <c r="S1732" s="11">
        <f t="shared" si="166"/>
        <v>42301.879432870373</v>
      </c>
      <c r="T1732">
        <f t="shared" si="167"/>
        <v>2015</v>
      </c>
    </row>
    <row r="1733" spans="1:20" ht="32" x14ac:dyDescent="0.2">
      <c r="A1733" s="6">
        <f t="shared" si="164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7" t="e">
        <f t="shared" si="162"/>
        <v>#DIV/0!</v>
      </c>
      <c r="Q1733" t="str">
        <f t="shared" si="165"/>
        <v>music</v>
      </c>
      <c r="R1733" t="str">
        <f t="shared" si="163"/>
        <v>faith</v>
      </c>
      <c r="S1733" s="11">
        <f t="shared" si="166"/>
        <v>42166.416666666664</v>
      </c>
      <c r="T1733">
        <f t="shared" si="167"/>
        <v>2015</v>
      </c>
    </row>
    <row r="1734" spans="1:20" ht="48" x14ac:dyDescent="0.2">
      <c r="A1734" s="6">
        <f t="shared" si="164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7" t="e">
        <f t="shared" si="162"/>
        <v>#DIV/0!</v>
      </c>
      <c r="Q1734" t="str">
        <f t="shared" si="165"/>
        <v>music</v>
      </c>
      <c r="R1734" t="str">
        <f t="shared" si="163"/>
        <v>faith</v>
      </c>
      <c r="S1734" s="11">
        <f t="shared" si="166"/>
        <v>42384.999999999993</v>
      </c>
      <c r="T1734">
        <f t="shared" si="167"/>
        <v>2016</v>
      </c>
    </row>
    <row r="1735" spans="1:20" ht="48" x14ac:dyDescent="0.2">
      <c r="A1735" s="6">
        <f t="shared" si="164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7" t="e">
        <f t="shared" si="162"/>
        <v>#DIV/0!</v>
      </c>
      <c r="Q1735" t="str">
        <f t="shared" si="165"/>
        <v>music</v>
      </c>
      <c r="R1735" t="str">
        <f t="shared" si="163"/>
        <v>faith</v>
      </c>
      <c r="S1735" s="11">
        <f t="shared" si="166"/>
        <v>42626.687499999993</v>
      </c>
      <c r="T1735">
        <f t="shared" si="167"/>
        <v>2016</v>
      </c>
    </row>
    <row r="1736" spans="1:20" ht="48" x14ac:dyDescent="0.2">
      <c r="A1736" s="6">
        <f t="shared" si="164"/>
        <v>2.2222222222222223E-4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7">
        <f t="shared" si="162"/>
        <v>1</v>
      </c>
      <c r="Q1736" t="str">
        <f t="shared" si="165"/>
        <v>music</v>
      </c>
      <c r="R1736" t="str">
        <f t="shared" si="163"/>
        <v>faith</v>
      </c>
      <c r="S1736" s="11">
        <f t="shared" si="166"/>
        <v>42131.828194444439</v>
      </c>
      <c r="T1736">
        <f t="shared" si="167"/>
        <v>2015</v>
      </c>
    </row>
    <row r="1737" spans="1:20" ht="48" x14ac:dyDescent="0.2">
      <c r="A1737" s="6">
        <f t="shared" si="164"/>
        <v>0.11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7">
        <f t="shared" si="162"/>
        <v>55</v>
      </c>
      <c r="Q1737" t="str">
        <f t="shared" si="165"/>
        <v>music</v>
      </c>
      <c r="R1737" t="str">
        <f t="shared" si="163"/>
        <v>faith</v>
      </c>
      <c r="S1737" s="11">
        <f t="shared" si="166"/>
        <v>42589.605844907412</v>
      </c>
      <c r="T1737">
        <f t="shared" si="167"/>
        <v>2016</v>
      </c>
    </row>
    <row r="1738" spans="1:20" ht="32" x14ac:dyDescent="0.2">
      <c r="A1738" s="6">
        <f t="shared" si="164"/>
        <v>7.3333333333333332E-3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7">
        <f t="shared" si="162"/>
        <v>22</v>
      </c>
      <c r="Q1738" t="str">
        <f t="shared" si="165"/>
        <v>music</v>
      </c>
      <c r="R1738" t="str">
        <f t="shared" si="163"/>
        <v>faith</v>
      </c>
      <c r="S1738" s="11">
        <f t="shared" si="166"/>
        <v>42316.694826388884</v>
      </c>
      <c r="T1738">
        <f t="shared" si="167"/>
        <v>2015</v>
      </c>
    </row>
    <row r="1739" spans="1:20" ht="48" x14ac:dyDescent="0.2">
      <c r="A1739" s="6">
        <f t="shared" si="164"/>
        <v>0.21249999999999999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7">
        <f t="shared" si="162"/>
        <v>56.666666666666664</v>
      </c>
      <c r="Q1739" t="str">
        <f t="shared" si="165"/>
        <v>music</v>
      </c>
      <c r="R1739" t="str">
        <f t="shared" si="163"/>
        <v>faith</v>
      </c>
      <c r="S1739" s="11">
        <f t="shared" si="166"/>
        <v>42205.740648148152</v>
      </c>
      <c r="T1739">
        <f t="shared" si="167"/>
        <v>2015</v>
      </c>
    </row>
    <row r="1740" spans="1:20" ht="32" x14ac:dyDescent="0.2">
      <c r="A1740" s="6">
        <f t="shared" si="164"/>
        <v>4.0000000000000001E-3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7">
        <f t="shared" si="162"/>
        <v>20</v>
      </c>
      <c r="Q1740" t="str">
        <f t="shared" si="165"/>
        <v>music</v>
      </c>
      <c r="R1740" t="str">
        <f t="shared" si="163"/>
        <v>faith</v>
      </c>
      <c r="S1740" s="11">
        <f t="shared" si="166"/>
        <v>41914.665995370371</v>
      </c>
      <c r="T1740">
        <f t="shared" si="167"/>
        <v>2014</v>
      </c>
    </row>
    <row r="1741" spans="1:20" ht="48" x14ac:dyDescent="0.2">
      <c r="A1741" s="6">
        <f t="shared" si="164"/>
        <v>1E-3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7">
        <f t="shared" si="162"/>
        <v>1</v>
      </c>
      <c r="Q1741" t="str">
        <f t="shared" si="165"/>
        <v>music</v>
      </c>
      <c r="R1741" t="str">
        <f t="shared" si="163"/>
        <v>faith</v>
      </c>
      <c r="S1741" s="11">
        <f t="shared" si="166"/>
        <v>42494.624212962961</v>
      </c>
      <c r="T1741">
        <f t="shared" si="167"/>
        <v>2016</v>
      </c>
    </row>
    <row r="1742" spans="1:20" ht="48" x14ac:dyDescent="0.2">
      <c r="A1742" s="6">
        <f t="shared" si="164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7" t="e">
        <f t="shared" si="162"/>
        <v>#DIV/0!</v>
      </c>
      <c r="Q1742" t="str">
        <f t="shared" si="165"/>
        <v>music</v>
      </c>
      <c r="R1742" t="str">
        <f t="shared" si="163"/>
        <v>faith</v>
      </c>
      <c r="S1742" s="11">
        <f t="shared" si="166"/>
        <v>42201.60905092593</v>
      </c>
      <c r="T1742">
        <f t="shared" si="167"/>
        <v>2015</v>
      </c>
    </row>
    <row r="1743" spans="1:20" ht="32" x14ac:dyDescent="0.2">
      <c r="A1743" s="6">
        <f t="shared" si="164"/>
        <v>1.1083333333333334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7">
        <f t="shared" si="162"/>
        <v>25.576923076923077</v>
      </c>
      <c r="Q1743" t="str">
        <f t="shared" si="165"/>
        <v>photography</v>
      </c>
      <c r="R1743" t="str">
        <f t="shared" si="163"/>
        <v>photobooks</v>
      </c>
      <c r="S1743" s="11">
        <f t="shared" si="166"/>
        <v>42165.419803240737</v>
      </c>
      <c r="T1743">
        <f t="shared" si="167"/>
        <v>2015</v>
      </c>
    </row>
    <row r="1744" spans="1:20" ht="48" x14ac:dyDescent="0.2">
      <c r="A1744" s="6">
        <f t="shared" si="164"/>
        <v>1.0874999999999999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7">
        <f t="shared" si="162"/>
        <v>63.970588235294116</v>
      </c>
      <c r="Q1744" t="str">
        <f t="shared" si="165"/>
        <v>photography</v>
      </c>
      <c r="R1744" t="str">
        <f t="shared" si="163"/>
        <v>photobooks</v>
      </c>
      <c r="S1744" s="11">
        <f t="shared" si="166"/>
        <v>42742.666666666664</v>
      </c>
      <c r="T1744">
        <f t="shared" si="167"/>
        <v>2017</v>
      </c>
    </row>
    <row r="1745" spans="1:20" ht="48" x14ac:dyDescent="0.2">
      <c r="A1745" s="6">
        <f t="shared" si="164"/>
        <v>1.0041666666666667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7">
        <f t="shared" si="162"/>
        <v>89.925373134328353</v>
      </c>
      <c r="Q1745" t="str">
        <f t="shared" si="165"/>
        <v>photography</v>
      </c>
      <c r="R1745" t="str">
        <f t="shared" si="163"/>
        <v>photobooks</v>
      </c>
      <c r="S1745" s="11">
        <f t="shared" si="166"/>
        <v>42608.957638888889</v>
      </c>
      <c r="T1745">
        <f t="shared" si="167"/>
        <v>2016</v>
      </c>
    </row>
    <row r="1746" spans="1:20" ht="48" x14ac:dyDescent="0.2">
      <c r="A1746" s="6">
        <f t="shared" si="164"/>
        <v>1.1845454545454546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7">
        <f t="shared" si="162"/>
        <v>93.071428571428569</v>
      </c>
      <c r="Q1746" t="str">
        <f t="shared" si="165"/>
        <v>photography</v>
      </c>
      <c r="R1746" t="str">
        <f t="shared" si="163"/>
        <v>photobooks</v>
      </c>
      <c r="S1746" s="11">
        <f t="shared" si="166"/>
        <v>42071.355057870365</v>
      </c>
      <c r="T1746">
        <f t="shared" si="167"/>
        <v>2015</v>
      </c>
    </row>
    <row r="1747" spans="1:20" ht="48" x14ac:dyDescent="0.2">
      <c r="A1747" s="6">
        <f t="shared" si="164"/>
        <v>1.1401428571428571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7">
        <f t="shared" si="162"/>
        <v>89.674157303370791</v>
      </c>
      <c r="Q1747" t="str">
        <f t="shared" si="165"/>
        <v>photography</v>
      </c>
      <c r="R1747" t="str">
        <f t="shared" si="163"/>
        <v>photobooks</v>
      </c>
      <c r="S1747" s="11">
        <f t="shared" si="166"/>
        <v>42725.874999999993</v>
      </c>
      <c r="T1747">
        <f t="shared" si="167"/>
        <v>2016</v>
      </c>
    </row>
    <row r="1748" spans="1:20" ht="48" x14ac:dyDescent="0.2">
      <c r="A1748" s="6">
        <f t="shared" si="164"/>
        <v>1.4810000000000001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7">
        <f t="shared" si="162"/>
        <v>207.61682242990653</v>
      </c>
      <c r="Q1748" t="str">
        <f t="shared" si="165"/>
        <v>photography</v>
      </c>
      <c r="R1748" t="str">
        <f t="shared" si="163"/>
        <v>photobooks</v>
      </c>
      <c r="S1748" s="11">
        <f t="shared" si="166"/>
        <v>42697.874999999993</v>
      </c>
      <c r="T1748">
        <f t="shared" si="167"/>
        <v>2016</v>
      </c>
    </row>
    <row r="1749" spans="1:20" ht="48" x14ac:dyDescent="0.2">
      <c r="A1749" s="6">
        <f t="shared" si="164"/>
        <v>1.0495555555555556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7">
        <f t="shared" si="162"/>
        <v>59.408805031446541</v>
      </c>
      <c r="Q1749" t="str">
        <f t="shared" si="165"/>
        <v>photography</v>
      </c>
      <c r="R1749" t="str">
        <f t="shared" si="163"/>
        <v>photobooks</v>
      </c>
      <c r="S1749" s="11">
        <f t="shared" si="166"/>
        <v>42321.416666666664</v>
      </c>
      <c r="T1749">
        <f t="shared" si="167"/>
        <v>2015</v>
      </c>
    </row>
    <row r="1750" spans="1:20" ht="32" x14ac:dyDescent="0.2">
      <c r="A1750" s="6">
        <f t="shared" si="164"/>
        <v>1.29948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7">
        <f t="shared" si="162"/>
        <v>358.97237569060775</v>
      </c>
      <c r="Q1750" t="str">
        <f t="shared" si="165"/>
        <v>photography</v>
      </c>
      <c r="R1750" t="str">
        <f t="shared" si="163"/>
        <v>photobooks</v>
      </c>
      <c r="S1750" s="11">
        <f t="shared" si="166"/>
        <v>42249.742395833331</v>
      </c>
      <c r="T1750">
        <f t="shared" si="167"/>
        <v>2015</v>
      </c>
    </row>
    <row r="1751" spans="1:20" ht="32" x14ac:dyDescent="0.2">
      <c r="A1751" s="6">
        <f t="shared" si="164"/>
        <v>1.2348756218905472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7">
        <f t="shared" si="162"/>
        <v>94.736641221374043</v>
      </c>
      <c r="Q1751" t="str">
        <f t="shared" si="165"/>
        <v>photography</v>
      </c>
      <c r="R1751" t="str">
        <f t="shared" si="163"/>
        <v>photobooks</v>
      </c>
      <c r="S1751" s="11">
        <f t="shared" si="166"/>
        <v>42795.583333333336</v>
      </c>
      <c r="T1751">
        <f t="shared" si="167"/>
        <v>2017</v>
      </c>
    </row>
    <row r="1752" spans="1:20" ht="48" x14ac:dyDescent="0.2">
      <c r="A1752" s="6">
        <f t="shared" si="164"/>
        <v>2.0162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7">
        <f t="shared" si="162"/>
        <v>80.647999999999996</v>
      </c>
      <c r="Q1752" t="str">
        <f t="shared" si="165"/>
        <v>photography</v>
      </c>
      <c r="R1752" t="str">
        <f t="shared" si="163"/>
        <v>photobooks</v>
      </c>
      <c r="S1752" s="11">
        <f t="shared" si="166"/>
        <v>42479.628518518519</v>
      </c>
      <c r="T1752">
        <f t="shared" si="167"/>
        <v>2016</v>
      </c>
    </row>
    <row r="1753" spans="1:20" ht="32" x14ac:dyDescent="0.2">
      <c r="A1753" s="6">
        <f t="shared" si="164"/>
        <v>1.0289999999999999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7">
        <f t="shared" si="162"/>
        <v>168.68852459016392</v>
      </c>
      <c r="Q1753" t="str">
        <f t="shared" si="165"/>
        <v>photography</v>
      </c>
      <c r="R1753" t="str">
        <f t="shared" si="163"/>
        <v>photobooks</v>
      </c>
      <c r="S1753" s="11">
        <f t="shared" si="166"/>
        <v>42082.5315162037</v>
      </c>
      <c r="T1753">
        <f t="shared" si="167"/>
        <v>2015</v>
      </c>
    </row>
    <row r="1754" spans="1:20" ht="32" x14ac:dyDescent="0.2">
      <c r="A1754" s="6">
        <f t="shared" si="164"/>
        <v>2.6016666666666666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7">
        <f t="shared" si="162"/>
        <v>34.68888888888889</v>
      </c>
      <c r="Q1754" t="str">
        <f t="shared" si="165"/>
        <v>photography</v>
      </c>
      <c r="R1754" t="str">
        <f t="shared" si="163"/>
        <v>photobooks</v>
      </c>
      <c r="S1754" s="11">
        <f t="shared" si="166"/>
        <v>42657.044930555552</v>
      </c>
      <c r="T1754">
        <f t="shared" si="167"/>
        <v>2016</v>
      </c>
    </row>
    <row r="1755" spans="1:20" ht="48" x14ac:dyDescent="0.2">
      <c r="A1755" s="6">
        <f t="shared" si="164"/>
        <v>1.08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7">
        <f t="shared" si="162"/>
        <v>462.85714285714283</v>
      </c>
      <c r="Q1755" t="str">
        <f t="shared" si="165"/>
        <v>photography</v>
      </c>
      <c r="R1755" t="str">
        <f t="shared" si="163"/>
        <v>photobooks</v>
      </c>
      <c r="S1755" s="11">
        <f t="shared" si="166"/>
        <v>42450.499629629623</v>
      </c>
      <c r="T1755">
        <f t="shared" si="167"/>
        <v>2016</v>
      </c>
    </row>
    <row r="1756" spans="1:20" ht="48" x14ac:dyDescent="0.2">
      <c r="A1756" s="6">
        <f t="shared" si="164"/>
        <v>1.1052941176470588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7">
        <f t="shared" si="162"/>
        <v>104.38888888888889</v>
      </c>
      <c r="Q1756" t="str">
        <f t="shared" si="165"/>
        <v>photography</v>
      </c>
      <c r="R1756" t="str">
        <f t="shared" si="163"/>
        <v>photobooks</v>
      </c>
      <c r="S1756" s="11">
        <f t="shared" si="166"/>
        <v>42097.626770833333</v>
      </c>
      <c r="T1756">
        <f t="shared" si="167"/>
        <v>2015</v>
      </c>
    </row>
    <row r="1757" spans="1:20" ht="48" x14ac:dyDescent="0.2">
      <c r="A1757" s="6">
        <f t="shared" si="164"/>
        <v>1.2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7">
        <f t="shared" si="162"/>
        <v>7.5</v>
      </c>
      <c r="Q1757" t="str">
        <f t="shared" si="165"/>
        <v>photography</v>
      </c>
      <c r="R1757" t="str">
        <f t="shared" si="163"/>
        <v>photobooks</v>
      </c>
      <c r="S1757" s="11">
        <f t="shared" si="166"/>
        <v>42282.580567129626</v>
      </c>
      <c r="T1757">
        <f t="shared" si="167"/>
        <v>2015</v>
      </c>
    </row>
    <row r="1758" spans="1:20" ht="48" x14ac:dyDescent="0.2">
      <c r="A1758" s="6">
        <f t="shared" si="164"/>
        <v>1.0282909090909091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7">
        <f t="shared" si="162"/>
        <v>47.13</v>
      </c>
      <c r="Q1758" t="str">
        <f t="shared" si="165"/>
        <v>photography</v>
      </c>
      <c r="R1758" t="str">
        <f t="shared" si="163"/>
        <v>photobooks</v>
      </c>
      <c r="S1758" s="11">
        <f t="shared" si="166"/>
        <v>42610.959131944437</v>
      </c>
      <c r="T1758">
        <f t="shared" si="167"/>
        <v>2016</v>
      </c>
    </row>
    <row r="1759" spans="1:20" ht="32" x14ac:dyDescent="0.2">
      <c r="A1759" s="6">
        <f t="shared" si="164"/>
        <v>1.1599999999999999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7">
        <f t="shared" si="162"/>
        <v>414.28571428571428</v>
      </c>
      <c r="Q1759" t="str">
        <f t="shared" si="165"/>
        <v>photography</v>
      </c>
      <c r="R1759" t="str">
        <f t="shared" si="163"/>
        <v>photobooks</v>
      </c>
      <c r="S1759" s="11">
        <f t="shared" si="166"/>
        <v>42763.603472222218</v>
      </c>
      <c r="T1759">
        <f t="shared" si="167"/>
        <v>2017</v>
      </c>
    </row>
    <row r="1760" spans="1:20" ht="48" x14ac:dyDescent="0.2">
      <c r="A1760" s="6">
        <f t="shared" si="164"/>
        <v>1.147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7">
        <f t="shared" si="162"/>
        <v>42.481481481481481</v>
      </c>
      <c r="Q1760" t="str">
        <f t="shared" si="165"/>
        <v>photography</v>
      </c>
      <c r="R1760" t="str">
        <f t="shared" si="163"/>
        <v>photobooks</v>
      </c>
      <c r="S1760" s="11">
        <f t="shared" si="166"/>
        <v>42565.74759259259</v>
      </c>
      <c r="T1760">
        <f t="shared" si="167"/>
        <v>2016</v>
      </c>
    </row>
    <row r="1761" spans="1:20" ht="32" x14ac:dyDescent="0.2">
      <c r="A1761" s="6">
        <f t="shared" si="164"/>
        <v>1.0660000000000001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7">
        <f t="shared" si="162"/>
        <v>108.77551020408163</v>
      </c>
      <c r="Q1761" t="str">
        <f t="shared" si="165"/>
        <v>photography</v>
      </c>
      <c r="R1761" t="str">
        <f t="shared" si="163"/>
        <v>photobooks</v>
      </c>
      <c r="S1761" s="11">
        <f t="shared" si="166"/>
        <v>42088.579039351847</v>
      </c>
      <c r="T1761">
        <f t="shared" si="167"/>
        <v>2015</v>
      </c>
    </row>
    <row r="1762" spans="1:20" ht="48" x14ac:dyDescent="0.2">
      <c r="A1762" s="6">
        <f t="shared" si="164"/>
        <v>1.6544000000000001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7">
        <f t="shared" si="162"/>
        <v>81.098039215686271</v>
      </c>
      <c r="Q1762" t="str">
        <f t="shared" si="165"/>
        <v>photography</v>
      </c>
      <c r="R1762" t="str">
        <f t="shared" si="163"/>
        <v>photobooks</v>
      </c>
      <c r="S1762" s="11">
        <f t="shared" si="166"/>
        <v>42425.464270833334</v>
      </c>
      <c r="T1762">
        <f t="shared" si="167"/>
        <v>2016</v>
      </c>
    </row>
    <row r="1763" spans="1:20" ht="32" x14ac:dyDescent="0.2">
      <c r="A1763" s="6">
        <f t="shared" si="164"/>
        <v>1.55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7">
        <f t="shared" si="162"/>
        <v>51.666666666666664</v>
      </c>
      <c r="Q1763" t="str">
        <f t="shared" si="165"/>
        <v>photography</v>
      </c>
      <c r="R1763" t="str">
        <f t="shared" si="163"/>
        <v>photobooks</v>
      </c>
      <c r="S1763" s="11">
        <f t="shared" si="166"/>
        <v>42259.359490740739</v>
      </c>
      <c r="T1763">
        <f t="shared" si="167"/>
        <v>2015</v>
      </c>
    </row>
    <row r="1764" spans="1:20" ht="16" x14ac:dyDescent="0.2">
      <c r="A1764" s="6">
        <f t="shared" si="164"/>
        <v>8.85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7">
        <f t="shared" si="162"/>
        <v>35.4</v>
      </c>
      <c r="Q1764" t="str">
        <f t="shared" si="165"/>
        <v>photography</v>
      </c>
      <c r="R1764" t="str">
        <f t="shared" si="163"/>
        <v>photobooks</v>
      </c>
      <c r="S1764" s="11">
        <f t="shared" si="166"/>
        <v>42440.773668981477</v>
      </c>
      <c r="T1764">
        <f t="shared" si="167"/>
        <v>2016</v>
      </c>
    </row>
    <row r="1765" spans="1:20" ht="48" x14ac:dyDescent="0.2">
      <c r="A1765" s="6">
        <f t="shared" si="164"/>
        <v>1.0190833333333333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7">
        <f t="shared" si="162"/>
        <v>103.63559322033899</v>
      </c>
      <c r="Q1765" t="str">
        <f t="shared" si="165"/>
        <v>photography</v>
      </c>
      <c r="R1765" t="str">
        <f t="shared" si="163"/>
        <v>photobooks</v>
      </c>
      <c r="S1765" s="11">
        <f t="shared" si="166"/>
        <v>42666.660185185181</v>
      </c>
      <c r="T1765">
        <f t="shared" si="167"/>
        <v>2016</v>
      </c>
    </row>
    <row r="1766" spans="1:20" ht="48" x14ac:dyDescent="0.2">
      <c r="A1766" s="6">
        <f t="shared" si="164"/>
        <v>0.19600000000000001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7">
        <f t="shared" si="162"/>
        <v>55.282051282051285</v>
      </c>
      <c r="Q1766" t="str">
        <f t="shared" si="165"/>
        <v>photography</v>
      </c>
      <c r="R1766" t="str">
        <f t="shared" si="163"/>
        <v>photobooks</v>
      </c>
      <c r="S1766" s="11">
        <f t="shared" si="166"/>
        <v>41854.27753472222</v>
      </c>
      <c r="T1766">
        <f t="shared" si="167"/>
        <v>2014</v>
      </c>
    </row>
    <row r="1767" spans="1:20" ht="48" x14ac:dyDescent="0.2">
      <c r="A1767" s="6">
        <f t="shared" si="164"/>
        <v>0.59467839999999994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7">
        <f t="shared" si="162"/>
        <v>72.16970873786407</v>
      </c>
      <c r="Q1767" t="str">
        <f t="shared" si="165"/>
        <v>photography</v>
      </c>
      <c r="R1767" t="str">
        <f t="shared" si="163"/>
        <v>photobooks</v>
      </c>
      <c r="S1767" s="11">
        <f t="shared" si="166"/>
        <v>41864.772129629629</v>
      </c>
      <c r="T1767">
        <f t="shared" si="167"/>
        <v>2014</v>
      </c>
    </row>
    <row r="1768" spans="1:20" ht="32" x14ac:dyDescent="0.2">
      <c r="A1768" s="6">
        <f t="shared" si="164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7" t="e">
        <f t="shared" si="162"/>
        <v>#DIV/0!</v>
      </c>
      <c r="Q1768" t="str">
        <f t="shared" si="165"/>
        <v>photography</v>
      </c>
      <c r="R1768" t="str">
        <f t="shared" si="163"/>
        <v>photobooks</v>
      </c>
      <c r="S1768" s="11">
        <f t="shared" si="166"/>
        <v>41876.65148148148</v>
      </c>
      <c r="T1768">
        <f t="shared" si="167"/>
        <v>2014</v>
      </c>
    </row>
    <row r="1769" spans="1:20" ht="32" x14ac:dyDescent="0.2">
      <c r="A1769" s="6">
        <f t="shared" si="164"/>
        <v>0.4572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7">
        <f t="shared" si="162"/>
        <v>58.615384615384613</v>
      </c>
      <c r="Q1769" t="str">
        <f t="shared" si="165"/>
        <v>photography</v>
      </c>
      <c r="R1769" t="str">
        <f t="shared" si="163"/>
        <v>photobooks</v>
      </c>
      <c r="S1769" s="11">
        <f t="shared" si="166"/>
        <v>41854.450046296297</v>
      </c>
      <c r="T1769">
        <f t="shared" si="167"/>
        <v>2014</v>
      </c>
    </row>
    <row r="1770" spans="1:20" ht="48" x14ac:dyDescent="0.2">
      <c r="A1770" s="6">
        <f t="shared" si="164"/>
        <v>3.7400000000000003E-2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7">
        <f t="shared" si="162"/>
        <v>12.466666666666667</v>
      </c>
      <c r="Q1770" t="str">
        <f t="shared" si="165"/>
        <v>photography</v>
      </c>
      <c r="R1770" t="str">
        <f t="shared" si="163"/>
        <v>photobooks</v>
      </c>
      <c r="S1770" s="11">
        <f t="shared" si="166"/>
        <v>41909.352361111109</v>
      </c>
      <c r="T1770">
        <f t="shared" si="167"/>
        <v>2014</v>
      </c>
    </row>
    <row r="1771" spans="1:20" ht="48" x14ac:dyDescent="0.2">
      <c r="A1771" s="6">
        <f t="shared" si="164"/>
        <v>2.7025E-2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7">
        <f t="shared" si="162"/>
        <v>49.136363636363633</v>
      </c>
      <c r="Q1771" t="str">
        <f t="shared" si="165"/>
        <v>photography</v>
      </c>
      <c r="R1771" t="str">
        <f t="shared" si="163"/>
        <v>photobooks</v>
      </c>
      <c r="S1771" s="11">
        <f t="shared" si="166"/>
        <v>42017.610636574071</v>
      </c>
      <c r="T1771">
        <f t="shared" si="167"/>
        <v>2015</v>
      </c>
    </row>
    <row r="1772" spans="1:20" ht="48" x14ac:dyDescent="0.2">
      <c r="A1772" s="6">
        <f t="shared" si="164"/>
        <v>0.56514285714285717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7">
        <f t="shared" si="162"/>
        <v>150.5</v>
      </c>
      <c r="Q1772" t="str">
        <f t="shared" si="165"/>
        <v>photography</v>
      </c>
      <c r="R1772" t="str">
        <f t="shared" si="163"/>
        <v>photobooks</v>
      </c>
      <c r="S1772" s="11">
        <f t="shared" si="166"/>
        <v>41926.571689814817</v>
      </c>
      <c r="T1772">
        <f t="shared" si="167"/>
        <v>2014</v>
      </c>
    </row>
    <row r="1773" spans="1:20" ht="48" x14ac:dyDescent="0.2">
      <c r="A1773" s="6">
        <f t="shared" si="164"/>
        <v>0.21309523809523809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7">
        <f t="shared" si="162"/>
        <v>35.799999999999997</v>
      </c>
      <c r="Q1773" t="str">
        <f t="shared" si="165"/>
        <v>photography</v>
      </c>
      <c r="R1773" t="str">
        <f t="shared" si="163"/>
        <v>photobooks</v>
      </c>
      <c r="S1773" s="11">
        <f t="shared" si="166"/>
        <v>41935.771296296298</v>
      </c>
      <c r="T1773">
        <f t="shared" si="167"/>
        <v>2014</v>
      </c>
    </row>
    <row r="1774" spans="1:20" ht="32" x14ac:dyDescent="0.2">
      <c r="A1774" s="6">
        <f t="shared" si="164"/>
        <v>0.156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7">
        <f t="shared" si="162"/>
        <v>45.157894736842103</v>
      </c>
      <c r="Q1774" t="str">
        <f t="shared" si="165"/>
        <v>photography</v>
      </c>
      <c r="R1774" t="str">
        <f t="shared" si="163"/>
        <v>photobooks</v>
      </c>
      <c r="S1774" s="11">
        <f t="shared" si="166"/>
        <v>41826.509675925925</v>
      </c>
      <c r="T1774">
        <f t="shared" si="167"/>
        <v>2014</v>
      </c>
    </row>
    <row r="1775" spans="1:20" ht="48" x14ac:dyDescent="0.2">
      <c r="A1775" s="6">
        <f t="shared" si="164"/>
        <v>6.2566666666666673E-2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7">
        <f t="shared" si="162"/>
        <v>98.78947368421052</v>
      </c>
      <c r="Q1775" t="str">
        <f t="shared" si="165"/>
        <v>photography</v>
      </c>
      <c r="R1775" t="str">
        <f t="shared" si="163"/>
        <v>photobooks</v>
      </c>
      <c r="S1775" s="11">
        <f t="shared" si="166"/>
        <v>42023.552060185182</v>
      </c>
      <c r="T1775">
        <f t="shared" si="167"/>
        <v>2015</v>
      </c>
    </row>
    <row r="1776" spans="1:20" ht="48" x14ac:dyDescent="0.2">
      <c r="A1776" s="6">
        <f t="shared" si="164"/>
        <v>0.4592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7">
        <f t="shared" si="162"/>
        <v>88.307692307692307</v>
      </c>
      <c r="Q1776" t="str">
        <f t="shared" si="165"/>
        <v>photography</v>
      </c>
      <c r="R1776" t="str">
        <f t="shared" si="163"/>
        <v>photobooks</v>
      </c>
      <c r="S1776" s="11">
        <f t="shared" si="166"/>
        <v>41972.415972222218</v>
      </c>
      <c r="T1776">
        <f t="shared" si="167"/>
        <v>2014</v>
      </c>
    </row>
    <row r="1777" spans="1:20" ht="48" x14ac:dyDescent="0.2">
      <c r="A1777" s="6">
        <f t="shared" si="164"/>
        <v>0.65101538461538466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7">
        <f t="shared" si="162"/>
        <v>170.62903225806451</v>
      </c>
      <c r="Q1777" t="str">
        <f t="shared" si="165"/>
        <v>photography</v>
      </c>
      <c r="R1777" t="str">
        <f t="shared" si="163"/>
        <v>photobooks</v>
      </c>
      <c r="S1777" s="11">
        <f t="shared" si="166"/>
        <v>41936.768055555556</v>
      </c>
      <c r="T1777">
        <f t="shared" si="167"/>
        <v>2014</v>
      </c>
    </row>
    <row r="1778" spans="1:20" ht="48" x14ac:dyDescent="0.2">
      <c r="A1778" s="6">
        <f t="shared" si="164"/>
        <v>6.7000000000000004E-2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7">
        <f t="shared" si="162"/>
        <v>83.75</v>
      </c>
      <c r="Q1778" t="str">
        <f t="shared" si="165"/>
        <v>photography</v>
      </c>
      <c r="R1778" t="str">
        <f t="shared" si="163"/>
        <v>photobooks</v>
      </c>
      <c r="S1778" s="11">
        <f t="shared" si="166"/>
        <v>41941.748506944445</v>
      </c>
      <c r="T1778">
        <f t="shared" si="167"/>
        <v>2014</v>
      </c>
    </row>
    <row r="1779" spans="1:20" ht="48" x14ac:dyDescent="0.2">
      <c r="A1779" s="6">
        <f t="shared" si="164"/>
        <v>0.135625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7">
        <f t="shared" si="162"/>
        <v>65.099999999999994</v>
      </c>
      <c r="Q1779" t="str">
        <f t="shared" si="165"/>
        <v>photography</v>
      </c>
      <c r="R1779" t="str">
        <f t="shared" si="163"/>
        <v>photobooks</v>
      </c>
      <c r="S1779" s="11">
        <f t="shared" si="166"/>
        <v>42055.14876157407</v>
      </c>
      <c r="T1779">
        <f t="shared" si="167"/>
        <v>2015</v>
      </c>
    </row>
    <row r="1780" spans="1:20" ht="48" x14ac:dyDescent="0.2">
      <c r="A1780" s="6">
        <f t="shared" si="164"/>
        <v>1.9900000000000001E-2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7">
        <f t="shared" si="162"/>
        <v>66.333333333333329</v>
      </c>
      <c r="Q1780" t="str">
        <f t="shared" si="165"/>
        <v>photography</v>
      </c>
      <c r="R1780" t="str">
        <f t="shared" si="163"/>
        <v>photobooks</v>
      </c>
      <c r="S1780" s="11">
        <f t="shared" si="166"/>
        <v>42090.613368055558</v>
      </c>
      <c r="T1780">
        <f t="shared" si="167"/>
        <v>2015</v>
      </c>
    </row>
    <row r="1781" spans="1:20" ht="48" x14ac:dyDescent="0.2">
      <c r="A1781" s="6">
        <f t="shared" si="164"/>
        <v>0.36236363636363639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7">
        <f t="shared" si="162"/>
        <v>104.89473684210526</v>
      </c>
      <c r="Q1781" t="str">
        <f t="shared" si="165"/>
        <v>photography</v>
      </c>
      <c r="R1781" t="str">
        <f t="shared" si="163"/>
        <v>photobooks</v>
      </c>
      <c r="S1781" s="11">
        <f t="shared" si="166"/>
        <v>42615.483564814807</v>
      </c>
      <c r="T1781">
        <f t="shared" si="167"/>
        <v>2016</v>
      </c>
    </row>
    <row r="1782" spans="1:20" ht="48" x14ac:dyDescent="0.2">
      <c r="A1782" s="6">
        <f t="shared" si="164"/>
        <v>0.39743333333333336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7">
        <f t="shared" si="162"/>
        <v>78.440789473684205</v>
      </c>
      <c r="Q1782" t="str">
        <f t="shared" si="165"/>
        <v>photography</v>
      </c>
      <c r="R1782" t="str">
        <f t="shared" si="163"/>
        <v>photobooks</v>
      </c>
      <c r="S1782" s="11">
        <f t="shared" si="166"/>
        <v>42553.392476851855</v>
      </c>
      <c r="T1782">
        <f t="shared" si="167"/>
        <v>2016</v>
      </c>
    </row>
    <row r="1783" spans="1:20" ht="48" x14ac:dyDescent="0.2">
      <c r="A1783" s="6">
        <f t="shared" si="164"/>
        <v>0.25763636363636366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7">
        <f t="shared" si="162"/>
        <v>59.041666666666664</v>
      </c>
      <c r="Q1783" t="str">
        <f t="shared" si="165"/>
        <v>photography</v>
      </c>
      <c r="R1783" t="str">
        <f t="shared" si="163"/>
        <v>photobooks</v>
      </c>
      <c r="S1783" s="11">
        <f t="shared" si="166"/>
        <v>42628.409085648142</v>
      </c>
      <c r="T1783">
        <f t="shared" si="167"/>
        <v>2016</v>
      </c>
    </row>
    <row r="1784" spans="1:20" ht="48" x14ac:dyDescent="0.2">
      <c r="A1784" s="6">
        <f t="shared" si="164"/>
        <v>0.15491428571428573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7">
        <f t="shared" si="162"/>
        <v>71.34210526315789</v>
      </c>
      <c r="Q1784" t="str">
        <f t="shared" si="165"/>
        <v>photography</v>
      </c>
      <c r="R1784" t="str">
        <f t="shared" si="163"/>
        <v>photobooks</v>
      </c>
      <c r="S1784" s="11">
        <f t="shared" si="166"/>
        <v>42421.366770833331</v>
      </c>
      <c r="T1784">
        <f t="shared" si="167"/>
        <v>2016</v>
      </c>
    </row>
    <row r="1785" spans="1:20" ht="48" x14ac:dyDescent="0.2">
      <c r="A1785" s="6">
        <f t="shared" si="164"/>
        <v>0.236925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7">
        <f t="shared" si="162"/>
        <v>51.227027027027027</v>
      </c>
      <c r="Q1785" t="str">
        <f t="shared" si="165"/>
        <v>photography</v>
      </c>
      <c r="R1785" t="str">
        <f t="shared" si="163"/>
        <v>photobooks</v>
      </c>
      <c r="S1785" s="11">
        <f t="shared" si="166"/>
        <v>42145.741643518515</v>
      </c>
      <c r="T1785">
        <f t="shared" si="167"/>
        <v>2015</v>
      </c>
    </row>
    <row r="1786" spans="1:20" ht="48" x14ac:dyDescent="0.2">
      <c r="A1786" s="6">
        <f t="shared" si="164"/>
        <v>0.39760000000000001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7">
        <f t="shared" si="162"/>
        <v>60.242424242424242</v>
      </c>
      <c r="Q1786" t="str">
        <f t="shared" si="165"/>
        <v>photography</v>
      </c>
      <c r="R1786" t="str">
        <f t="shared" si="163"/>
        <v>photobooks</v>
      </c>
      <c r="S1786" s="11">
        <f t="shared" si="166"/>
        <v>42034.934027777774</v>
      </c>
      <c r="T1786">
        <f t="shared" si="167"/>
        <v>2015</v>
      </c>
    </row>
    <row r="1787" spans="1:20" ht="48" x14ac:dyDescent="0.2">
      <c r="A1787" s="6">
        <f t="shared" si="164"/>
        <v>0.20220833333333332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7">
        <f t="shared" si="162"/>
        <v>44.935185185185183</v>
      </c>
      <c r="Q1787" t="str">
        <f t="shared" si="165"/>
        <v>photography</v>
      </c>
      <c r="R1787" t="str">
        <f t="shared" si="163"/>
        <v>photobooks</v>
      </c>
      <c r="S1787" s="11">
        <f t="shared" si="166"/>
        <v>41927.791666666664</v>
      </c>
      <c r="T1787">
        <f t="shared" si="167"/>
        <v>2014</v>
      </c>
    </row>
    <row r="1788" spans="1:20" ht="48" x14ac:dyDescent="0.2">
      <c r="A1788" s="6">
        <f t="shared" si="164"/>
        <v>0.47631578947368419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7">
        <f t="shared" si="162"/>
        <v>31.206896551724139</v>
      </c>
      <c r="Q1788" t="str">
        <f t="shared" si="165"/>
        <v>photography</v>
      </c>
      <c r="R1788" t="str">
        <f t="shared" si="163"/>
        <v>photobooks</v>
      </c>
      <c r="S1788" s="11">
        <f t="shared" si="166"/>
        <v>41988.342326388891</v>
      </c>
      <c r="T1788">
        <f t="shared" si="167"/>
        <v>2014</v>
      </c>
    </row>
    <row r="1789" spans="1:20" ht="48" x14ac:dyDescent="0.2">
      <c r="A1789" s="6">
        <f t="shared" si="164"/>
        <v>0.15329999999999999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7">
        <f t="shared" si="162"/>
        <v>63.875</v>
      </c>
      <c r="Q1789" t="str">
        <f t="shared" si="165"/>
        <v>photography</v>
      </c>
      <c r="R1789" t="str">
        <f t="shared" si="163"/>
        <v>photobooks</v>
      </c>
      <c r="S1789" s="11">
        <f t="shared" si="166"/>
        <v>42098.40552083333</v>
      </c>
      <c r="T1789">
        <f t="shared" si="167"/>
        <v>2015</v>
      </c>
    </row>
    <row r="1790" spans="1:20" ht="48" x14ac:dyDescent="0.2">
      <c r="A1790" s="6">
        <f t="shared" si="164"/>
        <v>1.3818181818181818E-2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7">
        <f t="shared" si="162"/>
        <v>19</v>
      </c>
      <c r="Q1790" t="str">
        <f t="shared" si="165"/>
        <v>photography</v>
      </c>
      <c r="R1790" t="str">
        <f t="shared" si="163"/>
        <v>photobooks</v>
      </c>
      <c r="S1790" s="11">
        <f t="shared" si="166"/>
        <v>41943.740069444444</v>
      </c>
      <c r="T1790">
        <f t="shared" si="167"/>
        <v>2014</v>
      </c>
    </row>
    <row r="1791" spans="1:20" ht="48" x14ac:dyDescent="0.2">
      <c r="A1791" s="6">
        <f t="shared" si="164"/>
        <v>5.0000000000000001E-3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7">
        <f t="shared" si="162"/>
        <v>10</v>
      </c>
      <c r="Q1791" t="str">
        <f t="shared" si="165"/>
        <v>photography</v>
      </c>
      <c r="R1791" t="str">
        <f t="shared" si="163"/>
        <v>photobooks</v>
      </c>
      <c r="S1791" s="11">
        <f t="shared" si="166"/>
        <v>42016.041701388887</v>
      </c>
      <c r="T1791">
        <f t="shared" si="167"/>
        <v>2015</v>
      </c>
    </row>
    <row r="1792" spans="1:20" ht="48" x14ac:dyDescent="0.2">
      <c r="A1792" s="6">
        <f t="shared" si="164"/>
        <v>4.9575757575757579E-2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7">
        <f t="shared" si="162"/>
        <v>109.06666666666666</v>
      </c>
      <c r="Q1792" t="str">
        <f t="shared" si="165"/>
        <v>photography</v>
      </c>
      <c r="R1792" t="str">
        <f t="shared" si="163"/>
        <v>photobooks</v>
      </c>
      <c r="S1792" s="11">
        <f t="shared" si="166"/>
        <v>42040.466180555559</v>
      </c>
      <c r="T1792">
        <f t="shared" si="167"/>
        <v>2015</v>
      </c>
    </row>
    <row r="1793" spans="1:20" ht="32" x14ac:dyDescent="0.2">
      <c r="A1793" s="6">
        <f t="shared" si="164"/>
        <v>3.5666666666666666E-2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7">
        <f t="shared" si="162"/>
        <v>26.75</v>
      </c>
      <c r="Q1793" t="str">
        <f t="shared" si="165"/>
        <v>photography</v>
      </c>
      <c r="R1793" t="str">
        <f t="shared" si="163"/>
        <v>photobooks</v>
      </c>
      <c r="S1793" s="11">
        <f t="shared" si="166"/>
        <v>42033.532002314816</v>
      </c>
      <c r="T1793">
        <f t="shared" si="167"/>
        <v>2015</v>
      </c>
    </row>
    <row r="1794" spans="1:20" ht="32" x14ac:dyDescent="0.2">
      <c r="A1794" s="6">
        <f t="shared" si="164"/>
        <v>0.61124000000000001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7">
        <f t="shared" ref="P1794:P1857" si="168">F:F/M:M</f>
        <v>109.93525179856115</v>
      </c>
      <c r="Q1794" t="str">
        <f t="shared" si="165"/>
        <v>photography</v>
      </c>
      <c r="R1794" t="str">
        <f t="shared" ref="R1794:R1857" si="169">RIGHT(O1794,LEN(O1794)-SEARCH("/",O1794,1))</f>
        <v>photobooks</v>
      </c>
      <c r="S1794" s="11">
        <f t="shared" si="166"/>
        <v>42226.082638888889</v>
      </c>
      <c r="T1794">
        <f t="shared" si="167"/>
        <v>2015</v>
      </c>
    </row>
    <row r="1795" spans="1:20" ht="48" x14ac:dyDescent="0.2">
      <c r="A1795" s="6">
        <f t="shared" ref="A1795:A1858" si="170">F:F/E:E</f>
        <v>1.3333333333333334E-2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7">
        <f t="shared" si="168"/>
        <v>20</v>
      </c>
      <c r="Q1795" t="str">
        <f t="shared" ref="Q1795:Q1858" si="171">LEFT(O1795,SEARCH("/",O1795,1)-1)</f>
        <v>photography</v>
      </c>
      <c r="R1795" t="str">
        <f t="shared" si="169"/>
        <v>photobooks</v>
      </c>
      <c r="S1795" s="11">
        <f t="shared" ref="S1795:S1858" si="172">(((J1795/60)/60)/24)+DATE(1970,1,1)+(-5/24)</f>
        <v>41970.724999999999</v>
      </c>
      <c r="T1795">
        <f t="shared" ref="T1795:T1858" si="173">YEAR(S1795)</f>
        <v>2014</v>
      </c>
    </row>
    <row r="1796" spans="1:20" ht="48" x14ac:dyDescent="0.2">
      <c r="A1796" s="6">
        <f t="shared" si="170"/>
        <v>0.11077777777777778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7">
        <f t="shared" si="168"/>
        <v>55.388888888888886</v>
      </c>
      <c r="Q1796" t="str">
        <f t="shared" si="171"/>
        <v>photography</v>
      </c>
      <c r="R1796" t="str">
        <f t="shared" si="169"/>
        <v>photobooks</v>
      </c>
      <c r="S1796" s="11">
        <f t="shared" si="172"/>
        <v>42046.342847222222</v>
      </c>
      <c r="T1796">
        <f t="shared" si="173"/>
        <v>2015</v>
      </c>
    </row>
    <row r="1797" spans="1:20" ht="48" x14ac:dyDescent="0.2">
      <c r="A1797" s="6">
        <f t="shared" si="170"/>
        <v>0.38735714285714284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7">
        <f t="shared" si="168"/>
        <v>133.90123456790124</v>
      </c>
      <c r="Q1797" t="str">
        <f t="shared" si="171"/>
        <v>photography</v>
      </c>
      <c r="R1797" t="str">
        <f t="shared" si="169"/>
        <v>photobooks</v>
      </c>
      <c r="S1797" s="11">
        <f t="shared" si="172"/>
        <v>42657.458333333336</v>
      </c>
      <c r="T1797">
        <f t="shared" si="173"/>
        <v>2016</v>
      </c>
    </row>
    <row r="1798" spans="1:20" ht="48" x14ac:dyDescent="0.2">
      <c r="A1798" s="6">
        <f t="shared" si="170"/>
        <v>0.22052631578947368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7">
        <f t="shared" si="168"/>
        <v>48.720930232558139</v>
      </c>
      <c r="Q1798" t="str">
        <f t="shared" si="171"/>
        <v>photography</v>
      </c>
      <c r="R1798" t="str">
        <f t="shared" si="169"/>
        <v>photobooks</v>
      </c>
      <c r="S1798" s="11">
        <f t="shared" si="172"/>
        <v>42575.231087962959</v>
      </c>
      <c r="T1798">
        <f t="shared" si="173"/>
        <v>2016</v>
      </c>
    </row>
    <row r="1799" spans="1:20" ht="48" x14ac:dyDescent="0.2">
      <c r="A1799" s="6">
        <f t="shared" si="170"/>
        <v>0.67549999999999999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7">
        <f t="shared" si="168"/>
        <v>48.25</v>
      </c>
      <c r="Q1799" t="str">
        <f t="shared" si="171"/>
        <v>photography</v>
      </c>
      <c r="R1799" t="str">
        <f t="shared" si="169"/>
        <v>photobooks</v>
      </c>
      <c r="S1799" s="11">
        <f t="shared" si="172"/>
        <v>42719.360983796294</v>
      </c>
      <c r="T1799">
        <f t="shared" si="173"/>
        <v>2016</v>
      </c>
    </row>
    <row r="1800" spans="1:20" ht="48" x14ac:dyDescent="0.2">
      <c r="A1800" s="6">
        <f t="shared" si="170"/>
        <v>0.136375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7">
        <f t="shared" si="168"/>
        <v>58.972972972972975</v>
      </c>
      <c r="Q1800" t="str">
        <f t="shared" si="171"/>
        <v>photography</v>
      </c>
      <c r="R1800" t="str">
        <f t="shared" si="169"/>
        <v>photobooks</v>
      </c>
      <c r="S1800" s="11">
        <f t="shared" si="172"/>
        <v>42404.118437499994</v>
      </c>
      <c r="T1800">
        <f t="shared" si="173"/>
        <v>2016</v>
      </c>
    </row>
    <row r="1801" spans="1:20" ht="32" x14ac:dyDescent="0.2">
      <c r="A1801" s="6">
        <f t="shared" si="170"/>
        <v>1.7457500000000001E-2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7">
        <f t="shared" si="168"/>
        <v>11.638333333333334</v>
      </c>
      <c r="Q1801" t="str">
        <f t="shared" si="171"/>
        <v>photography</v>
      </c>
      <c r="R1801" t="str">
        <f t="shared" si="169"/>
        <v>photobooks</v>
      </c>
      <c r="S1801" s="11">
        <f t="shared" si="172"/>
        <v>41954.676018518519</v>
      </c>
      <c r="T1801">
        <f t="shared" si="173"/>
        <v>2014</v>
      </c>
    </row>
    <row r="1802" spans="1:20" ht="48" x14ac:dyDescent="0.2">
      <c r="A1802" s="6">
        <f t="shared" si="170"/>
        <v>0.20449632511889321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7">
        <f t="shared" si="168"/>
        <v>83.716814159292042</v>
      </c>
      <c r="Q1802" t="str">
        <f t="shared" si="171"/>
        <v>photography</v>
      </c>
      <c r="R1802" t="str">
        <f t="shared" si="169"/>
        <v>photobooks</v>
      </c>
      <c r="S1802" s="11">
        <f t="shared" si="172"/>
        <v>42653.397800925923</v>
      </c>
      <c r="T1802">
        <f t="shared" si="173"/>
        <v>2016</v>
      </c>
    </row>
    <row r="1803" spans="1:20" ht="48" x14ac:dyDescent="0.2">
      <c r="A1803" s="6">
        <f t="shared" si="170"/>
        <v>0.13852941176470587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7">
        <f t="shared" si="168"/>
        <v>63.648648648648646</v>
      </c>
      <c r="Q1803" t="str">
        <f t="shared" si="171"/>
        <v>photography</v>
      </c>
      <c r="R1803" t="str">
        <f t="shared" si="169"/>
        <v>photobooks</v>
      </c>
      <c r="S1803" s="11">
        <f t="shared" si="172"/>
        <v>42353.298611111109</v>
      </c>
      <c r="T1803">
        <f t="shared" si="173"/>
        <v>2015</v>
      </c>
    </row>
    <row r="1804" spans="1:20" ht="32" x14ac:dyDescent="0.2">
      <c r="A1804" s="6">
        <f t="shared" si="170"/>
        <v>0.48485714285714288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7">
        <f t="shared" si="168"/>
        <v>94.277777777777771</v>
      </c>
      <c r="Q1804" t="str">
        <f t="shared" si="171"/>
        <v>photography</v>
      </c>
      <c r="R1804" t="str">
        <f t="shared" si="169"/>
        <v>photobooks</v>
      </c>
      <c r="S1804" s="11">
        <f t="shared" si="172"/>
        <v>42182.707638888889</v>
      </c>
      <c r="T1804">
        <f t="shared" si="173"/>
        <v>2015</v>
      </c>
    </row>
    <row r="1805" spans="1:20" ht="48" x14ac:dyDescent="0.2">
      <c r="A1805" s="6">
        <f t="shared" si="170"/>
        <v>0.308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7">
        <f t="shared" si="168"/>
        <v>71.86666666666666</v>
      </c>
      <c r="Q1805" t="str">
        <f t="shared" si="171"/>
        <v>photography</v>
      </c>
      <c r="R1805" t="str">
        <f t="shared" si="169"/>
        <v>photobooks</v>
      </c>
      <c r="S1805" s="11">
        <f t="shared" si="172"/>
        <v>42048.863217592596</v>
      </c>
      <c r="T1805">
        <f t="shared" si="173"/>
        <v>2015</v>
      </c>
    </row>
    <row r="1806" spans="1:20" ht="48" x14ac:dyDescent="0.2">
      <c r="A1806" s="6">
        <f t="shared" si="170"/>
        <v>0.35174193548387095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7">
        <f t="shared" si="168"/>
        <v>104.84615384615384</v>
      </c>
      <c r="Q1806" t="str">
        <f t="shared" si="171"/>
        <v>photography</v>
      </c>
      <c r="R1806" t="str">
        <f t="shared" si="169"/>
        <v>photobooks</v>
      </c>
      <c r="S1806" s="11">
        <f t="shared" si="172"/>
        <v>42322.511620370373</v>
      </c>
      <c r="T1806">
        <f t="shared" si="173"/>
        <v>2015</v>
      </c>
    </row>
    <row r="1807" spans="1:20" ht="48" x14ac:dyDescent="0.2">
      <c r="A1807" s="6">
        <f t="shared" si="170"/>
        <v>0.36404444444444445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7">
        <f t="shared" si="168"/>
        <v>67.139344262295083</v>
      </c>
      <c r="Q1807" t="str">
        <f t="shared" si="171"/>
        <v>photography</v>
      </c>
      <c r="R1807" t="str">
        <f t="shared" si="169"/>
        <v>photobooks</v>
      </c>
      <c r="S1807" s="11">
        <f t="shared" si="172"/>
        <v>42279.541666666664</v>
      </c>
      <c r="T1807">
        <f t="shared" si="173"/>
        <v>2015</v>
      </c>
    </row>
    <row r="1808" spans="1:20" ht="48" x14ac:dyDescent="0.2">
      <c r="A1808" s="6">
        <f t="shared" si="170"/>
        <v>2.955E-2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7">
        <f t="shared" si="168"/>
        <v>73.875</v>
      </c>
      <c r="Q1808" t="str">
        <f t="shared" si="171"/>
        <v>photography</v>
      </c>
      <c r="R1808" t="str">
        <f t="shared" si="169"/>
        <v>photobooks</v>
      </c>
      <c r="S1808" s="11">
        <f t="shared" si="172"/>
        <v>41912.429965277777</v>
      </c>
      <c r="T1808">
        <f t="shared" si="173"/>
        <v>2014</v>
      </c>
    </row>
    <row r="1809" spans="1:20" ht="32" x14ac:dyDescent="0.2">
      <c r="A1809" s="6">
        <f t="shared" si="170"/>
        <v>0.1106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7">
        <f t="shared" si="168"/>
        <v>69.125</v>
      </c>
      <c r="Q1809" t="str">
        <f t="shared" si="171"/>
        <v>photography</v>
      </c>
      <c r="R1809" t="str">
        <f t="shared" si="169"/>
        <v>photobooks</v>
      </c>
      <c r="S1809" s="11">
        <f t="shared" si="172"/>
        <v>41909.860104166662</v>
      </c>
      <c r="T1809">
        <f t="shared" si="173"/>
        <v>2014</v>
      </c>
    </row>
    <row r="1810" spans="1:20" ht="48" x14ac:dyDescent="0.2">
      <c r="A1810" s="6">
        <f t="shared" si="170"/>
        <v>0.41407142857142859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7">
        <f t="shared" si="168"/>
        <v>120.77083333333333</v>
      </c>
      <c r="Q1810" t="str">
        <f t="shared" si="171"/>
        <v>photography</v>
      </c>
      <c r="R1810" t="str">
        <f t="shared" si="169"/>
        <v>photobooks</v>
      </c>
      <c r="S1810" s="11">
        <f t="shared" si="172"/>
        <v>42777.472569444442</v>
      </c>
      <c r="T1810">
        <f t="shared" si="173"/>
        <v>2017</v>
      </c>
    </row>
    <row r="1811" spans="1:20" ht="48" x14ac:dyDescent="0.2">
      <c r="A1811" s="6">
        <f t="shared" si="170"/>
        <v>0.10857142857142857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7">
        <f t="shared" si="168"/>
        <v>42.222222222222221</v>
      </c>
      <c r="Q1811" t="str">
        <f t="shared" si="171"/>
        <v>photography</v>
      </c>
      <c r="R1811" t="str">
        <f t="shared" si="169"/>
        <v>photobooks</v>
      </c>
      <c r="S1811" s="11">
        <f t="shared" si="172"/>
        <v>42064.699525462966</v>
      </c>
      <c r="T1811">
        <f t="shared" si="173"/>
        <v>2015</v>
      </c>
    </row>
    <row r="1812" spans="1:20" ht="48" x14ac:dyDescent="0.2">
      <c r="A1812" s="6">
        <f t="shared" si="170"/>
        <v>3.3333333333333333E-2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7">
        <f t="shared" si="168"/>
        <v>7.5</v>
      </c>
      <c r="Q1812" t="str">
        <f t="shared" si="171"/>
        <v>photography</v>
      </c>
      <c r="R1812" t="str">
        <f t="shared" si="169"/>
        <v>photobooks</v>
      </c>
      <c r="S1812" s="11">
        <f t="shared" si="172"/>
        <v>41872.701689814814</v>
      </c>
      <c r="T1812">
        <f t="shared" si="173"/>
        <v>2014</v>
      </c>
    </row>
    <row r="1813" spans="1:20" ht="32" x14ac:dyDescent="0.2">
      <c r="A1813" s="6">
        <f t="shared" si="170"/>
        <v>7.407407407407407E-4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7">
        <f t="shared" si="168"/>
        <v>1.5384615384615385</v>
      </c>
      <c r="Q1813" t="str">
        <f t="shared" si="171"/>
        <v>photography</v>
      </c>
      <c r="R1813" t="str">
        <f t="shared" si="169"/>
        <v>photobooks</v>
      </c>
      <c r="S1813" s="11">
        <f t="shared" si="172"/>
        <v>41935.958333333328</v>
      </c>
      <c r="T1813">
        <f t="shared" si="173"/>
        <v>2014</v>
      </c>
    </row>
    <row r="1814" spans="1:20" ht="48" x14ac:dyDescent="0.2">
      <c r="A1814" s="6">
        <f t="shared" si="170"/>
        <v>0.13307692307692306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7">
        <f t="shared" si="168"/>
        <v>37.608695652173914</v>
      </c>
      <c r="Q1814" t="str">
        <f t="shared" si="171"/>
        <v>photography</v>
      </c>
      <c r="R1814" t="str">
        <f t="shared" si="169"/>
        <v>photobooks</v>
      </c>
      <c r="S1814" s="11">
        <f t="shared" si="172"/>
        <v>42554.110370370363</v>
      </c>
      <c r="T1814">
        <f t="shared" si="173"/>
        <v>2016</v>
      </c>
    </row>
    <row r="1815" spans="1:20" ht="48" x14ac:dyDescent="0.2">
      <c r="A1815" s="6">
        <f t="shared" si="170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7" t="e">
        <f t="shared" si="168"/>
        <v>#DIV/0!</v>
      </c>
      <c r="Q1815" t="str">
        <f t="shared" si="171"/>
        <v>photography</v>
      </c>
      <c r="R1815" t="str">
        <f t="shared" si="169"/>
        <v>photobooks</v>
      </c>
      <c r="S1815" s="11">
        <f t="shared" si="172"/>
        <v>41859.68069444444</v>
      </c>
      <c r="T1815">
        <f t="shared" si="173"/>
        <v>2014</v>
      </c>
    </row>
    <row r="1816" spans="1:20" ht="48" x14ac:dyDescent="0.2">
      <c r="A1816" s="6">
        <f t="shared" si="170"/>
        <v>0.49183333333333334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7">
        <f t="shared" si="168"/>
        <v>42.157142857142858</v>
      </c>
      <c r="Q1816" t="str">
        <f t="shared" si="171"/>
        <v>photography</v>
      </c>
      <c r="R1816" t="str">
        <f t="shared" si="169"/>
        <v>photobooks</v>
      </c>
      <c r="S1816" s="11">
        <f t="shared" si="172"/>
        <v>42063.105740740742</v>
      </c>
      <c r="T1816">
        <f t="shared" si="173"/>
        <v>2015</v>
      </c>
    </row>
    <row r="1817" spans="1:20" ht="48" x14ac:dyDescent="0.2">
      <c r="A1817" s="6">
        <f t="shared" si="170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7" t="e">
        <f t="shared" si="168"/>
        <v>#DIV/0!</v>
      </c>
      <c r="Q1817" t="str">
        <f t="shared" si="171"/>
        <v>photography</v>
      </c>
      <c r="R1817" t="str">
        <f t="shared" si="169"/>
        <v>photobooks</v>
      </c>
      <c r="S1817" s="11">
        <f t="shared" si="172"/>
        <v>42186.698344907411</v>
      </c>
      <c r="T1817">
        <f t="shared" si="173"/>
        <v>2015</v>
      </c>
    </row>
    <row r="1818" spans="1:20" ht="48" x14ac:dyDescent="0.2">
      <c r="A1818" s="6">
        <f t="shared" si="170"/>
        <v>2.036E-2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7">
        <f t="shared" si="168"/>
        <v>84.833333333333329</v>
      </c>
      <c r="Q1818" t="str">
        <f t="shared" si="171"/>
        <v>photography</v>
      </c>
      <c r="R1818" t="str">
        <f t="shared" si="169"/>
        <v>photobooks</v>
      </c>
      <c r="S1818" s="11">
        <f t="shared" si="172"/>
        <v>42576.583333333336</v>
      </c>
      <c r="T1818">
        <f t="shared" si="173"/>
        <v>2016</v>
      </c>
    </row>
    <row r="1819" spans="1:20" ht="32" x14ac:dyDescent="0.2">
      <c r="A1819" s="6">
        <f t="shared" si="170"/>
        <v>0.52327777777777773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7">
        <f t="shared" si="168"/>
        <v>94.19</v>
      </c>
      <c r="Q1819" t="str">
        <f t="shared" si="171"/>
        <v>photography</v>
      </c>
      <c r="R1819" t="str">
        <f t="shared" si="169"/>
        <v>photobooks</v>
      </c>
      <c r="S1819" s="11">
        <f t="shared" si="172"/>
        <v>42765.082638888889</v>
      </c>
      <c r="T1819">
        <f t="shared" si="173"/>
        <v>2017</v>
      </c>
    </row>
    <row r="1820" spans="1:20" ht="32" x14ac:dyDescent="0.2">
      <c r="A1820" s="6">
        <f t="shared" si="170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7" t="e">
        <f t="shared" si="168"/>
        <v>#DIV/0!</v>
      </c>
      <c r="Q1820" t="str">
        <f t="shared" si="171"/>
        <v>photography</v>
      </c>
      <c r="R1820" t="str">
        <f t="shared" si="169"/>
        <v>photobooks</v>
      </c>
      <c r="S1820" s="11">
        <f t="shared" si="172"/>
        <v>42096.984374999993</v>
      </c>
      <c r="T1820">
        <f t="shared" si="173"/>
        <v>2015</v>
      </c>
    </row>
    <row r="1821" spans="1:20" ht="48" x14ac:dyDescent="0.2">
      <c r="A1821" s="6">
        <f t="shared" si="170"/>
        <v>2.0833333333333332E-2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7">
        <f t="shared" si="168"/>
        <v>6.25</v>
      </c>
      <c r="Q1821" t="str">
        <f t="shared" si="171"/>
        <v>photography</v>
      </c>
      <c r="R1821" t="str">
        <f t="shared" si="169"/>
        <v>photobooks</v>
      </c>
      <c r="S1821" s="11">
        <f t="shared" si="172"/>
        <v>41850.543935185182</v>
      </c>
      <c r="T1821">
        <f t="shared" si="173"/>
        <v>2014</v>
      </c>
    </row>
    <row r="1822" spans="1:20" ht="48" x14ac:dyDescent="0.2">
      <c r="A1822" s="6">
        <f t="shared" si="170"/>
        <v>6.565384615384616E-2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7">
        <f t="shared" si="168"/>
        <v>213.375</v>
      </c>
      <c r="Q1822" t="str">
        <f t="shared" si="171"/>
        <v>photography</v>
      </c>
      <c r="R1822" t="str">
        <f t="shared" si="169"/>
        <v>photobooks</v>
      </c>
      <c r="S1822" s="11">
        <f t="shared" si="172"/>
        <v>42094.834374999999</v>
      </c>
      <c r="T1822">
        <f t="shared" si="173"/>
        <v>2015</v>
      </c>
    </row>
    <row r="1823" spans="1:20" ht="48" x14ac:dyDescent="0.2">
      <c r="A1823" s="6">
        <f t="shared" si="170"/>
        <v>1.3489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7">
        <f t="shared" si="168"/>
        <v>59.162280701754383</v>
      </c>
      <c r="Q1823" t="str">
        <f t="shared" si="171"/>
        <v>music</v>
      </c>
      <c r="R1823" t="str">
        <f t="shared" si="169"/>
        <v>rock</v>
      </c>
      <c r="S1823" s="11">
        <f t="shared" si="172"/>
        <v>40971.110729166663</v>
      </c>
      <c r="T1823">
        <f t="shared" si="173"/>
        <v>2012</v>
      </c>
    </row>
    <row r="1824" spans="1:20" ht="32" x14ac:dyDescent="0.2">
      <c r="A1824" s="6">
        <f t="shared" si="170"/>
        <v>1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7">
        <f t="shared" si="168"/>
        <v>27.272727272727273</v>
      </c>
      <c r="Q1824" t="str">
        <f t="shared" si="171"/>
        <v>music</v>
      </c>
      <c r="R1824" t="str">
        <f t="shared" si="169"/>
        <v>rock</v>
      </c>
      <c r="S1824" s="11">
        <f t="shared" si="172"/>
        <v>41670.584027777775</v>
      </c>
      <c r="T1824">
        <f t="shared" si="173"/>
        <v>2014</v>
      </c>
    </row>
    <row r="1825" spans="1:20" ht="48" x14ac:dyDescent="0.2">
      <c r="A1825" s="6">
        <f t="shared" si="170"/>
        <v>1.1585714285714286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7">
        <f t="shared" si="168"/>
        <v>24.575757575757574</v>
      </c>
      <c r="Q1825" t="str">
        <f t="shared" si="171"/>
        <v>music</v>
      </c>
      <c r="R1825" t="str">
        <f t="shared" si="169"/>
        <v>rock</v>
      </c>
      <c r="S1825" s="11">
        <f t="shared" si="172"/>
        <v>41206.47657407407</v>
      </c>
      <c r="T1825">
        <f t="shared" si="173"/>
        <v>2012</v>
      </c>
    </row>
    <row r="1826" spans="1:20" ht="16" x14ac:dyDescent="0.2">
      <c r="A1826" s="6">
        <f t="shared" si="170"/>
        <v>1.0006666666666666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7">
        <f t="shared" si="168"/>
        <v>75.05</v>
      </c>
      <c r="Q1826" t="str">
        <f t="shared" si="171"/>
        <v>music</v>
      </c>
      <c r="R1826" t="str">
        <f t="shared" si="169"/>
        <v>rock</v>
      </c>
      <c r="S1826" s="11">
        <f t="shared" si="172"/>
        <v>41646.880555555552</v>
      </c>
      <c r="T1826">
        <f t="shared" si="173"/>
        <v>2014</v>
      </c>
    </row>
    <row r="1827" spans="1:20" ht="48" x14ac:dyDescent="0.2">
      <c r="A1827" s="6">
        <f t="shared" si="170"/>
        <v>1.0505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7">
        <f t="shared" si="168"/>
        <v>42.02</v>
      </c>
      <c r="Q1827" t="str">
        <f t="shared" si="171"/>
        <v>music</v>
      </c>
      <c r="R1827" t="str">
        <f t="shared" si="169"/>
        <v>rock</v>
      </c>
      <c r="S1827" s="11">
        <f t="shared" si="172"/>
        <v>41466.626192129625</v>
      </c>
      <c r="T1827">
        <f t="shared" si="173"/>
        <v>2013</v>
      </c>
    </row>
    <row r="1828" spans="1:20" ht="16" x14ac:dyDescent="0.2">
      <c r="A1828" s="6">
        <f t="shared" si="170"/>
        <v>1.01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7">
        <f t="shared" si="168"/>
        <v>53.157894736842103</v>
      </c>
      <c r="Q1828" t="str">
        <f t="shared" si="171"/>
        <v>music</v>
      </c>
      <c r="R1828" t="str">
        <f t="shared" si="169"/>
        <v>rock</v>
      </c>
      <c r="S1828" s="11">
        <f t="shared" si="172"/>
        <v>41687.715474537035</v>
      </c>
      <c r="T1828">
        <f t="shared" si="173"/>
        <v>2014</v>
      </c>
    </row>
    <row r="1829" spans="1:20" ht="48" x14ac:dyDescent="0.2">
      <c r="A1829" s="6">
        <f t="shared" si="170"/>
        <v>1.0066250000000001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7">
        <f t="shared" si="168"/>
        <v>83.885416666666671</v>
      </c>
      <c r="Q1829" t="str">
        <f t="shared" si="171"/>
        <v>music</v>
      </c>
      <c r="R1829" t="str">
        <f t="shared" si="169"/>
        <v>rock</v>
      </c>
      <c r="S1829" s="11">
        <f t="shared" si="172"/>
        <v>40605.117604166662</v>
      </c>
      <c r="T1829">
        <f t="shared" si="173"/>
        <v>2011</v>
      </c>
    </row>
    <row r="1830" spans="1:20" ht="48" x14ac:dyDescent="0.2">
      <c r="A1830" s="6">
        <f t="shared" si="170"/>
        <v>1.0016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7">
        <f t="shared" si="168"/>
        <v>417.33333333333331</v>
      </c>
      <c r="Q1830" t="str">
        <f t="shared" si="171"/>
        <v>music</v>
      </c>
      <c r="R1830" t="str">
        <f t="shared" si="169"/>
        <v>rock</v>
      </c>
      <c r="S1830" s="11">
        <f t="shared" si="172"/>
        <v>41768.708333333328</v>
      </c>
      <c r="T1830">
        <f t="shared" si="173"/>
        <v>2014</v>
      </c>
    </row>
    <row r="1831" spans="1:20" ht="48" x14ac:dyDescent="0.2">
      <c r="A1831" s="6">
        <f t="shared" si="170"/>
        <v>1.6668333333333334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7">
        <f t="shared" si="168"/>
        <v>75.765151515151516</v>
      </c>
      <c r="Q1831" t="str">
        <f t="shared" si="171"/>
        <v>music</v>
      </c>
      <c r="R1831" t="str">
        <f t="shared" si="169"/>
        <v>rock</v>
      </c>
      <c r="S1831" s="11">
        <f t="shared" si="172"/>
        <v>40564.708333333328</v>
      </c>
      <c r="T1831">
        <f t="shared" si="173"/>
        <v>2011</v>
      </c>
    </row>
    <row r="1832" spans="1:20" ht="48" x14ac:dyDescent="0.2">
      <c r="A1832" s="6">
        <f t="shared" si="170"/>
        <v>1.0153333333333334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7">
        <f t="shared" si="168"/>
        <v>67.389380530973455</v>
      </c>
      <c r="Q1832" t="str">
        <f t="shared" si="171"/>
        <v>music</v>
      </c>
      <c r="R1832" t="str">
        <f t="shared" si="169"/>
        <v>rock</v>
      </c>
      <c r="S1832" s="11">
        <f t="shared" si="172"/>
        <v>41694.475775462961</v>
      </c>
      <c r="T1832">
        <f t="shared" si="173"/>
        <v>2014</v>
      </c>
    </row>
    <row r="1833" spans="1:20" ht="48" x14ac:dyDescent="0.2">
      <c r="A1833" s="6">
        <f t="shared" si="170"/>
        <v>1.03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7">
        <f t="shared" si="168"/>
        <v>73.571428571428569</v>
      </c>
      <c r="Q1833" t="str">
        <f t="shared" si="171"/>
        <v>music</v>
      </c>
      <c r="R1833" t="str">
        <f t="shared" si="169"/>
        <v>rock</v>
      </c>
      <c r="S1833" s="11">
        <f t="shared" si="172"/>
        <v>41041.787766203699</v>
      </c>
      <c r="T1833">
        <f t="shared" si="173"/>
        <v>2012</v>
      </c>
    </row>
    <row r="1834" spans="1:20" ht="48" x14ac:dyDescent="0.2">
      <c r="A1834" s="6">
        <f t="shared" si="170"/>
        <v>1.4285714285714286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7">
        <f t="shared" si="168"/>
        <v>25</v>
      </c>
      <c r="Q1834" t="str">
        <f t="shared" si="171"/>
        <v>music</v>
      </c>
      <c r="R1834" t="str">
        <f t="shared" si="169"/>
        <v>rock</v>
      </c>
      <c r="S1834" s="11">
        <f t="shared" si="172"/>
        <v>40606.331331018519</v>
      </c>
      <c r="T1834">
        <f t="shared" si="173"/>
        <v>2011</v>
      </c>
    </row>
    <row r="1835" spans="1:20" ht="48" x14ac:dyDescent="0.2">
      <c r="A1835" s="6">
        <f t="shared" si="170"/>
        <v>2.625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7">
        <f t="shared" si="168"/>
        <v>42</v>
      </c>
      <c r="Q1835" t="str">
        <f t="shared" si="171"/>
        <v>music</v>
      </c>
      <c r="R1835" t="str">
        <f t="shared" si="169"/>
        <v>rock</v>
      </c>
      <c r="S1835" s="11">
        <f t="shared" si="172"/>
        <v>41335.124305555553</v>
      </c>
      <c r="T1835">
        <f t="shared" si="173"/>
        <v>2013</v>
      </c>
    </row>
    <row r="1836" spans="1:20" ht="32" x14ac:dyDescent="0.2">
      <c r="A1836" s="6">
        <f t="shared" si="170"/>
        <v>1.1805000000000001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7">
        <f t="shared" si="168"/>
        <v>131.16666666666666</v>
      </c>
      <c r="Q1836" t="str">
        <f t="shared" si="171"/>
        <v>music</v>
      </c>
      <c r="R1836" t="str">
        <f t="shared" si="169"/>
        <v>rock</v>
      </c>
      <c r="S1836" s="11">
        <f t="shared" si="172"/>
        <v>42028.755729166667</v>
      </c>
      <c r="T1836">
        <f t="shared" si="173"/>
        <v>2015</v>
      </c>
    </row>
    <row r="1837" spans="1:20" ht="64" x14ac:dyDescent="0.2">
      <c r="A1837" s="6">
        <f t="shared" si="170"/>
        <v>1.04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7">
        <f t="shared" si="168"/>
        <v>47.272727272727273</v>
      </c>
      <c r="Q1837" t="str">
        <f t="shared" si="171"/>
        <v>music</v>
      </c>
      <c r="R1837" t="str">
        <f t="shared" si="169"/>
        <v>rock</v>
      </c>
      <c r="S1837" s="11">
        <f t="shared" si="172"/>
        <v>42460.452210648145</v>
      </c>
      <c r="T1837">
        <f t="shared" si="173"/>
        <v>2016</v>
      </c>
    </row>
    <row r="1838" spans="1:20" ht="16" x14ac:dyDescent="0.2">
      <c r="A1838" s="6">
        <f t="shared" si="170"/>
        <v>2.0034000000000001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7">
        <f t="shared" si="168"/>
        <v>182.12727272727273</v>
      </c>
      <c r="Q1838" t="str">
        <f t="shared" si="171"/>
        <v>music</v>
      </c>
      <c r="R1838" t="str">
        <f t="shared" si="169"/>
        <v>rock</v>
      </c>
      <c r="S1838" s="11">
        <f t="shared" si="172"/>
        <v>41322.601030092592</v>
      </c>
      <c r="T1838">
        <f t="shared" si="173"/>
        <v>2013</v>
      </c>
    </row>
    <row r="1839" spans="1:20" ht="48" x14ac:dyDescent="0.2">
      <c r="A1839" s="6">
        <f t="shared" si="170"/>
        <v>3.0683333333333334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7">
        <f t="shared" si="168"/>
        <v>61.366666666666667</v>
      </c>
      <c r="Q1839" t="str">
        <f t="shared" si="171"/>
        <v>music</v>
      </c>
      <c r="R1839" t="str">
        <f t="shared" si="169"/>
        <v>rock</v>
      </c>
      <c r="S1839" s="11">
        <f t="shared" si="172"/>
        <v>40985.797858796293</v>
      </c>
      <c r="T1839">
        <f t="shared" si="173"/>
        <v>2012</v>
      </c>
    </row>
    <row r="1840" spans="1:20" ht="48" x14ac:dyDescent="0.2">
      <c r="A1840" s="6">
        <f t="shared" si="170"/>
        <v>1.00149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7">
        <f t="shared" si="168"/>
        <v>35.767499999999998</v>
      </c>
      <c r="Q1840" t="str">
        <f t="shared" si="171"/>
        <v>music</v>
      </c>
      <c r="R1840" t="str">
        <f t="shared" si="169"/>
        <v>rock</v>
      </c>
      <c r="S1840" s="11">
        <f t="shared" si="172"/>
        <v>40816.916666666664</v>
      </c>
      <c r="T1840">
        <f t="shared" si="173"/>
        <v>2011</v>
      </c>
    </row>
    <row r="1841" spans="1:20" ht="48" x14ac:dyDescent="0.2">
      <c r="A1841" s="6">
        <f t="shared" si="170"/>
        <v>2.0529999999999999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7">
        <f t="shared" si="168"/>
        <v>45.62222222222222</v>
      </c>
      <c r="Q1841" t="str">
        <f t="shared" si="171"/>
        <v>music</v>
      </c>
      <c r="R1841" t="str">
        <f t="shared" si="169"/>
        <v>rock</v>
      </c>
      <c r="S1841" s="11">
        <f t="shared" si="172"/>
        <v>42644.513680555552</v>
      </c>
      <c r="T1841">
        <f t="shared" si="173"/>
        <v>2016</v>
      </c>
    </row>
    <row r="1842" spans="1:20" ht="48" x14ac:dyDescent="0.2">
      <c r="A1842" s="6">
        <f t="shared" si="170"/>
        <v>1.0888888888888888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7">
        <f t="shared" si="168"/>
        <v>75.384615384615387</v>
      </c>
      <c r="Q1842" t="str">
        <f t="shared" si="171"/>
        <v>music</v>
      </c>
      <c r="R1842" t="str">
        <f t="shared" si="169"/>
        <v>rock</v>
      </c>
      <c r="S1842" s="11">
        <f t="shared" si="172"/>
        <v>41400.999305555553</v>
      </c>
      <c r="T1842">
        <f t="shared" si="173"/>
        <v>2013</v>
      </c>
    </row>
    <row r="1843" spans="1:20" ht="32" x14ac:dyDescent="0.2">
      <c r="A1843" s="6">
        <f t="shared" si="170"/>
        <v>1.0175000000000001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7">
        <f t="shared" si="168"/>
        <v>50.875</v>
      </c>
      <c r="Q1843" t="str">
        <f t="shared" si="171"/>
        <v>music</v>
      </c>
      <c r="R1843" t="str">
        <f t="shared" si="169"/>
        <v>rock</v>
      </c>
      <c r="S1843" s="11">
        <f t="shared" si="172"/>
        <v>41778.999305555553</v>
      </c>
      <c r="T1843">
        <f t="shared" si="173"/>
        <v>2014</v>
      </c>
    </row>
    <row r="1844" spans="1:20" ht="48" x14ac:dyDescent="0.2">
      <c r="A1844" s="6">
        <f t="shared" si="170"/>
        <v>1.2524999999999999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7">
        <f t="shared" si="168"/>
        <v>119.28571428571429</v>
      </c>
      <c r="Q1844" t="str">
        <f t="shared" si="171"/>
        <v>music</v>
      </c>
      <c r="R1844" t="str">
        <f t="shared" si="169"/>
        <v>rock</v>
      </c>
      <c r="S1844" s="11">
        <f t="shared" si="172"/>
        <v>42065.040972222218</v>
      </c>
      <c r="T1844">
        <f t="shared" si="173"/>
        <v>2015</v>
      </c>
    </row>
    <row r="1845" spans="1:20" ht="48" x14ac:dyDescent="0.2">
      <c r="A1845" s="6">
        <f t="shared" si="170"/>
        <v>1.2400610000000001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7">
        <f t="shared" si="168"/>
        <v>92.541865671641801</v>
      </c>
      <c r="Q1845" t="str">
        <f t="shared" si="171"/>
        <v>music</v>
      </c>
      <c r="R1845" t="str">
        <f t="shared" si="169"/>
        <v>rock</v>
      </c>
      <c r="S1845" s="11">
        <f t="shared" si="172"/>
        <v>40594.786504629628</v>
      </c>
      <c r="T1845">
        <f t="shared" si="173"/>
        <v>2011</v>
      </c>
    </row>
    <row r="1846" spans="1:20" ht="48" x14ac:dyDescent="0.2">
      <c r="A1846" s="6">
        <f t="shared" si="170"/>
        <v>1.014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7">
        <f t="shared" si="168"/>
        <v>76.05</v>
      </c>
      <c r="Q1846" t="str">
        <f t="shared" si="171"/>
        <v>music</v>
      </c>
      <c r="R1846" t="str">
        <f t="shared" si="169"/>
        <v>rock</v>
      </c>
      <c r="S1846" s="11">
        <f t="shared" si="172"/>
        <v>40704.916666666664</v>
      </c>
      <c r="T1846">
        <f t="shared" si="173"/>
        <v>2011</v>
      </c>
    </row>
    <row r="1847" spans="1:20" ht="96" x14ac:dyDescent="0.2">
      <c r="A1847" s="6">
        <f t="shared" si="170"/>
        <v>1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7">
        <f t="shared" si="168"/>
        <v>52.631578947368418</v>
      </c>
      <c r="Q1847" t="str">
        <f t="shared" si="171"/>
        <v>music</v>
      </c>
      <c r="R1847" t="str">
        <f t="shared" si="169"/>
        <v>rock</v>
      </c>
      <c r="S1847" s="11">
        <f t="shared" si="172"/>
        <v>42537.996527777774</v>
      </c>
      <c r="T1847">
        <f t="shared" si="173"/>
        <v>2016</v>
      </c>
    </row>
    <row r="1848" spans="1:20" ht="48" x14ac:dyDescent="0.2">
      <c r="A1848" s="6">
        <f t="shared" si="170"/>
        <v>1.3792666666666666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7">
        <f t="shared" si="168"/>
        <v>98.990430622009569</v>
      </c>
      <c r="Q1848" t="str">
        <f t="shared" si="171"/>
        <v>music</v>
      </c>
      <c r="R1848" t="str">
        <f t="shared" si="169"/>
        <v>rock</v>
      </c>
      <c r="S1848" s="11">
        <f t="shared" si="172"/>
        <v>41258.441863425927</v>
      </c>
      <c r="T1848">
        <f t="shared" si="173"/>
        <v>2012</v>
      </c>
    </row>
    <row r="1849" spans="1:20" ht="48" x14ac:dyDescent="0.2">
      <c r="A1849" s="6">
        <f t="shared" si="170"/>
        <v>1.2088000000000001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7">
        <f t="shared" si="168"/>
        <v>79.526315789473685</v>
      </c>
      <c r="Q1849" t="str">
        <f t="shared" si="171"/>
        <v>music</v>
      </c>
      <c r="R1849" t="str">
        <f t="shared" si="169"/>
        <v>rock</v>
      </c>
      <c r="S1849" s="11">
        <f t="shared" si="172"/>
        <v>42115.028148148143</v>
      </c>
      <c r="T1849">
        <f t="shared" si="173"/>
        <v>2015</v>
      </c>
    </row>
    <row r="1850" spans="1:20" ht="48" x14ac:dyDescent="0.2">
      <c r="A1850" s="6">
        <f t="shared" si="170"/>
        <v>1.0736666666666668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7">
        <f t="shared" si="168"/>
        <v>134.20833333333334</v>
      </c>
      <c r="Q1850" t="str">
        <f t="shared" si="171"/>
        <v>music</v>
      </c>
      <c r="R1850" t="str">
        <f t="shared" si="169"/>
        <v>rock</v>
      </c>
      <c r="S1850" s="11">
        <f t="shared" si="172"/>
        <v>40755.082638888889</v>
      </c>
      <c r="T1850">
        <f t="shared" si="173"/>
        <v>2011</v>
      </c>
    </row>
    <row r="1851" spans="1:20" ht="32" x14ac:dyDescent="0.2">
      <c r="A1851" s="6">
        <f t="shared" si="170"/>
        <v>1.0033333333333334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7">
        <f t="shared" si="168"/>
        <v>37.625</v>
      </c>
      <c r="Q1851" t="str">
        <f t="shared" si="171"/>
        <v>music</v>
      </c>
      <c r="R1851" t="str">
        <f t="shared" si="169"/>
        <v>rock</v>
      </c>
      <c r="S1851" s="11">
        <f t="shared" si="172"/>
        <v>41199.637256944443</v>
      </c>
      <c r="T1851">
        <f t="shared" si="173"/>
        <v>2012</v>
      </c>
    </row>
    <row r="1852" spans="1:20" ht="48" x14ac:dyDescent="0.2">
      <c r="A1852" s="6">
        <f t="shared" si="170"/>
        <v>1.0152222222222222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7">
        <f t="shared" si="168"/>
        <v>51.044692737430168</v>
      </c>
      <c r="Q1852" t="str">
        <f t="shared" si="171"/>
        <v>music</v>
      </c>
      <c r="R1852" t="str">
        <f t="shared" si="169"/>
        <v>rock</v>
      </c>
      <c r="S1852" s="11">
        <f t="shared" si="172"/>
        <v>41830.751157407409</v>
      </c>
      <c r="T1852">
        <f t="shared" si="173"/>
        <v>2014</v>
      </c>
    </row>
    <row r="1853" spans="1:20" ht="48" x14ac:dyDescent="0.2">
      <c r="A1853" s="6">
        <f t="shared" si="170"/>
        <v>1.0007692307692309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7">
        <f t="shared" si="168"/>
        <v>50.03846153846154</v>
      </c>
      <c r="Q1853" t="str">
        <f t="shared" si="171"/>
        <v>music</v>
      </c>
      <c r="R1853" t="str">
        <f t="shared" si="169"/>
        <v>rock</v>
      </c>
      <c r="S1853" s="11">
        <f t="shared" si="172"/>
        <v>41847.833333333328</v>
      </c>
      <c r="T1853">
        <f t="shared" si="173"/>
        <v>2014</v>
      </c>
    </row>
    <row r="1854" spans="1:20" ht="48" x14ac:dyDescent="0.2">
      <c r="A1854" s="6">
        <f t="shared" si="170"/>
        <v>1.1696666666666666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7">
        <f t="shared" si="168"/>
        <v>133.93129770992365</v>
      </c>
      <c r="Q1854" t="str">
        <f t="shared" si="171"/>
        <v>music</v>
      </c>
      <c r="R1854" t="str">
        <f t="shared" si="169"/>
        <v>rock</v>
      </c>
      <c r="S1854" s="11">
        <f t="shared" si="172"/>
        <v>42118.791666666664</v>
      </c>
      <c r="T1854">
        <f t="shared" si="173"/>
        <v>2015</v>
      </c>
    </row>
    <row r="1855" spans="1:20" ht="48" x14ac:dyDescent="0.2">
      <c r="A1855" s="6">
        <f t="shared" si="170"/>
        <v>1.01875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7">
        <f t="shared" si="168"/>
        <v>58.214285714285715</v>
      </c>
      <c r="Q1855" t="str">
        <f t="shared" si="171"/>
        <v>music</v>
      </c>
      <c r="R1855" t="str">
        <f t="shared" si="169"/>
        <v>rock</v>
      </c>
      <c r="S1855" s="11">
        <f t="shared" si="172"/>
        <v>41226.893715277773</v>
      </c>
      <c r="T1855">
        <f t="shared" si="173"/>
        <v>2012</v>
      </c>
    </row>
    <row r="1856" spans="1:20" ht="48" x14ac:dyDescent="0.2">
      <c r="A1856" s="6">
        <f t="shared" si="170"/>
        <v>1.0212366666666666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7">
        <f t="shared" si="168"/>
        <v>88.037643678160919</v>
      </c>
      <c r="Q1856" t="str">
        <f t="shared" si="171"/>
        <v>music</v>
      </c>
      <c r="R1856" t="str">
        <f t="shared" si="169"/>
        <v>rock</v>
      </c>
      <c r="S1856" s="11">
        <f t="shared" si="172"/>
        <v>41417.812928240739</v>
      </c>
      <c r="T1856">
        <f t="shared" si="173"/>
        <v>2013</v>
      </c>
    </row>
    <row r="1857" spans="1:20" ht="48" x14ac:dyDescent="0.2">
      <c r="A1857" s="6">
        <f t="shared" si="170"/>
        <v>1.5405897142857143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7">
        <f t="shared" si="168"/>
        <v>70.576753926701571</v>
      </c>
      <c r="Q1857" t="str">
        <f t="shared" si="171"/>
        <v>music</v>
      </c>
      <c r="R1857" t="str">
        <f t="shared" si="169"/>
        <v>rock</v>
      </c>
      <c r="S1857" s="11">
        <f t="shared" si="172"/>
        <v>41645.330324074072</v>
      </c>
      <c r="T1857">
        <f t="shared" si="173"/>
        <v>2014</v>
      </c>
    </row>
    <row r="1858" spans="1:20" ht="48" x14ac:dyDescent="0.2">
      <c r="A1858" s="6">
        <f t="shared" si="170"/>
        <v>1.0125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7">
        <f t="shared" ref="P1858:P1921" si="174">F:F/M:M</f>
        <v>53.289473684210527</v>
      </c>
      <c r="Q1858" t="str">
        <f t="shared" si="171"/>
        <v>music</v>
      </c>
      <c r="R1858" t="str">
        <f t="shared" ref="R1858:R1921" si="175">RIGHT(O1858,LEN(O1858)-SEARCH("/",O1858,1))</f>
        <v>rock</v>
      </c>
      <c r="S1858" s="11">
        <f t="shared" si="172"/>
        <v>41838.64666666666</v>
      </c>
      <c r="T1858">
        <f t="shared" si="173"/>
        <v>2014</v>
      </c>
    </row>
    <row r="1859" spans="1:20" ht="48" x14ac:dyDescent="0.2">
      <c r="A1859" s="6">
        <f t="shared" ref="A1859:A1922" si="176">F:F/E:E</f>
        <v>1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7">
        <f t="shared" si="174"/>
        <v>136.36363636363637</v>
      </c>
      <c r="Q1859" t="str">
        <f t="shared" ref="Q1859:Q1922" si="177">LEFT(O1859,SEARCH("/",O1859,1)-1)</f>
        <v>music</v>
      </c>
      <c r="R1859" t="str">
        <f t="shared" si="175"/>
        <v>rock</v>
      </c>
      <c r="S1859" s="11">
        <f t="shared" ref="S1859:S1922" si="178">(((J1859/60)/60)/24)+DATE(1970,1,1)+(-5/24)</f>
        <v>41894.560335648144</v>
      </c>
      <c r="T1859">
        <f t="shared" ref="T1859:T1922" si="179">YEAR(S1859)</f>
        <v>2014</v>
      </c>
    </row>
    <row r="1860" spans="1:20" ht="48" x14ac:dyDescent="0.2">
      <c r="A1860" s="6">
        <f t="shared" si="176"/>
        <v>1.0874800874800874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7">
        <f t="shared" si="174"/>
        <v>40.547315436241611</v>
      </c>
      <c r="Q1860" t="str">
        <f t="shared" si="177"/>
        <v>music</v>
      </c>
      <c r="R1860" t="str">
        <f t="shared" si="175"/>
        <v>rock</v>
      </c>
      <c r="S1860" s="11">
        <f t="shared" si="178"/>
        <v>40893.033807870372</v>
      </c>
      <c r="T1860">
        <f t="shared" si="179"/>
        <v>2011</v>
      </c>
    </row>
    <row r="1861" spans="1:20" ht="32" x14ac:dyDescent="0.2">
      <c r="A1861" s="6">
        <f t="shared" si="176"/>
        <v>1.3183333333333334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7">
        <f t="shared" si="174"/>
        <v>70.625</v>
      </c>
      <c r="Q1861" t="str">
        <f t="shared" si="177"/>
        <v>music</v>
      </c>
      <c r="R1861" t="str">
        <f t="shared" si="175"/>
        <v>rock</v>
      </c>
      <c r="S1861" s="11">
        <f t="shared" si="178"/>
        <v>40808.561678240738</v>
      </c>
      <c r="T1861">
        <f t="shared" si="179"/>
        <v>2011</v>
      </c>
    </row>
    <row r="1862" spans="1:20" ht="48" x14ac:dyDescent="0.2">
      <c r="A1862" s="6">
        <f t="shared" si="176"/>
        <v>1.3346666666666667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7">
        <f t="shared" si="174"/>
        <v>52.684210526315788</v>
      </c>
      <c r="Q1862" t="str">
        <f t="shared" si="177"/>
        <v>music</v>
      </c>
      <c r="R1862" t="str">
        <f t="shared" si="175"/>
        <v>rock</v>
      </c>
      <c r="S1862" s="11">
        <f t="shared" si="178"/>
        <v>41676.500972222217</v>
      </c>
      <c r="T1862">
        <f t="shared" si="179"/>
        <v>2014</v>
      </c>
    </row>
    <row r="1863" spans="1:20" ht="48" x14ac:dyDescent="0.2">
      <c r="A1863" s="6">
        <f t="shared" si="176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7" t="e">
        <f t="shared" si="174"/>
        <v>#DIV/0!</v>
      </c>
      <c r="Q1863" t="str">
        <f t="shared" si="177"/>
        <v>games</v>
      </c>
      <c r="R1863" t="str">
        <f t="shared" si="175"/>
        <v>mobile games</v>
      </c>
      <c r="S1863" s="11">
        <f t="shared" si="178"/>
        <v>42030.091909722221</v>
      </c>
      <c r="T1863">
        <f t="shared" si="179"/>
        <v>2015</v>
      </c>
    </row>
    <row r="1864" spans="1:20" ht="48" x14ac:dyDescent="0.2">
      <c r="A1864" s="6">
        <f t="shared" si="176"/>
        <v>8.0833333333333326E-2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7">
        <f t="shared" si="174"/>
        <v>90.9375</v>
      </c>
      <c r="Q1864" t="str">
        <f t="shared" si="177"/>
        <v>games</v>
      </c>
      <c r="R1864" t="str">
        <f t="shared" si="175"/>
        <v>mobile games</v>
      </c>
      <c r="S1864" s="11">
        <f t="shared" si="178"/>
        <v>42802.104166666664</v>
      </c>
      <c r="T1864">
        <f t="shared" si="179"/>
        <v>2017</v>
      </c>
    </row>
    <row r="1865" spans="1:20" ht="48" x14ac:dyDescent="0.2">
      <c r="A1865" s="6">
        <f t="shared" si="176"/>
        <v>4.0000000000000001E-3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7">
        <f t="shared" si="174"/>
        <v>5</v>
      </c>
      <c r="Q1865" t="str">
        <f t="shared" si="177"/>
        <v>games</v>
      </c>
      <c r="R1865" t="str">
        <f t="shared" si="175"/>
        <v>mobile games</v>
      </c>
      <c r="S1865" s="11">
        <f t="shared" si="178"/>
        <v>41802.588946759257</v>
      </c>
      <c r="T1865">
        <f t="shared" si="179"/>
        <v>2014</v>
      </c>
    </row>
    <row r="1866" spans="1:20" ht="48" x14ac:dyDescent="0.2">
      <c r="A1866" s="6">
        <f t="shared" si="176"/>
        <v>0.42892307692307691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7">
        <f t="shared" si="174"/>
        <v>58.083333333333336</v>
      </c>
      <c r="Q1866" t="str">
        <f t="shared" si="177"/>
        <v>games</v>
      </c>
      <c r="R1866" t="str">
        <f t="shared" si="175"/>
        <v>mobile games</v>
      </c>
      <c r="S1866" s="11">
        <f t="shared" si="178"/>
        <v>41763.508101851847</v>
      </c>
      <c r="T1866">
        <f t="shared" si="179"/>
        <v>2014</v>
      </c>
    </row>
    <row r="1867" spans="1:20" ht="48" x14ac:dyDescent="0.2">
      <c r="A1867" s="6">
        <f t="shared" si="176"/>
        <v>3.6363636363636364E-5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7">
        <f t="shared" si="174"/>
        <v>2</v>
      </c>
      <c r="Q1867" t="str">
        <f t="shared" si="177"/>
        <v>games</v>
      </c>
      <c r="R1867" t="str">
        <f t="shared" si="175"/>
        <v>mobile games</v>
      </c>
      <c r="S1867" s="11">
        <f t="shared" si="178"/>
        <v>42680.200775462967</v>
      </c>
      <c r="T1867">
        <f t="shared" si="179"/>
        <v>2016</v>
      </c>
    </row>
    <row r="1868" spans="1:20" ht="48" x14ac:dyDescent="0.2">
      <c r="A1868" s="6">
        <f t="shared" si="176"/>
        <v>5.0000000000000001E-3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7">
        <f t="shared" si="174"/>
        <v>62.5</v>
      </c>
      <c r="Q1868" t="str">
        <f t="shared" si="177"/>
        <v>games</v>
      </c>
      <c r="R1868" t="str">
        <f t="shared" si="175"/>
        <v>mobile games</v>
      </c>
      <c r="S1868" s="11">
        <f t="shared" si="178"/>
        <v>42794.958333333336</v>
      </c>
      <c r="T1868">
        <f t="shared" si="179"/>
        <v>2017</v>
      </c>
    </row>
    <row r="1869" spans="1:20" ht="48" x14ac:dyDescent="0.2">
      <c r="A1869" s="6">
        <f t="shared" si="176"/>
        <v>5.0000000000000001E-4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7">
        <f t="shared" si="174"/>
        <v>10</v>
      </c>
      <c r="Q1869" t="str">
        <f t="shared" si="177"/>
        <v>games</v>
      </c>
      <c r="R1869" t="str">
        <f t="shared" si="175"/>
        <v>mobile games</v>
      </c>
      <c r="S1869" s="11">
        <f t="shared" si="178"/>
        <v>42679.716574074067</v>
      </c>
      <c r="T1869">
        <f t="shared" si="179"/>
        <v>2016</v>
      </c>
    </row>
    <row r="1870" spans="1:20" ht="48" x14ac:dyDescent="0.2">
      <c r="A1870" s="6">
        <f t="shared" si="176"/>
        <v>4.8680000000000001E-2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7">
        <f t="shared" si="174"/>
        <v>71.588235294117652</v>
      </c>
      <c r="Q1870" t="str">
        <f t="shared" si="177"/>
        <v>games</v>
      </c>
      <c r="R1870" t="str">
        <f t="shared" si="175"/>
        <v>mobile games</v>
      </c>
      <c r="S1870" s="11">
        <f t="shared" si="178"/>
        <v>42353.124305555553</v>
      </c>
      <c r="T1870">
        <f t="shared" si="179"/>
        <v>2015</v>
      </c>
    </row>
    <row r="1871" spans="1:20" ht="48" x14ac:dyDescent="0.2">
      <c r="A1871" s="6">
        <f t="shared" si="176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7" t="e">
        <f t="shared" si="174"/>
        <v>#DIV/0!</v>
      </c>
      <c r="Q1871" t="str">
        <f t="shared" si="177"/>
        <v>games</v>
      </c>
      <c r="R1871" t="str">
        <f t="shared" si="175"/>
        <v>mobile games</v>
      </c>
      <c r="S1871" s="11">
        <f t="shared" si="178"/>
        <v>42738.794548611106</v>
      </c>
      <c r="T1871">
        <f t="shared" si="179"/>
        <v>2017</v>
      </c>
    </row>
    <row r="1872" spans="1:20" ht="48" x14ac:dyDescent="0.2">
      <c r="A1872" s="6">
        <f t="shared" si="176"/>
        <v>0.10314285714285715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7">
        <f t="shared" si="174"/>
        <v>32.81818181818182</v>
      </c>
      <c r="Q1872" t="str">
        <f t="shared" si="177"/>
        <v>games</v>
      </c>
      <c r="R1872" t="str">
        <f t="shared" si="175"/>
        <v>mobile games</v>
      </c>
      <c r="S1872" s="11">
        <f t="shared" si="178"/>
        <v>42399.970138888886</v>
      </c>
      <c r="T1872">
        <f t="shared" si="179"/>
        <v>2016</v>
      </c>
    </row>
    <row r="1873" spans="1:20" ht="48" x14ac:dyDescent="0.2">
      <c r="A1873" s="6">
        <f t="shared" si="176"/>
        <v>0.7178461538461538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7">
        <f t="shared" si="174"/>
        <v>49.11578947368421</v>
      </c>
      <c r="Q1873" t="str">
        <f t="shared" si="177"/>
        <v>games</v>
      </c>
      <c r="R1873" t="str">
        <f t="shared" si="175"/>
        <v>mobile games</v>
      </c>
      <c r="S1873" s="11">
        <f t="shared" si="178"/>
        <v>41963.616909722223</v>
      </c>
      <c r="T1873">
        <f t="shared" si="179"/>
        <v>2014</v>
      </c>
    </row>
    <row r="1874" spans="1:20" ht="48" x14ac:dyDescent="0.2">
      <c r="A1874" s="6">
        <f t="shared" si="176"/>
        <v>1.06E-2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7">
        <f t="shared" si="174"/>
        <v>16.307692307692307</v>
      </c>
      <c r="Q1874" t="str">
        <f t="shared" si="177"/>
        <v>games</v>
      </c>
      <c r="R1874" t="str">
        <f t="shared" si="175"/>
        <v>mobile games</v>
      </c>
      <c r="S1874" s="11">
        <f t="shared" si="178"/>
        <v>42184.921319444438</v>
      </c>
      <c r="T1874">
        <f t="shared" si="179"/>
        <v>2015</v>
      </c>
    </row>
    <row r="1875" spans="1:20" ht="48" x14ac:dyDescent="0.2">
      <c r="A1875" s="6">
        <f t="shared" si="176"/>
        <v>4.4999999999999997E-3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7">
        <f t="shared" si="174"/>
        <v>18</v>
      </c>
      <c r="Q1875" t="str">
        <f t="shared" si="177"/>
        <v>games</v>
      </c>
      <c r="R1875" t="str">
        <f t="shared" si="175"/>
        <v>mobile games</v>
      </c>
      <c r="S1875" s="11">
        <f t="shared" si="178"/>
        <v>42193.489583333336</v>
      </c>
      <c r="T1875">
        <f t="shared" si="179"/>
        <v>2015</v>
      </c>
    </row>
    <row r="1876" spans="1:20" ht="48" x14ac:dyDescent="0.2">
      <c r="A1876" s="6">
        <f t="shared" si="176"/>
        <v>1.6249999999999999E-4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7">
        <f t="shared" si="174"/>
        <v>13</v>
      </c>
      <c r="Q1876" t="str">
        <f t="shared" si="177"/>
        <v>games</v>
      </c>
      <c r="R1876" t="str">
        <f t="shared" si="175"/>
        <v>mobile games</v>
      </c>
      <c r="S1876" s="11">
        <f t="shared" si="178"/>
        <v>42549.760798611103</v>
      </c>
      <c r="T1876">
        <f t="shared" si="179"/>
        <v>2016</v>
      </c>
    </row>
    <row r="1877" spans="1:20" ht="32" x14ac:dyDescent="0.2">
      <c r="A1877" s="6">
        <f t="shared" si="176"/>
        <v>5.1000000000000004E-3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7">
        <f t="shared" si="174"/>
        <v>17</v>
      </c>
      <c r="Q1877" t="str">
        <f t="shared" si="177"/>
        <v>games</v>
      </c>
      <c r="R1877" t="str">
        <f t="shared" si="175"/>
        <v>mobile games</v>
      </c>
      <c r="S1877" s="11">
        <f t="shared" si="178"/>
        <v>42588.691064814811</v>
      </c>
      <c r="T1877">
        <f t="shared" si="179"/>
        <v>2016</v>
      </c>
    </row>
    <row r="1878" spans="1:20" ht="48" x14ac:dyDescent="0.2">
      <c r="A1878" s="6">
        <f t="shared" si="176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7" t="e">
        <f t="shared" si="174"/>
        <v>#DIV/0!</v>
      </c>
      <c r="Q1878" t="str">
        <f t="shared" si="177"/>
        <v>games</v>
      </c>
      <c r="R1878" t="str">
        <f t="shared" si="175"/>
        <v>mobile games</v>
      </c>
      <c r="S1878" s="11">
        <f t="shared" si="178"/>
        <v>41806.076446759253</v>
      </c>
      <c r="T1878">
        <f t="shared" si="179"/>
        <v>2014</v>
      </c>
    </row>
    <row r="1879" spans="1:20" ht="32" x14ac:dyDescent="0.2">
      <c r="A1879" s="6">
        <f t="shared" si="176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7" t="e">
        <f t="shared" si="174"/>
        <v>#DIV/0!</v>
      </c>
      <c r="Q1879" t="str">
        <f t="shared" si="177"/>
        <v>games</v>
      </c>
      <c r="R1879" t="str">
        <f t="shared" si="175"/>
        <v>mobile games</v>
      </c>
      <c r="S1879" s="11">
        <f t="shared" si="178"/>
        <v>42063.820891203701</v>
      </c>
      <c r="T1879">
        <f t="shared" si="179"/>
        <v>2015</v>
      </c>
    </row>
    <row r="1880" spans="1:20" ht="48" x14ac:dyDescent="0.2">
      <c r="A1880" s="6">
        <f t="shared" si="176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7" t="e">
        <f t="shared" si="174"/>
        <v>#DIV/0!</v>
      </c>
      <c r="Q1880" t="str">
        <f t="shared" si="177"/>
        <v>games</v>
      </c>
      <c r="R1880" t="str">
        <f t="shared" si="175"/>
        <v>mobile games</v>
      </c>
      <c r="S1880" s="11">
        <f t="shared" si="178"/>
        <v>41802.800405092588</v>
      </c>
      <c r="T1880">
        <f t="shared" si="179"/>
        <v>2014</v>
      </c>
    </row>
    <row r="1881" spans="1:20" ht="48" x14ac:dyDescent="0.2">
      <c r="A1881" s="6">
        <f t="shared" si="176"/>
        <v>1.1999999999999999E-3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7">
        <f t="shared" si="174"/>
        <v>3</v>
      </c>
      <c r="Q1881" t="str">
        <f t="shared" si="177"/>
        <v>games</v>
      </c>
      <c r="R1881" t="str">
        <f t="shared" si="175"/>
        <v>mobile games</v>
      </c>
      <c r="S1881" s="11">
        <f t="shared" si="178"/>
        <v>42443.399641203701</v>
      </c>
      <c r="T1881">
        <f t="shared" si="179"/>
        <v>2016</v>
      </c>
    </row>
    <row r="1882" spans="1:20" ht="32" x14ac:dyDescent="0.2">
      <c r="A1882" s="6">
        <f t="shared" si="176"/>
        <v>0.20080000000000001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7">
        <f t="shared" si="174"/>
        <v>41.833333333333336</v>
      </c>
      <c r="Q1882" t="str">
        <f t="shared" si="177"/>
        <v>games</v>
      </c>
      <c r="R1882" t="str">
        <f t="shared" si="175"/>
        <v>mobile games</v>
      </c>
      <c r="S1882" s="11">
        <f t="shared" si="178"/>
        <v>42459.31689814815</v>
      </c>
      <c r="T1882">
        <f t="shared" si="179"/>
        <v>2016</v>
      </c>
    </row>
    <row r="1883" spans="1:20" ht="48" x14ac:dyDescent="0.2">
      <c r="A1883" s="6">
        <f t="shared" si="176"/>
        <v>1.726845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7">
        <f t="shared" si="174"/>
        <v>49.338428571428572</v>
      </c>
      <c r="Q1883" t="str">
        <f t="shared" si="177"/>
        <v>music</v>
      </c>
      <c r="R1883" t="str">
        <f t="shared" si="175"/>
        <v>indie rock</v>
      </c>
      <c r="S1883" s="11">
        <f t="shared" si="178"/>
        <v>42072.902650462966</v>
      </c>
      <c r="T1883">
        <f t="shared" si="179"/>
        <v>2015</v>
      </c>
    </row>
    <row r="1884" spans="1:20" ht="48" x14ac:dyDescent="0.2">
      <c r="A1884" s="6">
        <f t="shared" si="176"/>
        <v>1.008955223880597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7">
        <f t="shared" si="174"/>
        <v>41.728395061728392</v>
      </c>
      <c r="Q1884" t="str">
        <f t="shared" si="177"/>
        <v>music</v>
      </c>
      <c r="R1884" t="str">
        <f t="shared" si="175"/>
        <v>indie rock</v>
      </c>
      <c r="S1884" s="11">
        <f t="shared" si="178"/>
        <v>41100.783333333333</v>
      </c>
      <c r="T1884">
        <f t="shared" si="179"/>
        <v>2012</v>
      </c>
    </row>
    <row r="1885" spans="1:20" ht="48" x14ac:dyDescent="0.2">
      <c r="A1885" s="6">
        <f t="shared" si="176"/>
        <v>1.0480480480480481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7">
        <f t="shared" si="174"/>
        <v>32.71875</v>
      </c>
      <c r="Q1885" t="str">
        <f t="shared" si="177"/>
        <v>music</v>
      </c>
      <c r="R1885" t="str">
        <f t="shared" si="175"/>
        <v>indie rock</v>
      </c>
      <c r="S1885" s="11">
        <f t="shared" si="178"/>
        <v>41007.698009259257</v>
      </c>
      <c r="T1885">
        <f t="shared" si="179"/>
        <v>2012</v>
      </c>
    </row>
    <row r="1886" spans="1:20" ht="48" x14ac:dyDescent="0.2">
      <c r="A1886" s="6">
        <f t="shared" si="176"/>
        <v>1.351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7">
        <f t="shared" si="174"/>
        <v>51.96153846153846</v>
      </c>
      <c r="Q1886" t="str">
        <f t="shared" si="177"/>
        <v>music</v>
      </c>
      <c r="R1886" t="str">
        <f t="shared" si="175"/>
        <v>indie rock</v>
      </c>
      <c r="S1886" s="11">
        <f t="shared" si="178"/>
        <v>41240.291666666664</v>
      </c>
      <c r="T1886">
        <f t="shared" si="179"/>
        <v>2012</v>
      </c>
    </row>
    <row r="1887" spans="1:20" ht="48" x14ac:dyDescent="0.2">
      <c r="A1887" s="6">
        <f t="shared" si="176"/>
        <v>1.1632786885245903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7">
        <f t="shared" si="174"/>
        <v>50.685714285714283</v>
      </c>
      <c r="Q1887" t="str">
        <f t="shared" si="177"/>
        <v>music</v>
      </c>
      <c r="R1887" t="str">
        <f t="shared" si="175"/>
        <v>indie rock</v>
      </c>
      <c r="S1887" s="11">
        <f t="shared" si="178"/>
        <v>41131.708333333328</v>
      </c>
      <c r="T1887">
        <f t="shared" si="179"/>
        <v>2012</v>
      </c>
    </row>
    <row r="1888" spans="1:20" ht="48" x14ac:dyDescent="0.2">
      <c r="A1888" s="6">
        <f t="shared" si="176"/>
        <v>1.0208333333333333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7">
        <f t="shared" si="174"/>
        <v>42.241379310344826</v>
      </c>
      <c r="Q1888" t="str">
        <f t="shared" si="177"/>
        <v>music</v>
      </c>
      <c r="R1888" t="str">
        <f t="shared" si="175"/>
        <v>indie rock</v>
      </c>
      <c r="S1888" s="11">
        <f t="shared" si="178"/>
        <v>41955.740023148144</v>
      </c>
      <c r="T1888">
        <f t="shared" si="179"/>
        <v>2014</v>
      </c>
    </row>
    <row r="1889" spans="1:20" ht="48" x14ac:dyDescent="0.2">
      <c r="A1889" s="6">
        <f t="shared" si="176"/>
        <v>1.1116666666666666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7">
        <f t="shared" si="174"/>
        <v>416.875</v>
      </c>
      <c r="Q1889" t="str">
        <f t="shared" si="177"/>
        <v>music</v>
      </c>
      <c r="R1889" t="str">
        <f t="shared" si="175"/>
        <v>indie rock</v>
      </c>
      <c r="S1889" s="11">
        <f t="shared" si="178"/>
        <v>42341.687499999993</v>
      </c>
      <c r="T1889">
        <f t="shared" si="179"/>
        <v>2015</v>
      </c>
    </row>
    <row r="1890" spans="1:20" ht="48" x14ac:dyDescent="0.2">
      <c r="A1890" s="6">
        <f t="shared" si="176"/>
        <v>1.6608000000000001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7">
        <f t="shared" si="174"/>
        <v>46.651685393258425</v>
      </c>
      <c r="Q1890" t="str">
        <f t="shared" si="177"/>
        <v>music</v>
      </c>
      <c r="R1890" t="str">
        <f t="shared" si="175"/>
        <v>indie rock</v>
      </c>
      <c r="S1890" s="11">
        <f t="shared" si="178"/>
        <v>40329.999305555553</v>
      </c>
      <c r="T1890">
        <f t="shared" si="179"/>
        <v>2010</v>
      </c>
    </row>
    <row r="1891" spans="1:20" ht="48" x14ac:dyDescent="0.2">
      <c r="A1891" s="6">
        <f t="shared" si="176"/>
        <v>1.0660000000000001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7">
        <f t="shared" si="174"/>
        <v>48.454545454545453</v>
      </c>
      <c r="Q1891" t="str">
        <f t="shared" si="177"/>
        <v>music</v>
      </c>
      <c r="R1891" t="str">
        <f t="shared" si="175"/>
        <v>indie rock</v>
      </c>
      <c r="S1891" s="11">
        <f t="shared" si="178"/>
        <v>41344.543356481481</v>
      </c>
      <c r="T1891">
        <f t="shared" si="179"/>
        <v>2013</v>
      </c>
    </row>
    <row r="1892" spans="1:20" ht="48" x14ac:dyDescent="0.2">
      <c r="A1892" s="6">
        <f t="shared" si="176"/>
        <v>1.4458441666666668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7">
        <f t="shared" si="174"/>
        <v>70.5289837398374</v>
      </c>
      <c r="Q1892" t="str">
        <f t="shared" si="177"/>
        <v>music</v>
      </c>
      <c r="R1892" t="str">
        <f t="shared" si="175"/>
        <v>indie rock</v>
      </c>
      <c r="S1892" s="11">
        <f t="shared" si="178"/>
        <v>41258.577870370369</v>
      </c>
      <c r="T1892">
        <f t="shared" si="179"/>
        <v>2012</v>
      </c>
    </row>
    <row r="1893" spans="1:20" ht="64" x14ac:dyDescent="0.2">
      <c r="A1893" s="6">
        <f t="shared" si="176"/>
        <v>1.0555000000000001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7">
        <f t="shared" si="174"/>
        <v>87.958333333333329</v>
      </c>
      <c r="Q1893" t="str">
        <f t="shared" si="177"/>
        <v>music</v>
      </c>
      <c r="R1893" t="str">
        <f t="shared" si="175"/>
        <v>indie rock</v>
      </c>
      <c r="S1893" s="11">
        <f t="shared" si="178"/>
        <v>40381.041666666664</v>
      </c>
      <c r="T1893">
        <f t="shared" si="179"/>
        <v>2010</v>
      </c>
    </row>
    <row r="1894" spans="1:20" ht="32" x14ac:dyDescent="0.2">
      <c r="A1894" s="6">
        <f t="shared" si="176"/>
        <v>1.3660000000000001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7">
        <f t="shared" si="174"/>
        <v>26.26923076923077</v>
      </c>
      <c r="Q1894" t="str">
        <f t="shared" si="177"/>
        <v>music</v>
      </c>
      <c r="R1894" t="str">
        <f t="shared" si="175"/>
        <v>indie rock</v>
      </c>
      <c r="S1894" s="11">
        <f t="shared" si="178"/>
        <v>40701.429178240738</v>
      </c>
      <c r="T1894">
        <f t="shared" si="179"/>
        <v>2011</v>
      </c>
    </row>
    <row r="1895" spans="1:20" ht="48" x14ac:dyDescent="0.2">
      <c r="A1895" s="6">
        <f t="shared" si="176"/>
        <v>1.04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7">
        <f t="shared" si="174"/>
        <v>57.777777777777779</v>
      </c>
      <c r="Q1895" t="str">
        <f t="shared" si="177"/>
        <v>music</v>
      </c>
      <c r="R1895" t="str">
        <f t="shared" si="175"/>
        <v>indie rock</v>
      </c>
      <c r="S1895" s="11">
        <f t="shared" si="178"/>
        <v>40648.957638888889</v>
      </c>
      <c r="T1895">
        <f t="shared" si="179"/>
        <v>2011</v>
      </c>
    </row>
    <row r="1896" spans="1:20" ht="16" x14ac:dyDescent="0.2">
      <c r="A1896" s="6">
        <f t="shared" si="176"/>
        <v>1.145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7">
        <f t="shared" si="174"/>
        <v>57.25</v>
      </c>
      <c r="Q1896" t="str">
        <f t="shared" si="177"/>
        <v>music</v>
      </c>
      <c r="R1896" t="str">
        <f t="shared" si="175"/>
        <v>indie rock</v>
      </c>
      <c r="S1896" s="11">
        <f t="shared" si="178"/>
        <v>40951.696562500001</v>
      </c>
      <c r="T1896">
        <f t="shared" si="179"/>
        <v>2012</v>
      </c>
    </row>
    <row r="1897" spans="1:20" ht="48" x14ac:dyDescent="0.2">
      <c r="A1897" s="6">
        <f t="shared" si="176"/>
        <v>1.0171957671957672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7">
        <f t="shared" si="174"/>
        <v>196.34042553191489</v>
      </c>
      <c r="Q1897" t="str">
        <f t="shared" si="177"/>
        <v>music</v>
      </c>
      <c r="R1897" t="str">
        <f t="shared" si="175"/>
        <v>indie rock</v>
      </c>
      <c r="S1897" s="11">
        <f t="shared" si="178"/>
        <v>42297.538449074076</v>
      </c>
      <c r="T1897">
        <f t="shared" si="179"/>
        <v>2015</v>
      </c>
    </row>
    <row r="1898" spans="1:20" ht="48" x14ac:dyDescent="0.2">
      <c r="A1898" s="6">
        <f t="shared" si="176"/>
        <v>1.2394678492239468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7">
        <f t="shared" si="174"/>
        <v>43</v>
      </c>
      <c r="Q1898" t="str">
        <f t="shared" si="177"/>
        <v>music</v>
      </c>
      <c r="R1898" t="str">
        <f t="shared" si="175"/>
        <v>indie rock</v>
      </c>
      <c r="S1898" s="11">
        <f t="shared" si="178"/>
        <v>41011.501909722218</v>
      </c>
      <c r="T1898">
        <f t="shared" si="179"/>
        <v>2012</v>
      </c>
    </row>
    <row r="1899" spans="1:20" ht="48" x14ac:dyDescent="0.2">
      <c r="A1899" s="6">
        <f t="shared" si="176"/>
        <v>1.0245669291338582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7">
        <f t="shared" si="174"/>
        <v>35.551912568306008</v>
      </c>
      <c r="Q1899" t="str">
        <f t="shared" si="177"/>
        <v>music</v>
      </c>
      <c r="R1899" t="str">
        <f t="shared" si="175"/>
        <v>indie rock</v>
      </c>
      <c r="S1899" s="11">
        <f t="shared" si="178"/>
        <v>41702.666666666664</v>
      </c>
      <c r="T1899">
        <f t="shared" si="179"/>
        <v>2014</v>
      </c>
    </row>
    <row r="1900" spans="1:20" ht="48" x14ac:dyDescent="0.2">
      <c r="A1900" s="6">
        <f t="shared" si="176"/>
        <v>1.4450000000000001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7">
        <f t="shared" si="174"/>
        <v>68.80952380952381</v>
      </c>
      <c r="Q1900" t="str">
        <f t="shared" si="177"/>
        <v>music</v>
      </c>
      <c r="R1900" t="str">
        <f t="shared" si="175"/>
        <v>indie rock</v>
      </c>
      <c r="S1900" s="11">
        <f t="shared" si="178"/>
        <v>42401.541666666664</v>
      </c>
      <c r="T1900">
        <f t="shared" si="179"/>
        <v>2016</v>
      </c>
    </row>
    <row r="1901" spans="1:20" ht="48" x14ac:dyDescent="0.2">
      <c r="A1901" s="6">
        <f t="shared" si="176"/>
        <v>1.3333333333333333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7">
        <f t="shared" si="174"/>
        <v>28.571428571428573</v>
      </c>
      <c r="Q1901" t="str">
        <f t="shared" si="177"/>
        <v>music</v>
      </c>
      <c r="R1901" t="str">
        <f t="shared" si="175"/>
        <v>indie rock</v>
      </c>
      <c r="S1901" s="11">
        <f t="shared" si="178"/>
        <v>42088.691736111105</v>
      </c>
      <c r="T1901">
        <f t="shared" si="179"/>
        <v>2015</v>
      </c>
    </row>
    <row r="1902" spans="1:20" ht="48" x14ac:dyDescent="0.2">
      <c r="A1902" s="6">
        <f t="shared" si="176"/>
        <v>1.0936440000000001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7">
        <f t="shared" si="174"/>
        <v>50.631666666666668</v>
      </c>
      <c r="Q1902" t="str">
        <f t="shared" si="177"/>
        <v>music</v>
      </c>
      <c r="R1902" t="str">
        <f t="shared" si="175"/>
        <v>indie rock</v>
      </c>
      <c r="S1902" s="11">
        <f t="shared" si="178"/>
        <v>41188.207638888889</v>
      </c>
      <c r="T1902">
        <f t="shared" si="179"/>
        <v>2012</v>
      </c>
    </row>
    <row r="1903" spans="1:20" ht="48" x14ac:dyDescent="0.2">
      <c r="A1903" s="6">
        <f t="shared" si="176"/>
        <v>2.696969696969697E-2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7">
        <f t="shared" si="174"/>
        <v>106.8</v>
      </c>
      <c r="Q1903" t="str">
        <f t="shared" si="177"/>
        <v>technology</v>
      </c>
      <c r="R1903" t="str">
        <f t="shared" si="175"/>
        <v>gadgets</v>
      </c>
      <c r="S1903" s="11">
        <f t="shared" si="178"/>
        <v>42146.333333333336</v>
      </c>
      <c r="T1903">
        <f t="shared" si="179"/>
        <v>2015</v>
      </c>
    </row>
    <row r="1904" spans="1:20" ht="48" x14ac:dyDescent="0.2">
      <c r="A1904" s="6">
        <f t="shared" si="176"/>
        <v>1.2E-2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7">
        <f t="shared" si="174"/>
        <v>4</v>
      </c>
      <c r="Q1904" t="str">
        <f t="shared" si="177"/>
        <v>technology</v>
      </c>
      <c r="R1904" t="str">
        <f t="shared" si="175"/>
        <v>gadgets</v>
      </c>
      <c r="S1904" s="11">
        <f t="shared" si="178"/>
        <v>42067.581562499996</v>
      </c>
      <c r="T1904">
        <f t="shared" si="179"/>
        <v>2015</v>
      </c>
    </row>
    <row r="1905" spans="1:20" ht="48" x14ac:dyDescent="0.2">
      <c r="A1905" s="6">
        <f t="shared" si="176"/>
        <v>0.46600000000000003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7">
        <f t="shared" si="174"/>
        <v>34.097560975609753</v>
      </c>
      <c r="Q1905" t="str">
        <f t="shared" si="177"/>
        <v>technology</v>
      </c>
      <c r="R1905" t="str">
        <f t="shared" si="175"/>
        <v>gadgets</v>
      </c>
      <c r="S1905" s="11">
        <f t="shared" si="178"/>
        <v>42762.562395833331</v>
      </c>
      <c r="T1905">
        <f t="shared" si="179"/>
        <v>2017</v>
      </c>
    </row>
    <row r="1906" spans="1:20" ht="48" x14ac:dyDescent="0.2">
      <c r="A1906" s="6">
        <f t="shared" si="176"/>
        <v>1E-3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7">
        <f t="shared" si="174"/>
        <v>25</v>
      </c>
      <c r="Q1906" t="str">
        <f t="shared" si="177"/>
        <v>technology</v>
      </c>
      <c r="R1906" t="str">
        <f t="shared" si="175"/>
        <v>gadgets</v>
      </c>
      <c r="S1906" s="11">
        <f t="shared" si="178"/>
        <v>42371.477094907408</v>
      </c>
      <c r="T1906">
        <f t="shared" si="179"/>
        <v>2016</v>
      </c>
    </row>
    <row r="1907" spans="1:20" ht="48" x14ac:dyDescent="0.2">
      <c r="A1907" s="6">
        <f t="shared" si="176"/>
        <v>1.6800000000000001E-3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7">
        <f t="shared" si="174"/>
        <v>10.5</v>
      </c>
      <c r="Q1907" t="str">
        <f t="shared" si="177"/>
        <v>technology</v>
      </c>
      <c r="R1907" t="str">
        <f t="shared" si="175"/>
        <v>gadgets</v>
      </c>
      <c r="S1907" s="11">
        <f t="shared" si="178"/>
        <v>41889.717523148145</v>
      </c>
      <c r="T1907">
        <f t="shared" si="179"/>
        <v>2014</v>
      </c>
    </row>
    <row r="1908" spans="1:20" ht="48" x14ac:dyDescent="0.2">
      <c r="A1908" s="6">
        <f t="shared" si="176"/>
        <v>0.42759999999999998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7">
        <f t="shared" si="174"/>
        <v>215.95959595959596</v>
      </c>
      <c r="Q1908" t="str">
        <f t="shared" si="177"/>
        <v>technology</v>
      </c>
      <c r="R1908" t="str">
        <f t="shared" si="175"/>
        <v>gadgets</v>
      </c>
      <c r="S1908" s="11">
        <f t="shared" si="178"/>
        <v>42544.462766203702</v>
      </c>
      <c r="T1908">
        <f t="shared" si="179"/>
        <v>2016</v>
      </c>
    </row>
    <row r="1909" spans="1:20" ht="48" x14ac:dyDescent="0.2">
      <c r="A1909" s="6">
        <f t="shared" si="176"/>
        <v>2.8333333333333335E-3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7">
        <f t="shared" si="174"/>
        <v>21.25</v>
      </c>
      <c r="Q1909" t="str">
        <f t="shared" si="177"/>
        <v>technology</v>
      </c>
      <c r="R1909" t="str">
        <f t="shared" si="175"/>
        <v>gadgets</v>
      </c>
      <c r="S1909" s="11">
        <f t="shared" si="178"/>
        <v>41782.378761574073</v>
      </c>
      <c r="T1909">
        <f t="shared" si="179"/>
        <v>2014</v>
      </c>
    </row>
    <row r="1910" spans="1:20" ht="48" x14ac:dyDescent="0.2">
      <c r="A1910" s="6">
        <f t="shared" si="176"/>
        <v>1.7319999999999999E-2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7">
        <f t="shared" si="174"/>
        <v>108.25</v>
      </c>
      <c r="Q1910" t="str">
        <f t="shared" si="177"/>
        <v>technology</v>
      </c>
      <c r="R1910" t="str">
        <f t="shared" si="175"/>
        <v>gadgets</v>
      </c>
      <c r="S1910" s="11">
        <f t="shared" si="178"/>
        <v>42733.709490740737</v>
      </c>
      <c r="T1910">
        <f t="shared" si="179"/>
        <v>2016</v>
      </c>
    </row>
    <row r="1911" spans="1:20" ht="48" x14ac:dyDescent="0.2">
      <c r="A1911" s="6">
        <f t="shared" si="176"/>
        <v>0.14111428571428572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7">
        <f t="shared" si="174"/>
        <v>129.97368421052633</v>
      </c>
      <c r="Q1911" t="str">
        <f t="shared" si="177"/>
        <v>technology</v>
      </c>
      <c r="R1911" t="str">
        <f t="shared" si="175"/>
        <v>gadgets</v>
      </c>
      <c r="S1911" s="11">
        <f t="shared" si="178"/>
        <v>41935.220821759256</v>
      </c>
      <c r="T1911">
        <f t="shared" si="179"/>
        <v>2014</v>
      </c>
    </row>
    <row r="1912" spans="1:20" ht="48" x14ac:dyDescent="0.2">
      <c r="A1912" s="6">
        <f t="shared" si="176"/>
        <v>0.39395294117647056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7">
        <f t="shared" si="174"/>
        <v>117.49473684210527</v>
      </c>
      <c r="Q1912" t="str">
        <f t="shared" si="177"/>
        <v>technology</v>
      </c>
      <c r="R1912" t="str">
        <f t="shared" si="175"/>
        <v>gadgets</v>
      </c>
      <c r="S1912" s="11">
        <f t="shared" si="178"/>
        <v>42308.739583333336</v>
      </c>
      <c r="T1912">
        <f t="shared" si="179"/>
        <v>2015</v>
      </c>
    </row>
    <row r="1913" spans="1:20" ht="48" x14ac:dyDescent="0.2">
      <c r="A1913" s="6">
        <f t="shared" si="176"/>
        <v>2.3529411764705883E-4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7">
        <f t="shared" si="174"/>
        <v>10</v>
      </c>
      <c r="Q1913" t="str">
        <f t="shared" si="177"/>
        <v>technology</v>
      </c>
      <c r="R1913" t="str">
        <f t="shared" si="175"/>
        <v>gadgets</v>
      </c>
      <c r="S1913" s="11">
        <f t="shared" si="178"/>
        <v>41859.825624999998</v>
      </c>
      <c r="T1913">
        <f t="shared" si="179"/>
        <v>2014</v>
      </c>
    </row>
    <row r="1914" spans="1:20" ht="48" x14ac:dyDescent="0.2">
      <c r="A1914" s="6">
        <f t="shared" si="176"/>
        <v>0.59299999999999997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7">
        <f t="shared" si="174"/>
        <v>70.595238095238102</v>
      </c>
      <c r="Q1914" t="str">
        <f t="shared" si="177"/>
        <v>technology</v>
      </c>
      <c r="R1914" t="str">
        <f t="shared" si="175"/>
        <v>gadgets</v>
      </c>
      <c r="S1914" s="11">
        <f t="shared" si="178"/>
        <v>42159.018055555549</v>
      </c>
      <c r="T1914">
        <f t="shared" si="179"/>
        <v>2015</v>
      </c>
    </row>
    <row r="1915" spans="1:20" ht="32" x14ac:dyDescent="0.2">
      <c r="A1915" s="6">
        <f t="shared" si="176"/>
        <v>1.3270833333333334E-2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7">
        <f t="shared" si="174"/>
        <v>24.5</v>
      </c>
      <c r="Q1915" t="str">
        <f t="shared" si="177"/>
        <v>technology</v>
      </c>
      <c r="R1915" t="str">
        <f t="shared" si="175"/>
        <v>gadgets</v>
      </c>
      <c r="S1915" s="11">
        <f t="shared" si="178"/>
        <v>41920.302986111106</v>
      </c>
      <c r="T1915">
        <f t="shared" si="179"/>
        <v>2014</v>
      </c>
    </row>
    <row r="1916" spans="1:20" ht="48" x14ac:dyDescent="0.2">
      <c r="A1916" s="6">
        <f t="shared" si="176"/>
        <v>9.0090090090090086E-2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7">
        <f t="shared" si="174"/>
        <v>30</v>
      </c>
      <c r="Q1916" t="str">
        <f t="shared" si="177"/>
        <v>technology</v>
      </c>
      <c r="R1916" t="str">
        <f t="shared" si="175"/>
        <v>gadgets</v>
      </c>
      <c r="S1916" s="11">
        <f t="shared" si="178"/>
        <v>41943.957638888889</v>
      </c>
      <c r="T1916">
        <f t="shared" si="179"/>
        <v>2014</v>
      </c>
    </row>
    <row r="1917" spans="1:20" ht="48" x14ac:dyDescent="0.2">
      <c r="A1917" s="6">
        <f t="shared" si="176"/>
        <v>1.6E-2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7">
        <f t="shared" si="174"/>
        <v>2</v>
      </c>
      <c r="Q1917" t="str">
        <f t="shared" si="177"/>
        <v>technology</v>
      </c>
      <c r="R1917" t="str">
        <f t="shared" si="175"/>
        <v>gadgets</v>
      </c>
      <c r="S1917" s="11">
        <f t="shared" si="178"/>
        <v>41883.840532407405</v>
      </c>
      <c r="T1917">
        <f t="shared" si="179"/>
        <v>2014</v>
      </c>
    </row>
    <row r="1918" spans="1:20" ht="32" x14ac:dyDescent="0.2">
      <c r="A1918" s="6">
        <f t="shared" si="176"/>
        <v>5.1000000000000004E-3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7">
        <f t="shared" si="174"/>
        <v>17</v>
      </c>
      <c r="Q1918" t="str">
        <f t="shared" si="177"/>
        <v>technology</v>
      </c>
      <c r="R1918" t="str">
        <f t="shared" si="175"/>
        <v>gadgets</v>
      </c>
      <c r="S1918" s="11">
        <f t="shared" si="178"/>
        <v>42681.550636574073</v>
      </c>
      <c r="T1918">
        <f t="shared" si="179"/>
        <v>2016</v>
      </c>
    </row>
    <row r="1919" spans="1:20" ht="32" x14ac:dyDescent="0.2">
      <c r="A1919" s="6">
        <f t="shared" si="176"/>
        <v>0.52570512820512816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7">
        <f t="shared" si="174"/>
        <v>2928.9285714285716</v>
      </c>
      <c r="Q1919" t="str">
        <f t="shared" si="177"/>
        <v>technology</v>
      </c>
      <c r="R1919" t="str">
        <f t="shared" si="175"/>
        <v>gadgets</v>
      </c>
      <c r="S1919" s="11">
        <f t="shared" si="178"/>
        <v>42776.06172453703</v>
      </c>
      <c r="T1919">
        <f t="shared" si="179"/>
        <v>2017</v>
      </c>
    </row>
    <row r="1920" spans="1:20" ht="48" x14ac:dyDescent="0.2">
      <c r="A1920" s="6">
        <f t="shared" si="176"/>
        <v>1.04E-2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7">
        <f t="shared" si="174"/>
        <v>28.888888888888889</v>
      </c>
      <c r="Q1920" t="str">
        <f t="shared" si="177"/>
        <v>technology</v>
      </c>
      <c r="R1920" t="str">
        <f t="shared" si="175"/>
        <v>gadgets</v>
      </c>
      <c r="S1920" s="11">
        <f t="shared" si="178"/>
        <v>41863.581608796296</v>
      </c>
      <c r="T1920">
        <f t="shared" si="179"/>
        <v>2014</v>
      </c>
    </row>
    <row r="1921" spans="1:20" ht="48" x14ac:dyDescent="0.2">
      <c r="A1921" s="6">
        <f t="shared" si="176"/>
        <v>0.47399999999999998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7">
        <f t="shared" si="174"/>
        <v>29.625</v>
      </c>
      <c r="Q1921" t="str">
        <f t="shared" si="177"/>
        <v>technology</v>
      </c>
      <c r="R1921" t="str">
        <f t="shared" si="175"/>
        <v>gadgets</v>
      </c>
      <c r="S1921" s="11">
        <f t="shared" si="178"/>
        <v>42143.667233796288</v>
      </c>
      <c r="T1921">
        <f t="shared" si="179"/>
        <v>2015</v>
      </c>
    </row>
    <row r="1922" spans="1:20" ht="48" x14ac:dyDescent="0.2">
      <c r="A1922" s="6">
        <f t="shared" si="176"/>
        <v>0.43030000000000002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7">
        <f t="shared" ref="P1922:P1985" si="180">F:F/M:M</f>
        <v>40.980952380952381</v>
      </c>
      <c r="Q1922" t="str">
        <f t="shared" si="177"/>
        <v>technology</v>
      </c>
      <c r="R1922" t="str">
        <f t="shared" ref="R1922:R1985" si="181">RIGHT(O1922,LEN(O1922)-SEARCH("/",O1922,1))</f>
        <v>gadgets</v>
      </c>
      <c r="S1922" s="11">
        <f t="shared" si="178"/>
        <v>42298.749999999993</v>
      </c>
      <c r="T1922">
        <f t="shared" si="179"/>
        <v>2015</v>
      </c>
    </row>
    <row r="1923" spans="1:20" ht="32" x14ac:dyDescent="0.2">
      <c r="A1923" s="6">
        <f t="shared" ref="A1923:A1986" si="182">F:F/E:E</f>
        <v>1.3680000000000001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7">
        <f t="shared" si="180"/>
        <v>54</v>
      </c>
      <c r="Q1923" t="str">
        <f t="shared" ref="Q1923:Q1986" si="183">LEFT(O1923,SEARCH("/",O1923,1)-1)</f>
        <v>music</v>
      </c>
      <c r="R1923" t="str">
        <f t="shared" si="181"/>
        <v>indie rock</v>
      </c>
      <c r="S1923" s="11">
        <f t="shared" ref="S1923:S1986" si="184">(((J1923/60)/60)/24)+DATE(1970,1,1)+(-5/24)</f>
        <v>41104.013229166667</v>
      </c>
      <c r="T1923">
        <f t="shared" ref="T1923:T1986" si="185">YEAR(S1923)</f>
        <v>2012</v>
      </c>
    </row>
    <row r="1924" spans="1:20" ht="48" x14ac:dyDescent="0.2">
      <c r="A1924" s="6">
        <f t="shared" si="182"/>
        <v>1.1555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7">
        <f t="shared" si="180"/>
        <v>36.109375</v>
      </c>
      <c r="Q1924" t="str">
        <f t="shared" si="183"/>
        <v>music</v>
      </c>
      <c r="R1924" t="str">
        <f t="shared" si="181"/>
        <v>indie rock</v>
      </c>
      <c r="S1924" s="11">
        <f t="shared" si="184"/>
        <v>41620.047534722216</v>
      </c>
      <c r="T1924">
        <f t="shared" si="185"/>
        <v>2013</v>
      </c>
    </row>
    <row r="1925" spans="1:20" ht="48" x14ac:dyDescent="0.2">
      <c r="A1925" s="6">
        <f t="shared" si="182"/>
        <v>2.4079999999999999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7">
        <f t="shared" si="180"/>
        <v>23.153846153846153</v>
      </c>
      <c r="Q1925" t="str">
        <f t="shared" si="183"/>
        <v>music</v>
      </c>
      <c r="R1925" t="str">
        <f t="shared" si="181"/>
        <v>indie rock</v>
      </c>
      <c r="S1925" s="11">
        <f t="shared" si="184"/>
        <v>40812.999305555553</v>
      </c>
      <c r="T1925">
        <f t="shared" si="185"/>
        <v>2011</v>
      </c>
    </row>
    <row r="1926" spans="1:20" ht="48" x14ac:dyDescent="0.2">
      <c r="A1926" s="6">
        <f t="shared" si="182"/>
        <v>1.1439999999999999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7">
        <f t="shared" si="180"/>
        <v>104</v>
      </c>
      <c r="Q1926" t="str">
        <f t="shared" si="183"/>
        <v>music</v>
      </c>
      <c r="R1926" t="str">
        <f t="shared" si="181"/>
        <v>indie rock</v>
      </c>
      <c r="S1926" s="11">
        <f t="shared" si="184"/>
        <v>41654.606249999997</v>
      </c>
      <c r="T1926">
        <f t="shared" si="185"/>
        <v>2014</v>
      </c>
    </row>
    <row r="1927" spans="1:20" ht="32" x14ac:dyDescent="0.2">
      <c r="A1927" s="6">
        <f t="shared" si="182"/>
        <v>1.1033333333333333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7">
        <f t="shared" si="180"/>
        <v>31.826923076923077</v>
      </c>
      <c r="Q1927" t="str">
        <f t="shared" si="183"/>
        <v>music</v>
      </c>
      <c r="R1927" t="str">
        <f t="shared" si="181"/>
        <v>indie rock</v>
      </c>
      <c r="S1927" s="11">
        <f t="shared" si="184"/>
        <v>41557.791666666664</v>
      </c>
      <c r="T1927">
        <f t="shared" si="185"/>
        <v>2013</v>
      </c>
    </row>
    <row r="1928" spans="1:20" ht="64" x14ac:dyDescent="0.2">
      <c r="A1928" s="6">
        <f t="shared" si="182"/>
        <v>1.9537933333333333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7">
        <f t="shared" si="180"/>
        <v>27.3896261682243</v>
      </c>
      <c r="Q1928" t="str">
        <f t="shared" si="183"/>
        <v>music</v>
      </c>
      <c r="R1928" t="str">
        <f t="shared" si="181"/>
        <v>indie rock</v>
      </c>
      <c r="S1928" s="11">
        <f t="shared" si="184"/>
        <v>40483.80972222222</v>
      </c>
      <c r="T1928">
        <f t="shared" si="185"/>
        <v>2010</v>
      </c>
    </row>
    <row r="1929" spans="1:20" ht="16" x14ac:dyDescent="0.2">
      <c r="A1929" s="6">
        <f t="shared" si="182"/>
        <v>1.0333333333333334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7">
        <f t="shared" si="180"/>
        <v>56.363636363636367</v>
      </c>
      <c r="Q1929" t="str">
        <f t="shared" si="183"/>
        <v>music</v>
      </c>
      <c r="R1929" t="str">
        <f t="shared" si="181"/>
        <v>indie rock</v>
      </c>
      <c r="S1929" s="11">
        <f t="shared" si="184"/>
        <v>40975.999305555553</v>
      </c>
      <c r="T1929">
        <f t="shared" si="185"/>
        <v>2012</v>
      </c>
    </row>
    <row r="1930" spans="1:20" ht="32" x14ac:dyDescent="0.2">
      <c r="A1930" s="6">
        <f t="shared" si="182"/>
        <v>1.031372549019608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7">
        <f t="shared" si="180"/>
        <v>77.352941176470594</v>
      </c>
      <c r="Q1930" t="str">
        <f t="shared" si="183"/>
        <v>music</v>
      </c>
      <c r="R1930" t="str">
        <f t="shared" si="181"/>
        <v>indie rock</v>
      </c>
      <c r="S1930" s="11">
        <f t="shared" si="184"/>
        <v>41401.439745370371</v>
      </c>
      <c r="T1930">
        <f t="shared" si="185"/>
        <v>2013</v>
      </c>
    </row>
    <row r="1931" spans="1:20" ht="48" x14ac:dyDescent="0.2">
      <c r="A1931" s="6">
        <f t="shared" si="182"/>
        <v>1.003125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7">
        <f t="shared" si="180"/>
        <v>42.8</v>
      </c>
      <c r="Q1931" t="str">
        <f t="shared" si="183"/>
        <v>music</v>
      </c>
      <c r="R1931" t="str">
        <f t="shared" si="181"/>
        <v>indie rock</v>
      </c>
      <c r="S1931" s="11">
        <f t="shared" si="184"/>
        <v>40728.813263888886</v>
      </c>
      <c r="T1931">
        <f t="shared" si="185"/>
        <v>2011</v>
      </c>
    </row>
    <row r="1932" spans="1:20" ht="32" x14ac:dyDescent="0.2">
      <c r="A1932" s="6">
        <f t="shared" si="182"/>
        <v>1.27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7">
        <f t="shared" si="180"/>
        <v>48.846153846153847</v>
      </c>
      <c r="Q1932" t="str">
        <f t="shared" si="183"/>
        <v>music</v>
      </c>
      <c r="R1932" t="str">
        <f t="shared" si="181"/>
        <v>indie rock</v>
      </c>
      <c r="S1932" s="11">
        <f t="shared" si="184"/>
        <v>41462.350486111107</v>
      </c>
      <c r="T1932">
        <f t="shared" si="185"/>
        <v>2013</v>
      </c>
    </row>
    <row r="1933" spans="1:20" ht="32" x14ac:dyDescent="0.2">
      <c r="A1933" s="6">
        <f t="shared" si="182"/>
        <v>1.20601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7">
        <f t="shared" si="180"/>
        <v>48.240400000000001</v>
      </c>
      <c r="Q1933" t="str">
        <f t="shared" si="183"/>
        <v>music</v>
      </c>
      <c r="R1933" t="str">
        <f t="shared" si="181"/>
        <v>indie rock</v>
      </c>
      <c r="S1933" s="11">
        <f t="shared" si="184"/>
        <v>41050.9375</v>
      </c>
      <c r="T1933">
        <f t="shared" si="185"/>
        <v>2012</v>
      </c>
    </row>
    <row r="1934" spans="1:20" ht="48" x14ac:dyDescent="0.2">
      <c r="A1934" s="6">
        <f t="shared" si="182"/>
        <v>1.0699047619047619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7">
        <f t="shared" si="180"/>
        <v>70.212500000000006</v>
      </c>
      <c r="Q1934" t="str">
        <f t="shared" si="183"/>
        <v>music</v>
      </c>
      <c r="R1934" t="str">
        <f t="shared" si="181"/>
        <v>indie rock</v>
      </c>
      <c r="S1934" s="11">
        <f t="shared" si="184"/>
        <v>40932.601539351846</v>
      </c>
      <c r="T1934">
        <f t="shared" si="185"/>
        <v>2012</v>
      </c>
    </row>
    <row r="1935" spans="1:20" ht="48" x14ac:dyDescent="0.2">
      <c r="A1935" s="6">
        <f t="shared" si="182"/>
        <v>1.7243333333333333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7">
        <f t="shared" si="180"/>
        <v>94.054545454545448</v>
      </c>
      <c r="Q1935" t="str">
        <f t="shared" si="183"/>
        <v>music</v>
      </c>
      <c r="R1935" t="str">
        <f t="shared" si="181"/>
        <v>indie rock</v>
      </c>
      <c r="S1935" s="11">
        <f t="shared" si="184"/>
        <v>41908.922534722216</v>
      </c>
      <c r="T1935">
        <f t="shared" si="185"/>
        <v>2014</v>
      </c>
    </row>
    <row r="1936" spans="1:20" ht="48" x14ac:dyDescent="0.2">
      <c r="A1936" s="6">
        <f t="shared" si="182"/>
        <v>1.2362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7">
        <f t="shared" si="180"/>
        <v>80.272727272727266</v>
      </c>
      <c r="Q1936" t="str">
        <f t="shared" si="183"/>
        <v>music</v>
      </c>
      <c r="R1936" t="str">
        <f t="shared" si="181"/>
        <v>indie rock</v>
      </c>
      <c r="S1936" s="11">
        <f t="shared" si="184"/>
        <v>40902</v>
      </c>
      <c r="T1936">
        <f t="shared" si="185"/>
        <v>2011</v>
      </c>
    </row>
    <row r="1937" spans="1:20" ht="48" x14ac:dyDescent="0.2">
      <c r="A1937" s="6">
        <f t="shared" si="182"/>
        <v>1.0840000000000001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7">
        <f t="shared" si="180"/>
        <v>54.2</v>
      </c>
      <c r="Q1937" t="str">
        <f t="shared" si="183"/>
        <v>music</v>
      </c>
      <c r="R1937" t="str">
        <f t="shared" si="181"/>
        <v>indie rock</v>
      </c>
      <c r="S1937" s="11">
        <f t="shared" si="184"/>
        <v>41810.999305555553</v>
      </c>
      <c r="T1937">
        <f t="shared" si="185"/>
        <v>2014</v>
      </c>
    </row>
    <row r="1938" spans="1:20" ht="48" x14ac:dyDescent="0.2">
      <c r="A1938" s="6">
        <f t="shared" si="182"/>
        <v>1.1652013333333333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7">
        <f t="shared" si="180"/>
        <v>60.26903448275862</v>
      </c>
      <c r="Q1938" t="str">
        <f t="shared" si="183"/>
        <v>music</v>
      </c>
      <c r="R1938" t="str">
        <f t="shared" si="181"/>
        <v>indie rock</v>
      </c>
      <c r="S1938" s="11">
        <f t="shared" si="184"/>
        <v>40883.040972222218</v>
      </c>
      <c r="T1938">
        <f t="shared" si="185"/>
        <v>2011</v>
      </c>
    </row>
    <row r="1939" spans="1:20" ht="48" x14ac:dyDescent="0.2">
      <c r="A1939" s="6">
        <f t="shared" si="182"/>
        <v>1.8724499999999999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7">
        <f t="shared" si="180"/>
        <v>38.740344827586206</v>
      </c>
      <c r="Q1939" t="str">
        <f t="shared" si="183"/>
        <v>music</v>
      </c>
      <c r="R1939" t="str">
        <f t="shared" si="181"/>
        <v>indie rock</v>
      </c>
      <c r="S1939" s="11">
        <f t="shared" si="184"/>
        <v>41074.957638888889</v>
      </c>
      <c r="T1939">
        <f t="shared" si="185"/>
        <v>2012</v>
      </c>
    </row>
    <row r="1940" spans="1:20" ht="48" x14ac:dyDescent="0.2">
      <c r="A1940" s="6">
        <f t="shared" si="182"/>
        <v>1.1593333333333333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7">
        <f t="shared" si="180"/>
        <v>152.54385964912279</v>
      </c>
      <c r="Q1940" t="str">
        <f t="shared" si="183"/>
        <v>music</v>
      </c>
      <c r="R1940" t="str">
        <f t="shared" si="181"/>
        <v>indie rock</v>
      </c>
      <c r="S1940" s="11">
        <f t="shared" si="184"/>
        <v>41457</v>
      </c>
      <c r="T1940">
        <f t="shared" si="185"/>
        <v>2013</v>
      </c>
    </row>
    <row r="1941" spans="1:20" ht="48" x14ac:dyDescent="0.2">
      <c r="A1941" s="6">
        <f t="shared" si="182"/>
        <v>1.107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7">
        <f t="shared" si="180"/>
        <v>115.3125</v>
      </c>
      <c r="Q1941" t="str">
        <f t="shared" si="183"/>
        <v>music</v>
      </c>
      <c r="R1941" t="str">
        <f t="shared" si="181"/>
        <v>indie rock</v>
      </c>
      <c r="S1941" s="11">
        <f t="shared" si="184"/>
        <v>41343.735046296293</v>
      </c>
      <c r="T1941">
        <f t="shared" si="185"/>
        <v>2013</v>
      </c>
    </row>
    <row r="1942" spans="1:20" ht="48" x14ac:dyDescent="0.2">
      <c r="A1942" s="6">
        <f t="shared" si="182"/>
        <v>1.7092307692307693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7">
        <f t="shared" si="180"/>
        <v>35.838709677419352</v>
      </c>
      <c r="Q1942" t="str">
        <f t="shared" si="183"/>
        <v>music</v>
      </c>
      <c r="R1942" t="str">
        <f t="shared" si="181"/>
        <v>indie rock</v>
      </c>
      <c r="S1942" s="11">
        <f t="shared" si="184"/>
        <v>40708.957638888889</v>
      </c>
      <c r="T1942">
        <f t="shared" si="185"/>
        <v>2011</v>
      </c>
    </row>
    <row r="1943" spans="1:20" ht="48" x14ac:dyDescent="0.2">
      <c r="A1943" s="6">
        <f t="shared" si="182"/>
        <v>1.2611835600000001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7">
        <f t="shared" si="180"/>
        <v>64.570118779438872</v>
      </c>
      <c r="Q1943" t="str">
        <f t="shared" si="183"/>
        <v>technology</v>
      </c>
      <c r="R1943" t="str">
        <f t="shared" si="181"/>
        <v>hardware</v>
      </c>
      <c r="S1943" s="11">
        <f t="shared" si="184"/>
        <v>41774.08253472222</v>
      </c>
      <c r="T1943">
        <f t="shared" si="185"/>
        <v>2014</v>
      </c>
    </row>
    <row r="1944" spans="1:20" ht="48" x14ac:dyDescent="0.2">
      <c r="A1944" s="6">
        <f t="shared" si="182"/>
        <v>1.3844033333333334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7">
        <f t="shared" si="180"/>
        <v>87.436000000000007</v>
      </c>
      <c r="Q1944" t="str">
        <f t="shared" si="183"/>
        <v>technology</v>
      </c>
      <c r="R1944" t="str">
        <f t="shared" si="181"/>
        <v>hardware</v>
      </c>
      <c r="S1944" s="11">
        <f t="shared" si="184"/>
        <v>40728.619675925926</v>
      </c>
      <c r="T1944">
        <f t="shared" si="185"/>
        <v>2011</v>
      </c>
    </row>
    <row r="1945" spans="1:20" ht="48" x14ac:dyDescent="0.2">
      <c r="A1945" s="6">
        <f t="shared" si="182"/>
        <v>17.052499999999998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7">
        <f t="shared" si="180"/>
        <v>68.815577078288939</v>
      </c>
      <c r="Q1945" t="str">
        <f t="shared" si="183"/>
        <v>technology</v>
      </c>
      <c r="R1945" t="str">
        <f t="shared" si="181"/>
        <v>hardware</v>
      </c>
      <c r="S1945" s="11">
        <f t="shared" si="184"/>
        <v>42593.061527777776</v>
      </c>
      <c r="T1945">
        <f t="shared" si="185"/>
        <v>2016</v>
      </c>
    </row>
    <row r="1946" spans="1:20" ht="48" x14ac:dyDescent="0.2">
      <c r="A1946" s="6">
        <f t="shared" si="182"/>
        <v>7.8805550000000002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7">
        <f t="shared" si="180"/>
        <v>176.200223588597</v>
      </c>
      <c r="Q1946" t="str">
        <f t="shared" si="183"/>
        <v>technology</v>
      </c>
      <c r="R1946" t="str">
        <f t="shared" si="181"/>
        <v>hardware</v>
      </c>
      <c r="S1946" s="11">
        <f t="shared" si="184"/>
        <v>41760.376041666663</v>
      </c>
      <c r="T1946">
        <f t="shared" si="185"/>
        <v>2014</v>
      </c>
    </row>
    <row r="1947" spans="1:20" ht="48" x14ac:dyDescent="0.2">
      <c r="A1947" s="6">
        <f t="shared" si="182"/>
        <v>3.4801799999999998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7">
        <f t="shared" si="180"/>
        <v>511.79117647058825</v>
      </c>
      <c r="Q1947" t="str">
        <f t="shared" si="183"/>
        <v>technology</v>
      </c>
      <c r="R1947" t="str">
        <f t="shared" si="181"/>
        <v>hardware</v>
      </c>
      <c r="S1947" s="11">
        <f t="shared" si="184"/>
        <v>42197.043495370373</v>
      </c>
      <c r="T1947">
        <f t="shared" si="185"/>
        <v>2015</v>
      </c>
    </row>
    <row r="1948" spans="1:20" ht="48" x14ac:dyDescent="0.2">
      <c r="A1948" s="6">
        <f t="shared" si="182"/>
        <v>1.4974666666666667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7">
        <f t="shared" si="180"/>
        <v>160.44285714285715</v>
      </c>
      <c r="Q1948" t="str">
        <f t="shared" si="183"/>
        <v>technology</v>
      </c>
      <c r="R1948" t="str">
        <f t="shared" si="181"/>
        <v>hardware</v>
      </c>
      <c r="S1948" s="11">
        <f t="shared" si="184"/>
        <v>41748.900011574071</v>
      </c>
      <c r="T1948">
        <f t="shared" si="185"/>
        <v>2014</v>
      </c>
    </row>
    <row r="1949" spans="1:20" ht="48" x14ac:dyDescent="0.2">
      <c r="A1949" s="6">
        <f t="shared" si="182"/>
        <v>1.0063375000000001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7">
        <f t="shared" si="180"/>
        <v>35.003043478260871</v>
      </c>
      <c r="Q1949" t="str">
        <f t="shared" si="183"/>
        <v>technology</v>
      </c>
      <c r="R1949" t="str">
        <f t="shared" si="181"/>
        <v>hardware</v>
      </c>
      <c r="S1949" s="11">
        <f t="shared" si="184"/>
        <v>40140.040972222218</v>
      </c>
      <c r="T1949">
        <f t="shared" si="185"/>
        <v>2009</v>
      </c>
    </row>
    <row r="1950" spans="1:20" ht="32" x14ac:dyDescent="0.2">
      <c r="A1950" s="6">
        <f t="shared" si="182"/>
        <v>8.0021100000000001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7">
        <f t="shared" si="180"/>
        <v>188.50671378091872</v>
      </c>
      <c r="Q1950" t="str">
        <f t="shared" si="183"/>
        <v>technology</v>
      </c>
      <c r="R1950" t="str">
        <f t="shared" si="181"/>
        <v>hardware</v>
      </c>
      <c r="S1950" s="11">
        <f t="shared" si="184"/>
        <v>42527.501388888886</v>
      </c>
      <c r="T1950">
        <f t="shared" si="185"/>
        <v>2016</v>
      </c>
    </row>
    <row r="1951" spans="1:20" ht="48" x14ac:dyDescent="0.2">
      <c r="A1951" s="6">
        <f t="shared" si="182"/>
        <v>1.0600260000000001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7">
        <f t="shared" si="180"/>
        <v>56.204984093319197</v>
      </c>
      <c r="Q1951" t="str">
        <f t="shared" si="183"/>
        <v>technology</v>
      </c>
      <c r="R1951" t="str">
        <f t="shared" si="181"/>
        <v>hardware</v>
      </c>
      <c r="S1951" s="11">
        <f t="shared" si="184"/>
        <v>41830.214710648142</v>
      </c>
      <c r="T1951">
        <f t="shared" si="185"/>
        <v>2014</v>
      </c>
    </row>
    <row r="1952" spans="1:20" ht="48" x14ac:dyDescent="0.2">
      <c r="A1952" s="6">
        <f t="shared" si="182"/>
        <v>2.0051866666666669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7">
        <f t="shared" si="180"/>
        <v>51.3054157782516</v>
      </c>
      <c r="Q1952" t="str">
        <f t="shared" si="183"/>
        <v>technology</v>
      </c>
      <c r="R1952" t="str">
        <f t="shared" si="181"/>
        <v>hardware</v>
      </c>
      <c r="S1952" s="11">
        <f t="shared" si="184"/>
        <v>40654.973067129627</v>
      </c>
      <c r="T1952">
        <f t="shared" si="185"/>
        <v>2011</v>
      </c>
    </row>
    <row r="1953" spans="1:20" ht="48" x14ac:dyDescent="0.2">
      <c r="A1953" s="6">
        <f t="shared" si="182"/>
        <v>2.1244399999999999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7">
        <f t="shared" si="180"/>
        <v>127.36450839328538</v>
      </c>
      <c r="Q1953" t="str">
        <f t="shared" si="183"/>
        <v>technology</v>
      </c>
      <c r="R1953" t="str">
        <f t="shared" si="181"/>
        <v>hardware</v>
      </c>
      <c r="S1953" s="11">
        <f t="shared" si="184"/>
        <v>42681.253900462958</v>
      </c>
      <c r="T1953">
        <f t="shared" si="185"/>
        <v>2016</v>
      </c>
    </row>
    <row r="1954" spans="1:20" ht="48" x14ac:dyDescent="0.2">
      <c r="A1954" s="6">
        <f t="shared" si="182"/>
        <v>1.9847237142857144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7">
        <f t="shared" si="180"/>
        <v>101.85532258064516</v>
      </c>
      <c r="Q1954" t="str">
        <f t="shared" si="183"/>
        <v>technology</v>
      </c>
      <c r="R1954" t="str">
        <f t="shared" si="181"/>
        <v>hardware</v>
      </c>
      <c r="S1954" s="11">
        <f t="shared" si="184"/>
        <v>41563.398321759254</v>
      </c>
      <c r="T1954">
        <f t="shared" si="185"/>
        <v>2013</v>
      </c>
    </row>
    <row r="1955" spans="1:20" ht="48" x14ac:dyDescent="0.2">
      <c r="A1955" s="6">
        <f t="shared" si="182"/>
        <v>2.2594666666666665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7">
        <f t="shared" si="180"/>
        <v>230.55782312925169</v>
      </c>
      <c r="Q1955" t="str">
        <f t="shared" si="183"/>
        <v>technology</v>
      </c>
      <c r="R1955" t="str">
        <f t="shared" si="181"/>
        <v>hardware</v>
      </c>
      <c r="S1955" s="11">
        <f t="shared" si="184"/>
        <v>40969.916666666664</v>
      </c>
      <c r="T1955">
        <f t="shared" si="185"/>
        <v>2012</v>
      </c>
    </row>
    <row r="1956" spans="1:20" ht="32" x14ac:dyDescent="0.2">
      <c r="A1956" s="6">
        <f t="shared" si="182"/>
        <v>6.9894800000000004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7">
        <f t="shared" si="180"/>
        <v>842.10602409638557</v>
      </c>
      <c r="Q1956" t="str">
        <f t="shared" si="183"/>
        <v>technology</v>
      </c>
      <c r="R1956" t="str">
        <f t="shared" si="181"/>
        <v>hardware</v>
      </c>
      <c r="S1956" s="11">
        <f t="shared" si="184"/>
        <v>42440.999999999993</v>
      </c>
      <c r="T1956">
        <f t="shared" si="185"/>
        <v>2016</v>
      </c>
    </row>
    <row r="1957" spans="1:20" ht="48" x14ac:dyDescent="0.2">
      <c r="A1957" s="6">
        <f t="shared" si="182"/>
        <v>3.9859528571428569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7">
        <f t="shared" si="180"/>
        <v>577.27593103448271</v>
      </c>
      <c r="Q1957" t="str">
        <f t="shared" si="183"/>
        <v>technology</v>
      </c>
      <c r="R1957" t="str">
        <f t="shared" si="181"/>
        <v>hardware</v>
      </c>
      <c r="S1957" s="11">
        <f t="shared" si="184"/>
        <v>41052.583333333328</v>
      </c>
      <c r="T1957">
        <f t="shared" si="185"/>
        <v>2012</v>
      </c>
    </row>
    <row r="1958" spans="1:20" ht="48" x14ac:dyDescent="0.2">
      <c r="A1958" s="6">
        <f t="shared" si="182"/>
        <v>2.9403333333333332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7">
        <f t="shared" si="180"/>
        <v>483.34246575342468</v>
      </c>
      <c r="Q1958" t="str">
        <f t="shared" si="183"/>
        <v>technology</v>
      </c>
      <c r="R1958" t="str">
        <f t="shared" si="181"/>
        <v>hardware</v>
      </c>
      <c r="S1958" s="11">
        <f t="shared" si="184"/>
        <v>42112.673668981479</v>
      </c>
      <c r="T1958">
        <f t="shared" si="185"/>
        <v>2015</v>
      </c>
    </row>
    <row r="1959" spans="1:20" ht="32" x14ac:dyDescent="0.2">
      <c r="A1959" s="6">
        <f t="shared" si="182"/>
        <v>1.6750470000000002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7">
        <f t="shared" si="180"/>
        <v>76.138500000000008</v>
      </c>
      <c r="Q1959" t="str">
        <f t="shared" si="183"/>
        <v>technology</v>
      </c>
      <c r="R1959" t="str">
        <f t="shared" si="181"/>
        <v>hardware</v>
      </c>
      <c r="S1959" s="11">
        <f t="shared" si="184"/>
        <v>41208.890196759254</v>
      </c>
      <c r="T1959">
        <f t="shared" si="185"/>
        <v>2012</v>
      </c>
    </row>
    <row r="1960" spans="1:20" ht="48" x14ac:dyDescent="0.2">
      <c r="A1960" s="6">
        <f t="shared" si="182"/>
        <v>14.355717142857143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7">
        <f t="shared" si="180"/>
        <v>74.107684365781708</v>
      </c>
      <c r="Q1960" t="str">
        <f t="shared" si="183"/>
        <v>technology</v>
      </c>
      <c r="R1960" t="str">
        <f t="shared" si="181"/>
        <v>hardware</v>
      </c>
      <c r="S1960" s="11">
        <f t="shared" si="184"/>
        <v>41356.737974537034</v>
      </c>
      <c r="T1960">
        <f t="shared" si="185"/>
        <v>2013</v>
      </c>
    </row>
    <row r="1961" spans="1:20" ht="48" x14ac:dyDescent="0.2">
      <c r="A1961" s="6">
        <f t="shared" si="182"/>
        <v>1.5673440000000001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7">
        <f t="shared" si="180"/>
        <v>36.965660377358489</v>
      </c>
      <c r="Q1961" t="str">
        <f t="shared" si="183"/>
        <v>technology</v>
      </c>
      <c r="R1961" t="str">
        <f t="shared" si="181"/>
        <v>hardware</v>
      </c>
      <c r="S1961" s="11">
        <f t="shared" si="184"/>
        <v>41912.791666666664</v>
      </c>
      <c r="T1961">
        <f t="shared" si="185"/>
        <v>2014</v>
      </c>
    </row>
    <row r="1962" spans="1:20" ht="48" x14ac:dyDescent="0.2">
      <c r="A1962" s="6">
        <f t="shared" si="182"/>
        <v>1.1790285714285715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7">
        <f t="shared" si="180"/>
        <v>2500.969696969697</v>
      </c>
      <c r="Q1962" t="str">
        <f t="shared" si="183"/>
        <v>technology</v>
      </c>
      <c r="R1962" t="str">
        <f t="shared" si="181"/>
        <v>hardware</v>
      </c>
      <c r="S1962" s="11">
        <f t="shared" si="184"/>
        <v>41994.154409722221</v>
      </c>
      <c r="T1962">
        <f t="shared" si="185"/>
        <v>2014</v>
      </c>
    </row>
    <row r="1963" spans="1:20" ht="48" x14ac:dyDescent="0.2">
      <c r="A1963" s="6">
        <f t="shared" si="182"/>
        <v>11.053811999999999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7">
        <f t="shared" si="180"/>
        <v>67.690214329454989</v>
      </c>
      <c r="Q1963" t="str">
        <f t="shared" si="183"/>
        <v>technology</v>
      </c>
      <c r="R1963" t="str">
        <f t="shared" si="181"/>
        <v>hardware</v>
      </c>
      <c r="S1963" s="11">
        <f t="shared" si="184"/>
        <v>41187.957638888889</v>
      </c>
      <c r="T1963">
        <f t="shared" si="185"/>
        <v>2012</v>
      </c>
    </row>
    <row r="1964" spans="1:20" ht="48" x14ac:dyDescent="0.2">
      <c r="A1964" s="6">
        <f t="shared" si="182"/>
        <v>1.9292499999999999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7">
        <f t="shared" si="180"/>
        <v>63.04738562091503</v>
      </c>
      <c r="Q1964" t="str">
        <f t="shared" si="183"/>
        <v>technology</v>
      </c>
      <c r="R1964" t="str">
        <f t="shared" si="181"/>
        <v>hardware</v>
      </c>
      <c r="S1964" s="11">
        <f t="shared" si="184"/>
        <v>41772.572175925925</v>
      </c>
      <c r="T1964">
        <f t="shared" si="185"/>
        <v>2014</v>
      </c>
    </row>
    <row r="1965" spans="1:20" ht="48" x14ac:dyDescent="0.2">
      <c r="A1965" s="6">
        <f t="shared" si="182"/>
        <v>1.268842105263158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7">
        <f t="shared" si="180"/>
        <v>117.6</v>
      </c>
      <c r="Q1965" t="str">
        <f t="shared" si="183"/>
        <v>technology</v>
      </c>
      <c r="R1965" t="str">
        <f t="shared" si="181"/>
        <v>hardware</v>
      </c>
      <c r="S1965" s="11">
        <f t="shared" si="184"/>
        <v>41898.221458333333</v>
      </c>
      <c r="T1965">
        <f t="shared" si="185"/>
        <v>2014</v>
      </c>
    </row>
    <row r="1966" spans="1:20" ht="48" x14ac:dyDescent="0.2">
      <c r="A1966" s="6">
        <f t="shared" si="182"/>
        <v>2.5957748878923765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7">
        <f t="shared" si="180"/>
        <v>180.75185011709601</v>
      </c>
      <c r="Q1966" t="str">
        <f t="shared" si="183"/>
        <v>technology</v>
      </c>
      <c r="R1966" t="str">
        <f t="shared" si="181"/>
        <v>hardware</v>
      </c>
      <c r="S1966" s="11">
        <f t="shared" si="184"/>
        <v>42482.064490740733</v>
      </c>
      <c r="T1966">
        <f t="shared" si="185"/>
        <v>2016</v>
      </c>
    </row>
    <row r="1967" spans="1:20" ht="48" x14ac:dyDescent="0.2">
      <c r="A1967" s="6">
        <f t="shared" si="182"/>
        <v>2.6227999999999998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7">
        <f t="shared" si="180"/>
        <v>127.32038834951456</v>
      </c>
      <c r="Q1967" t="str">
        <f t="shared" si="183"/>
        <v>technology</v>
      </c>
      <c r="R1967" t="str">
        <f t="shared" si="181"/>
        <v>hardware</v>
      </c>
      <c r="S1967" s="11">
        <f t="shared" si="184"/>
        <v>40919.833333333328</v>
      </c>
      <c r="T1967">
        <f t="shared" si="185"/>
        <v>2012</v>
      </c>
    </row>
    <row r="1968" spans="1:20" ht="48" x14ac:dyDescent="0.2">
      <c r="A1968" s="6">
        <f t="shared" si="182"/>
        <v>2.0674309000000002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7">
        <f t="shared" si="180"/>
        <v>136.6444745538665</v>
      </c>
      <c r="Q1968" t="str">
        <f t="shared" si="183"/>
        <v>technology</v>
      </c>
      <c r="R1968" t="str">
        <f t="shared" si="181"/>
        <v>hardware</v>
      </c>
      <c r="S1968" s="11">
        <f t="shared" si="184"/>
        <v>41865.332152777773</v>
      </c>
      <c r="T1968">
        <f t="shared" si="185"/>
        <v>2014</v>
      </c>
    </row>
    <row r="1969" spans="1:20" ht="48" x14ac:dyDescent="0.2">
      <c r="A1969" s="6">
        <f t="shared" si="182"/>
        <v>3.7012999999999998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7">
        <f t="shared" si="180"/>
        <v>182.78024691358024</v>
      </c>
      <c r="Q1969" t="str">
        <f t="shared" si="183"/>
        <v>technology</v>
      </c>
      <c r="R1969" t="str">
        <f t="shared" si="181"/>
        <v>hardware</v>
      </c>
      <c r="S1969" s="11">
        <f t="shared" si="184"/>
        <v>41760.455196759256</v>
      </c>
      <c r="T1969">
        <f t="shared" si="185"/>
        <v>2014</v>
      </c>
    </row>
    <row r="1970" spans="1:20" ht="32" x14ac:dyDescent="0.2">
      <c r="A1970" s="6">
        <f t="shared" si="182"/>
        <v>2.8496600000000001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7">
        <f t="shared" si="180"/>
        <v>279.37843137254902</v>
      </c>
      <c r="Q1970" t="str">
        <f t="shared" si="183"/>
        <v>technology</v>
      </c>
      <c r="R1970" t="str">
        <f t="shared" si="181"/>
        <v>hardware</v>
      </c>
      <c r="S1970" s="11">
        <f t="shared" si="184"/>
        <v>42707.420312499999</v>
      </c>
      <c r="T1970">
        <f t="shared" si="185"/>
        <v>2016</v>
      </c>
    </row>
    <row r="1971" spans="1:20" ht="48" x14ac:dyDescent="0.2">
      <c r="A1971" s="6">
        <f t="shared" si="182"/>
        <v>5.7907999999999999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7">
        <f t="shared" si="180"/>
        <v>61.375728669846318</v>
      </c>
      <c r="Q1971" t="str">
        <f t="shared" si="183"/>
        <v>technology</v>
      </c>
      <c r="R1971" t="str">
        <f t="shared" si="181"/>
        <v>hardware</v>
      </c>
      <c r="S1971" s="11">
        <f t="shared" si="184"/>
        <v>42587.584120370368</v>
      </c>
      <c r="T1971">
        <f t="shared" si="185"/>
        <v>2016</v>
      </c>
    </row>
    <row r="1972" spans="1:20" ht="48" x14ac:dyDescent="0.2">
      <c r="A1972" s="6">
        <f t="shared" si="182"/>
        <v>11.318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7">
        <f t="shared" si="180"/>
        <v>80.727532097004286</v>
      </c>
      <c r="Q1972" t="str">
        <f t="shared" si="183"/>
        <v>technology</v>
      </c>
      <c r="R1972" t="str">
        <f t="shared" si="181"/>
        <v>hardware</v>
      </c>
      <c r="S1972" s="11">
        <f t="shared" si="184"/>
        <v>41383.943298611113</v>
      </c>
      <c r="T1972">
        <f t="shared" si="185"/>
        <v>2013</v>
      </c>
    </row>
    <row r="1973" spans="1:20" ht="48" x14ac:dyDescent="0.2">
      <c r="A1973" s="6">
        <f t="shared" si="182"/>
        <v>2.6302771750000002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7">
        <f t="shared" si="180"/>
        <v>272.35590732591254</v>
      </c>
      <c r="Q1973" t="str">
        <f t="shared" si="183"/>
        <v>technology</v>
      </c>
      <c r="R1973" t="str">
        <f t="shared" si="181"/>
        <v>hardware</v>
      </c>
      <c r="S1973" s="11">
        <f t="shared" si="184"/>
        <v>41592.958333333328</v>
      </c>
      <c r="T1973">
        <f t="shared" si="185"/>
        <v>2013</v>
      </c>
    </row>
    <row r="1974" spans="1:20" ht="48" x14ac:dyDescent="0.2">
      <c r="A1974" s="6">
        <f t="shared" si="182"/>
        <v>6.7447999999999997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7">
        <f t="shared" si="180"/>
        <v>70.848739495798313</v>
      </c>
      <c r="Q1974" t="str">
        <f t="shared" si="183"/>
        <v>technology</v>
      </c>
      <c r="R1974" t="str">
        <f t="shared" si="181"/>
        <v>hardware</v>
      </c>
      <c r="S1974" s="11">
        <f t="shared" si="184"/>
        <v>41230.845416666663</v>
      </c>
      <c r="T1974">
        <f t="shared" si="185"/>
        <v>2012</v>
      </c>
    </row>
    <row r="1975" spans="1:20" ht="48" x14ac:dyDescent="0.2">
      <c r="A1975" s="6">
        <f t="shared" si="182"/>
        <v>2.5683081313131315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7">
        <f t="shared" si="180"/>
        <v>247.94003412969283</v>
      </c>
      <c r="Q1975" t="str">
        <f t="shared" si="183"/>
        <v>technology</v>
      </c>
      <c r="R1975" t="str">
        <f t="shared" si="181"/>
        <v>hardware</v>
      </c>
      <c r="S1975" s="11">
        <f t="shared" si="184"/>
        <v>42588.083333333336</v>
      </c>
      <c r="T1975">
        <f t="shared" si="185"/>
        <v>2016</v>
      </c>
    </row>
    <row r="1976" spans="1:20" ht="48" x14ac:dyDescent="0.2">
      <c r="A1976" s="6">
        <f t="shared" si="182"/>
        <v>3.7549600000000001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7">
        <f t="shared" si="180"/>
        <v>186.81393034825871</v>
      </c>
      <c r="Q1976" t="str">
        <f t="shared" si="183"/>
        <v>technology</v>
      </c>
      <c r="R1976" t="str">
        <f t="shared" si="181"/>
        <v>hardware</v>
      </c>
      <c r="S1976" s="11">
        <f t="shared" si="184"/>
        <v>41505.125798611109</v>
      </c>
      <c r="T1976">
        <f t="shared" si="185"/>
        <v>2013</v>
      </c>
    </row>
    <row r="1977" spans="1:20" ht="32" x14ac:dyDescent="0.2">
      <c r="A1977" s="6">
        <f t="shared" si="182"/>
        <v>2.0870837499999997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7">
        <f t="shared" si="180"/>
        <v>131.98948616600788</v>
      </c>
      <c r="Q1977" t="str">
        <f t="shared" si="183"/>
        <v>technology</v>
      </c>
      <c r="R1977" t="str">
        <f t="shared" si="181"/>
        <v>hardware</v>
      </c>
      <c r="S1977" s="11">
        <f t="shared" si="184"/>
        <v>41343.54688657407</v>
      </c>
      <c r="T1977">
        <f t="shared" si="185"/>
        <v>2013</v>
      </c>
    </row>
    <row r="1978" spans="1:20" ht="32" x14ac:dyDescent="0.2">
      <c r="A1978" s="6">
        <f t="shared" si="182"/>
        <v>3.4660000000000002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7">
        <f t="shared" si="180"/>
        <v>29.310782241014799</v>
      </c>
      <c r="Q1978" t="str">
        <f t="shared" si="183"/>
        <v>technology</v>
      </c>
      <c r="R1978" t="str">
        <f t="shared" si="181"/>
        <v>hardware</v>
      </c>
      <c r="S1978" s="11">
        <f t="shared" si="184"/>
        <v>41468.691261574073</v>
      </c>
      <c r="T1978">
        <f t="shared" si="185"/>
        <v>2013</v>
      </c>
    </row>
    <row r="1979" spans="1:20" ht="48" x14ac:dyDescent="0.2">
      <c r="A1979" s="6">
        <f t="shared" si="182"/>
        <v>4.0232999999999999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7">
        <f t="shared" si="180"/>
        <v>245.02436053593178</v>
      </c>
      <c r="Q1979" t="str">
        <f t="shared" si="183"/>
        <v>technology</v>
      </c>
      <c r="R1979" t="str">
        <f t="shared" si="181"/>
        <v>hardware</v>
      </c>
      <c r="S1979" s="11">
        <f t="shared" si="184"/>
        <v>42357.124305555553</v>
      </c>
      <c r="T1979">
        <f t="shared" si="185"/>
        <v>2015</v>
      </c>
    </row>
    <row r="1980" spans="1:20" ht="48" x14ac:dyDescent="0.2">
      <c r="A1980" s="6">
        <f t="shared" si="182"/>
        <v>10.2684514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7">
        <f t="shared" si="180"/>
        <v>1323.2540463917526</v>
      </c>
      <c r="Q1980" t="str">
        <f t="shared" si="183"/>
        <v>technology</v>
      </c>
      <c r="R1980" t="str">
        <f t="shared" si="181"/>
        <v>hardware</v>
      </c>
      <c r="S1980" s="11">
        <f t="shared" si="184"/>
        <v>41072.083333333328</v>
      </c>
      <c r="T1980">
        <f t="shared" si="185"/>
        <v>2012</v>
      </c>
    </row>
    <row r="1981" spans="1:20" ht="32" x14ac:dyDescent="0.2">
      <c r="A1981" s="6">
        <f t="shared" si="182"/>
        <v>1.14901155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7">
        <f t="shared" si="180"/>
        <v>282.65966789667897</v>
      </c>
      <c r="Q1981" t="str">
        <f t="shared" si="183"/>
        <v>technology</v>
      </c>
      <c r="R1981" t="str">
        <f t="shared" si="181"/>
        <v>hardware</v>
      </c>
      <c r="S1981" s="11">
        <f t="shared" si="184"/>
        <v>42326.999305555553</v>
      </c>
      <c r="T1981">
        <f t="shared" si="185"/>
        <v>2015</v>
      </c>
    </row>
    <row r="1982" spans="1:20" ht="32" x14ac:dyDescent="0.2">
      <c r="A1982" s="6">
        <f t="shared" si="182"/>
        <v>3.5482402000000004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7">
        <f t="shared" si="180"/>
        <v>91.214401028277635</v>
      </c>
      <c r="Q1982" t="str">
        <f t="shared" si="183"/>
        <v>technology</v>
      </c>
      <c r="R1982" t="str">
        <f t="shared" si="181"/>
        <v>hardware</v>
      </c>
      <c r="S1982" s="11">
        <f t="shared" si="184"/>
        <v>42463.292384259257</v>
      </c>
      <c r="T1982">
        <f t="shared" si="185"/>
        <v>2016</v>
      </c>
    </row>
    <row r="1983" spans="1:20" ht="48" x14ac:dyDescent="0.2">
      <c r="A1983" s="6">
        <f t="shared" si="182"/>
        <v>5.0799999999999998E-2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7">
        <f t="shared" si="180"/>
        <v>31.75</v>
      </c>
      <c r="Q1983" t="str">
        <f t="shared" si="183"/>
        <v>photography</v>
      </c>
      <c r="R1983" t="str">
        <f t="shared" si="181"/>
        <v>people</v>
      </c>
      <c r="S1983" s="11">
        <f t="shared" si="184"/>
        <v>41829.516956018517</v>
      </c>
      <c r="T1983">
        <f t="shared" si="185"/>
        <v>2014</v>
      </c>
    </row>
    <row r="1984" spans="1:20" ht="48" x14ac:dyDescent="0.2">
      <c r="A1984" s="6">
        <f t="shared" si="182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7" t="e">
        <f t="shared" si="180"/>
        <v>#DIV/0!</v>
      </c>
      <c r="Q1984" t="str">
        <f t="shared" si="183"/>
        <v>photography</v>
      </c>
      <c r="R1984" t="str">
        <f t="shared" si="181"/>
        <v>people</v>
      </c>
      <c r="S1984" s="11">
        <f t="shared" si="184"/>
        <v>42708.419988425921</v>
      </c>
      <c r="T1984">
        <f t="shared" si="185"/>
        <v>2016</v>
      </c>
    </row>
    <row r="1985" spans="1:20" ht="48" x14ac:dyDescent="0.2">
      <c r="A1985" s="6">
        <f t="shared" si="182"/>
        <v>4.2999999999999997E-2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7">
        <f t="shared" si="180"/>
        <v>88.6875</v>
      </c>
      <c r="Q1985" t="str">
        <f t="shared" si="183"/>
        <v>photography</v>
      </c>
      <c r="R1985" t="str">
        <f t="shared" si="181"/>
        <v>people</v>
      </c>
      <c r="S1985" s="11">
        <f t="shared" si="184"/>
        <v>42615.083333333336</v>
      </c>
      <c r="T1985">
        <f t="shared" si="185"/>
        <v>2016</v>
      </c>
    </row>
    <row r="1986" spans="1:20" ht="64" x14ac:dyDescent="0.2">
      <c r="A1986" s="6">
        <f t="shared" si="182"/>
        <v>0.21146666666666666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7">
        <f t="shared" ref="P1986:P2049" si="186">F:F/M:M</f>
        <v>453.14285714285717</v>
      </c>
      <c r="Q1986" t="str">
        <f t="shared" si="183"/>
        <v>photography</v>
      </c>
      <c r="R1986" t="str">
        <f t="shared" ref="R1986:R2049" si="187">RIGHT(O1986,LEN(O1986)-SEARCH("/",O1986,1))</f>
        <v>people</v>
      </c>
      <c r="S1986" s="11">
        <f t="shared" si="184"/>
        <v>41973.623622685183</v>
      </c>
      <c r="T1986">
        <f t="shared" si="185"/>
        <v>2014</v>
      </c>
    </row>
    <row r="1987" spans="1:20" ht="48" x14ac:dyDescent="0.2">
      <c r="A1987" s="6">
        <f t="shared" ref="A1987:A2050" si="188">F:F/E:E</f>
        <v>3.1875000000000001E-2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7">
        <f t="shared" si="186"/>
        <v>12.75</v>
      </c>
      <c r="Q1987" t="str">
        <f t="shared" ref="Q1987:Q2050" si="189">LEFT(O1987,SEARCH("/",O1987,1)-1)</f>
        <v>photography</v>
      </c>
      <c r="R1987" t="str">
        <f t="shared" si="187"/>
        <v>people</v>
      </c>
      <c r="S1987" s="11">
        <f t="shared" ref="S1987:S2050" si="190">(((J1987/60)/60)/24)+DATE(1970,1,1)+(-5/24)</f>
        <v>42584.749999999993</v>
      </c>
      <c r="T1987">
        <f t="shared" ref="T1987:T2050" si="191">YEAR(S1987)</f>
        <v>2016</v>
      </c>
    </row>
    <row r="1988" spans="1:20" ht="48" x14ac:dyDescent="0.2">
      <c r="A1988" s="6">
        <f t="shared" si="188"/>
        <v>5.0000000000000001E-4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7">
        <f t="shared" si="186"/>
        <v>1</v>
      </c>
      <c r="Q1988" t="str">
        <f t="shared" si="189"/>
        <v>photography</v>
      </c>
      <c r="R1988" t="str">
        <f t="shared" si="187"/>
        <v>people</v>
      </c>
      <c r="S1988" s="11">
        <f t="shared" si="190"/>
        <v>42443.183831018519</v>
      </c>
      <c r="T1988">
        <f t="shared" si="191"/>
        <v>2016</v>
      </c>
    </row>
    <row r="1989" spans="1:20" ht="32" x14ac:dyDescent="0.2">
      <c r="A1989" s="6">
        <f t="shared" si="188"/>
        <v>0.42472727272727273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7">
        <f t="shared" si="186"/>
        <v>83.428571428571431</v>
      </c>
      <c r="Q1989" t="str">
        <f t="shared" si="189"/>
        <v>photography</v>
      </c>
      <c r="R1989" t="str">
        <f t="shared" si="187"/>
        <v>people</v>
      </c>
      <c r="S1989" s="11">
        <f t="shared" si="190"/>
        <v>42064.431435185186</v>
      </c>
      <c r="T1989">
        <f t="shared" si="191"/>
        <v>2015</v>
      </c>
    </row>
    <row r="1990" spans="1:20" ht="16" x14ac:dyDescent="0.2">
      <c r="A1990" s="6">
        <f t="shared" si="188"/>
        <v>4.1666666666666666E-3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7">
        <f t="shared" si="186"/>
        <v>25</v>
      </c>
      <c r="Q1990" t="str">
        <f t="shared" si="189"/>
        <v>photography</v>
      </c>
      <c r="R1990" t="str">
        <f t="shared" si="187"/>
        <v>people</v>
      </c>
      <c r="S1990" s="11">
        <f t="shared" si="190"/>
        <v>42236.554884259262</v>
      </c>
      <c r="T1990">
        <f t="shared" si="191"/>
        <v>2015</v>
      </c>
    </row>
    <row r="1991" spans="1:20" ht="48" x14ac:dyDescent="0.2">
      <c r="A1991" s="6">
        <f t="shared" si="188"/>
        <v>0.01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7">
        <f t="shared" si="186"/>
        <v>50</v>
      </c>
      <c r="Q1991" t="str">
        <f t="shared" si="189"/>
        <v>photography</v>
      </c>
      <c r="R1991" t="str">
        <f t="shared" si="187"/>
        <v>people</v>
      </c>
      <c r="S1991" s="11">
        <f t="shared" si="190"/>
        <v>42715.472314814811</v>
      </c>
      <c r="T1991">
        <f t="shared" si="191"/>
        <v>2016</v>
      </c>
    </row>
    <row r="1992" spans="1:20" ht="48" x14ac:dyDescent="0.2">
      <c r="A1992" s="6">
        <f t="shared" si="188"/>
        <v>0.16966666666666666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7">
        <f t="shared" si="186"/>
        <v>101.8</v>
      </c>
      <c r="Q1992" t="str">
        <f t="shared" si="189"/>
        <v>photography</v>
      </c>
      <c r="R1992" t="str">
        <f t="shared" si="187"/>
        <v>people</v>
      </c>
      <c r="S1992" s="11">
        <f t="shared" si="190"/>
        <v>42412.987638888888</v>
      </c>
      <c r="T1992">
        <f t="shared" si="191"/>
        <v>2016</v>
      </c>
    </row>
    <row r="1993" spans="1:20" ht="32" x14ac:dyDescent="0.2">
      <c r="A1993" s="6">
        <f t="shared" si="188"/>
        <v>7.0000000000000007E-2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7">
        <f t="shared" si="186"/>
        <v>46.666666666666664</v>
      </c>
      <c r="Q1993" t="str">
        <f t="shared" si="189"/>
        <v>photography</v>
      </c>
      <c r="R1993" t="str">
        <f t="shared" si="187"/>
        <v>people</v>
      </c>
      <c r="S1993" s="11">
        <f t="shared" si="190"/>
        <v>42188.685023148144</v>
      </c>
      <c r="T1993">
        <f t="shared" si="191"/>
        <v>2015</v>
      </c>
    </row>
    <row r="1994" spans="1:20" ht="32" x14ac:dyDescent="0.2">
      <c r="A1994" s="6">
        <f t="shared" si="188"/>
        <v>1.3333333333333333E-3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7">
        <f t="shared" si="186"/>
        <v>1</v>
      </c>
      <c r="Q1994" t="str">
        <f t="shared" si="189"/>
        <v>photography</v>
      </c>
      <c r="R1994" t="str">
        <f t="shared" si="187"/>
        <v>people</v>
      </c>
      <c r="S1994" s="11">
        <f t="shared" si="190"/>
        <v>42052.935081018521</v>
      </c>
      <c r="T1994">
        <f t="shared" si="191"/>
        <v>2015</v>
      </c>
    </row>
    <row r="1995" spans="1:20" ht="48" x14ac:dyDescent="0.2">
      <c r="A1995" s="6">
        <f t="shared" si="188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7" t="e">
        <f t="shared" si="186"/>
        <v>#DIV/0!</v>
      </c>
      <c r="Q1995" t="str">
        <f t="shared" si="189"/>
        <v>photography</v>
      </c>
      <c r="R1995" t="str">
        <f t="shared" si="187"/>
        <v>people</v>
      </c>
      <c r="S1995" s="11">
        <f t="shared" si="190"/>
        <v>42359.380057870374</v>
      </c>
      <c r="T1995">
        <f t="shared" si="191"/>
        <v>2015</v>
      </c>
    </row>
    <row r="1996" spans="1:20" ht="48" x14ac:dyDescent="0.2">
      <c r="A1996" s="6">
        <f t="shared" si="188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7" t="e">
        <f t="shared" si="186"/>
        <v>#DIV/0!</v>
      </c>
      <c r="Q1996" t="str">
        <f t="shared" si="189"/>
        <v>photography</v>
      </c>
      <c r="R1996" t="str">
        <f t="shared" si="187"/>
        <v>people</v>
      </c>
      <c r="S1996" s="11">
        <f t="shared" si="190"/>
        <v>42710.839606481481</v>
      </c>
      <c r="T1996">
        <f t="shared" si="191"/>
        <v>2016</v>
      </c>
    </row>
    <row r="1997" spans="1:20" ht="48" x14ac:dyDescent="0.2">
      <c r="A1997" s="6">
        <f t="shared" si="188"/>
        <v>7.8E-2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7">
        <f t="shared" si="186"/>
        <v>26</v>
      </c>
      <c r="Q1997" t="str">
        <f t="shared" si="189"/>
        <v>photography</v>
      </c>
      <c r="R1997" t="str">
        <f t="shared" si="187"/>
        <v>people</v>
      </c>
      <c r="S1997" s="11">
        <f t="shared" si="190"/>
        <v>42201.693703703706</v>
      </c>
      <c r="T1997">
        <f t="shared" si="191"/>
        <v>2015</v>
      </c>
    </row>
    <row r="1998" spans="1:20" ht="48" x14ac:dyDescent="0.2">
      <c r="A1998" s="6">
        <f t="shared" si="188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7" t="e">
        <f t="shared" si="186"/>
        <v>#DIV/0!</v>
      </c>
      <c r="Q1998" t="str">
        <f t="shared" si="189"/>
        <v>photography</v>
      </c>
      <c r="R1998" t="str">
        <f t="shared" si="187"/>
        <v>people</v>
      </c>
      <c r="S1998" s="11">
        <f t="shared" si="190"/>
        <v>41830.611238425925</v>
      </c>
      <c r="T1998">
        <f t="shared" si="191"/>
        <v>2014</v>
      </c>
    </row>
    <row r="1999" spans="1:20" ht="48" x14ac:dyDescent="0.2">
      <c r="A1999" s="6">
        <f t="shared" si="188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7" t="e">
        <f t="shared" si="186"/>
        <v>#DIV/0!</v>
      </c>
      <c r="Q1999" t="str">
        <f t="shared" si="189"/>
        <v>photography</v>
      </c>
      <c r="R1999" t="str">
        <f t="shared" si="187"/>
        <v>people</v>
      </c>
      <c r="S1999" s="11">
        <f t="shared" si="190"/>
        <v>41877.722361111111</v>
      </c>
      <c r="T1999">
        <f t="shared" si="191"/>
        <v>2014</v>
      </c>
    </row>
    <row r="2000" spans="1:20" ht="48" x14ac:dyDescent="0.2">
      <c r="A2000" s="6">
        <f t="shared" si="188"/>
        <v>0.26200000000000001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7">
        <f t="shared" si="186"/>
        <v>218.33333333333334</v>
      </c>
      <c r="Q2000" t="str">
        <f t="shared" si="189"/>
        <v>photography</v>
      </c>
      <c r="R2000" t="str">
        <f t="shared" si="187"/>
        <v>people</v>
      </c>
      <c r="S2000" s="11">
        <f t="shared" si="190"/>
        <v>41851.910162037035</v>
      </c>
      <c r="T2000">
        <f t="shared" si="191"/>
        <v>2014</v>
      </c>
    </row>
    <row r="2001" spans="1:20" ht="48" x14ac:dyDescent="0.2">
      <c r="A2001" s="6">
        <f t="shared" si="188"/>
        <v>7.6129032258064515E-3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7">
        <f t="shared" si="186"/>
        <v>33.714285714285715</v>
      </c>
      <c r="Q2001" t="str">
        <f t="shared" si="189"/>
        <v>photography</v>
      </c>
      <c r="R2001" t="str">
        <f t="shared" si="187"/>
        <v>people</v>
      </c>
      <c r="S2001" s="11">
        <f t="shared" si="190"/>
        <v>41956.316064814811</v>
      </c>
      <c r="T2001">
        <f t="shared" si="191"/>
        <v>2014</v>
      </c>
    </row>
    <row r="2002" spans="1:20" ht="48" x14ac:dyDescent="0.2">
      <c r="A2002" s="6">
        <f t="shared" si="188"/>
        <v>0.125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7">
        <f t="shared" si="186"/>
        <v>25</v>
      </c>
      <c r="Q2002" t="str">
        <f t="shared" si="189"/>
        <v>photography</v>
      </c>
      <c r="R2002" t="str">
        <f t="shared" si="187"/>
        <v>people</v>
      </c>
      <c r="S2002" s="11">
        <f t="shared" si="190"/>
        <v>42375.743206018517</v>
      </c>
      <c r="T2002">
        <f t="shared" si="191"/>
        <v>2016</v>
      </c>
    </row>
    <row r="2003" spans="1:20" ht="32" x14ac:dyDescent="0.2">
      <c r="A2003" s="6">
        <f t="shared" si="188"/>
        <v>3.8212909090909091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7">
        <f t="shared" si="186"/>
        <v>128.38790470372632</v>
      </c>
      <c r="Q2003" t="str">
        <f t="shared" si="189"/>
        <v>technology</v>
      </c>
      <c r="R2003" t="str">
        <f t="shared" si="187"/>
        <v>hardware</v>
      </c>
      <c r="S2003" s="11">
        <f t="shared" si="190"/>
        <v>42167.624999999993</v>
      </c>
      <c r="T2003">
        <f t="shared" si="191"/>
        <v>2015</v>
      </c>
    </row>
    <row r="2004" spans="1:20" ht="48" x14ac:dyDescent="0.2">
      <c r="A2004" s="6">
        <f t="shared" si="188"/>
        <v>2.1679422000000002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7">
        <f t="shared" si="186"/>
        <v>78.834261818181815</v>
      </c>
      <c r="Q2004" t="str">
        <f t="shared" si="189"/>
        <v>technology</v>
      </c>
      <c r="R2004" t="str">
        <f t="shared" si="187"/>
        <v>hardware</v>
      </c>
      <c r="S2004" s="11">
        <f t="shared" si="190"/>
        <v>42758.503969907404</v>
      </c>
      <c r="T2004">
        <f t="shared" si="191"/>
        <v>2017</v>
      </c>
    </row>
    <row r="2005" spans="1:20" ht="64" x14ac:dyDescent="0.2">
      <c r="A2005" s="6">
        <f t="shared" si="188"/>
        <v>3.12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7">
        <f t="shared" si="186"/>
        <v>91.764705882352942</v>
      </c>
      <c r="Q2005" t="str">
        <f t="shared" si="189"/>
        <v>technology</v>
      </c>
      <c r="R2005" t="str">
        <f t="shared" si="187"/>
        <v>hardware</v>
      </c>
      <c r="S2005" s="11">
        <f t="shared" si="190"/>
        <v>40361.75</v>
      </c>
      <c r="T2005">
        <f t="shared" si="191"/>
        <v>2010</v>
      </c>
    </row>
    <row r="2006" spans="1:20" ht="48" x14ac:dyDescent="0.2">
      <c r="A2006" s="6">
        <f t="shared" si="188"/>
        <v>2.3442048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7">
        <f t="shared" si="186"/>
        <v>331.10237288135596</v>
      </c>
      <c r="Q2006" t="str">
        <f t="shared" si="189"/>
        <v>technology</v>
      </c>
      <c r="R2006" t="str">
        <f t="shared" si="187"/>
        <v>hardware</v>
      </c>
      <c r="S2006" s="11">
        <f t="shared" si="190"/>
        <v>41830.396562499998</v>
      </c>
      <c r="T2006">
        <f t="shared" si="191"/>
        <v>2014</v>
      </c>
    </row>
    <row r="2007" spans="1:20" ht="48" x14ac:dyDescent="0.2">
      <c r="A2007" s="6">
        <f t="shared" si="188"/>
        <v>1.236801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7">
        <f t="shared" si="186"/>
        <v>194.26193717277485</v>
      </c>
      <c r="Q2007" t="str">
        <f t="shared" si="189"/>
        <v>technology</v>
      </c>
      <c r="R2007" t="str">
        <f t="shared" si="187"/>
        <v>hardware</v>
      </c>
      <c r="S2007" s="11">
        <f t="shared" si="190"/>
        <v>41562.957638888889</v>
      </c>
      <c r="T2007">
        <f t="shared" si="191"/>
        <v>2013</v>
      </c>
    </row>
    <row r="2008" spans="1:20" ht="48" x14ac:dyDescent="0.2">
      <c r="A2008" s="6">
        <f t="shared" si="188"/>
        <v>2.4784000000000002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7">
        <f t="shared" si="186"/>
        <v>408.97689768976898</v>
      </c>
      <c r="Q2008" t="str">
        <f t="shared" si="189"/>
        <v>technology</v>
      </c>
      <c r="R2008" t="str">
        <f t="shared" si="187"/>
        <v>hardware</v>
      </c>
      <c r="S2008" s="11">
        <f t="shared" si="190"/>
        <v>41976.333854166667</v>
      </c>
      <c r="T2008">
        <f t="shared" si="191"/>
        <v>2014</v>
      </c>
    </row>
    <row r="2009" spans="1:20" ht="48" x14ac:dyDescent="0.2">
      <c r="A2009" s="6">
        <f t="shared" si="188"/>
        <v>1.157092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7">
        <f t="shared" si="186"/>
        <v>84.459270072992695</v>
      </c>
      <c r="Q2009" t="str">
        <f t="shared" si="189"/>
        <v>technology</v>
      </c>
      <c r="R2009" t="str">
        <f t="shared" si="187"/>
        <v>hardware</v>
      </c>
      <c r="S2009" s="11">
        <f t="shared" si="190"/>
        <v>40413.958333333328</v>
      </c>
      <c r="T2009">
        <f t="shared" si="191"/>
        <v>2010</v>
      </c>
    </row>
    <row r="2010" spans="1:20" ht="48" x14ac:dyDescent="0.2">
      <c r="A2010" s="6">
        <f t="shared" si="188"/>
        <v>1.1707484768810599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7">
        <f t="shared" si="186"/>
        <v>44.853658536585364</v>
      </c>
      <c r="Q2010" t="str">
        <f t="shared" si="189"/>
        <v>technology</v>
      </c>
      <c r="R2010" t="str">
        <f t="shared" si="187"/>
        <v>hardware</v>
      </c>
      <c r="S2010" s="11">
        <f t="shared" si="190"/>
        <v>40805.396087962959</v>
      </c>
      <c r="T2010">
        <f t="shared" si="191"/>
        <v>2011</v>
      </c>
    </row>
    <row r="2011" spans="1:20" ht="48" x14ac:dyDescent="0.2">
      <c r="A2011" s="6">
        <f t="shared" si="188"/>
        <v>3.05158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7">
        <f t="shared" si="186"/>
        <v>383.3643216080402</v>
      </c>
      <c r="Q2011" t="str">
        <f t="shared" si="189"/>
        <v>technology</v>
      </c>
      <c r="R2011" t="str">
        <f t="shared" si="187"/>
        <v>hardware</v>
      </c>
      <c r="S2011" s="11">
        <f t="shared" si="190"/>
        <v>42697.156747685185</v>
      </c>
      <c r="T2011">
        <f t="shared" si="191"/>
        <v>2016</v>
      </c>
    </row>
    <row r="2012" spans="1:20" ht="32" x14ac:dyDescent="0.2">
      <c r="A2012" s="6">
        <f t="shared" si="188"/>
        <v>3.2005299999999997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7">
        <f t="shared" si="186"/>
        <v>55.276856649395505</v>
      </c>
      <c r="Q2012" t="str">
        <f t="shared" si="189"/>
        <v>technology</v>
      </c>
      <c r="R2012" t="str">
        <f t="shared" si="187"/>
        <v>hardware</v>
      </c>
      <c r="S2012" s="11">
        <f t="shared" si="190"/>
        <v>42600.788090277776</v>
      </c>
      <c r="T2012">
        <f t="shared" si="191"/>
        <v>2016</v>
      </c>
    </row>
    <row r="2013" spans="1:20" ht="48" x14ac:dyDescent="0.2">
      <c r="A2013" s="6">
        <f t="shared" si="188"/>
        <v>8.1956399999999991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7">
        <f t="shared" si="186"/>
        <v>422.02059732234807</v>
      </c>
      <c r="Q2013" t="str">
        <f t="shared" si="189"/>
        <v>technology</v>
      </c>
      <c r="R2013" t="str">
        <f t="shared" si="187"/>
        <v>hardware</v>
      </c>
      <c r="S2013" s="11">
        <f t="shared" si="190"/>
        <v>42380.749999999993</v>
      </c>
      <c r="T2013">
        <f t="shared" si="191"/>
        <v>2016</v>
      </c>
    </row>
    <row r="2014" spans="1:20" ht="48" x14ac:dyDescent="0.2">
      <c r="A2014" s="6">
        <f t="shared" si="188"/>
        <v>2.3490000000000002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7">
        <f t="shared" si="186"/>
        <v>64.180327868852459</v>
      </c>
      <c r="Q2014" t="str">
        <f t="shared" si="189"/>
        <v>technology</v>
      </c>
      <c r="R2014" t="str">
        <f t="shared" si="187"/>
        <v>hardware</v>
      </c>
      <c r="S2014" s="11">
        <f t="shared" si="190"/>
        <v>42040.613900462959</v>
      </c>
      <c r="T2014">
        <f t="shared" si="191"/>
        <v>2015</v>
      </c>
    </row>
    <row r="2015" spans="1:20" ht="48" x14ac:dyDescent="0.2">
      <c r="A2015" s="6">
        <f t="shared" si="188"/>
        <v>4.9491375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7">
        <f t="shared" si="186"/>
        <v>173.57781674704077</v>
      </c>
      <c r="Q2015" t="str">
        <f t="shared" si="189"/>
        <v>technology</v>
      </c>
      <c r="R2015" t="str">
        <f t="shared" si="187"/>
        <v>hardware</v>
      </c>
      <c r="S2015" s="11">
        <f t="shared" si="190"/>
        <v>42559.752476851849</v>
      </c>
      <c r="T2015">
        <f t="shared" si="191"/>
        <v>2016</v>
      </c>
    </row>
    <row r="2016" spans="1:20" ht="48" x14ac:dyDescent="0.2">
      <c r="A2016" s="6">
        <f t="shared" si="188"/>
        <v>78.137822333333332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7">
        <f t="shared" si="186"/>
        <v>88.601680840609291</v>
      </c>
      <c r="Q2016" t="str">
        <f t="shared" si="189"/>
        <v>technology</v>
      </c>
      <c r="R2016" t="str">
        <f t="shared" si="187"/>
        <v>hardware</v>
      </c>
      <c r="S2016" s="11">
        <f t="shared" si="190"/>
        <v>41357.964571759258</v>
      </c>
      <c r="T2016">
        <f t="shared" si="191"/>
        <v>2013</v>
      </c>
    </row>
    <row r="2017" spans="1:20" ht="48" x14ac:dyDescent="0.2">
      <c r="A2017" s="6">
        <f t="shared" si="188"/>
        <v>1.1300013888888889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7">
        <f t="shared" si="186"/>
        <v>50.222283950617282</v>
      </c>
      <c r="Q2017" t="str">
        <f t="shared" si="189"/>
        <v>technology</v>
      </c>
      <c r="R2017" t="str">
        <f t="shared" si="187"/>
        <v>hardware</v>
      </c>
      <c r="S2017" s="11">
        <f t="shared" si="190"/>
        <v>40795.668553240735</v>
      </c>
      <c r="T2017">
        <f t="shared" si="191"/>
        <v>2011</v>
      </c>
    </row>
    <row r="2018" spans="1:20" ht="32" x14ac:dyDescent="0.2">
      <c r="A2018" s="6">
        <f t="shared" si="188"/>
        <v>9.2154220000000002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7">
        <f t="shared" si="186"/>
        <v>192.38876826722338</v>
      </c>
      <c r="Q2018" t="str">
        <f t="shared" si="189"/>
        <v>technology</v>
      </c>
      <c r="R2018" t="str">
        <f t="shared" si="187"/>
        <v>hardware</v>
      </c>
      <c r="S2018" s="11">
        <f t="shared" si="190"/>
        <v>41342.672442129624</v>
      </c>
      <c r="T2018">
        <f t="shared" si="191"/>
        <v>2013</v>
      </c>
    </row>
    <row r="2019" spans="1:20" ht="48" x14ac:dyDescent="0.2">
      <c r="A2019" s="6">
        <f t="shared" si="188"/>
        <v>1.2510239999999999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7">
        <f t="shared" si="186"/>
        <v>73.416901408450698</v>
      </c>
      <c r="Q2019" t="str">
        <f t="shared" si="189"/>
        <v>technology</v>
      </c>
      <c r="R2019" t="str">
        <f t="shared" si="187"/>
        <v>hardware</v>
      </c>
      <c r="S2019" s="11">
        <f t="shared" si="190"/>
        <v>40991.958333333328</v>
      </c>
      <c r="T2019">
        <f t="shared" si="191"/>
        <v>2012</v>
      </c>
    </row>
    <row r="2020" spans="1:20" ht="48" x14ac:dyDescent="0.2">
      <c r="A2020" s="6">
        <f t="shared" si="188"/>
        <v>1.0224343076923077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7">
        <f t="shared" si="186"/>
        <v>147.68495555555555</v>
      </c>
      <c r="Q2020" t="str">
        <f t="shared" si="189"/>
        <v>technology</v>
      </c>
      <c r="R2020" t="str">
        <f t="shared" si="187"/>
        <v>hardware</v>
      </c>
      <c r="S2020" s="11">
        <f t="shared" si="190"/>
        <v>42229.157511574071</v>
      </c>
      <c r="T2020">
        <f t="shared" si="191"/>
        <v>2015</v>
      </c>
    </row>
    <row r="2021" spans="1:20" ht="48" x14ac:dyDescent="0.2">
      <c r="A2021" s="6">
        <f t="shared" si="188"/>
        <v>4.8490975000000001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7">
        <f t="shared" si="186"/>
        <v>108.96848314606741</v>
      </c>
      <c r="Q2021" t="str">
        <f t="shared" si="189"/>
        <v>technology</v>
      </c>
      <c r="R2021" t="str">
        <f t="shared" si="187"/>
        <v>hardware</v>
      </c>
      <c r="S2021" s="11">
        <f t="shared" si="190"/>
        <v>42635.500243055554</v>
      </c>
      <c r="T2021">
        <f t="shared" si="191"/>
        <v>2016</v>
      </c>
    </row>
    <row r="2022" spans="1:20" ht="48" x14ac:dyDescent="0.2">
      <c r="A2022" s="6">
        <f t="shared" si="188"/>
        <v>1.9233333333333333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7">
        <f t="shared" si="186"/>
        <v>23.647540983606557</v>
      </c>
      <c r="Q2022" t="str">
        <f t="shared" si="189"/>
        <v>technology</v>
      </c>
      <c r="R2022" t="str">
        <f t="shared" si="187"/>
        <v>hardware</v>
      </c>
      <c r="S2022" s="11">
        <f t="shared" si="190"/>
        <v>41773.752777777772</v>
      </c>
      <c r="T2022">
        <f t="shared" si="191"/>
        <v>2014</v>
      </c>
    </row>
    <row r="2023" spans="1:20" ht="48" x14ac:dyDescent="0.2">
      <c r="A2023" s="6">
        <f t="shared" si="188"/>
        <v>2.8109999999999999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7">
        <f t="shared" si="186"/>
        <v>147.94736842105263</v>
      </c>
      <c r="Q2023" t="str">
        <f t="shared" si="189"/>
        <v>technology</v>
      </c>
      <c r="R2023" t="str">
        <f t="shared" si="187"/>
        <v>hardware</v>
      </c>
      <c r="S2023" s="11">
        <f t="shared" si="190"/>
        <v>41905.862233796295</v>
      </c>
      <c r="T2023">
        <f t="shared" si="191"/>
        <v>2014</v>
      </c>
    </row>
    <row r="2024" spans="1:20" ht="48" x14ac:dyDescent="0.2">
      <c r="A2024" s="6">
        <f t="shared" si="188"/>
        <v>1.2513700000000001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7">
        <f t="shared" si="186"/>
        <v>385.03692307692307</v>
      </c>
      <c r="Q2024" t="str">
        <f t="shared" si="189"/>
        <v>technology</v>
      </c>
      <c r="R2024" t="str">
        <f t="shared" si="187"/>
        <v>hardware</v>
      </c>
      <c r="S2024" s="11">
        <f t="shared" si="190"/>
        <v>42532.36078703704</v>
      </c>
      <c r="T2024">
        <f t="shared" si="191"/>
        <v>2016</v>
      </c>
    </row>
    <row r="2025" spans="1:20" ht="48" x14ac:dyDescent="0.2">
      <c r="A2025" s="6">
        <f t="shared" si="188"/>
        <v>1.61459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7">
        <f t="shared" si="186"/>
        <v>457.39093484419266</v>
      </c>
      <c r="Q2025" t="str">
        <f t="shared" si="189"/>
        <v>technology</v>
      </c>
      <c r="R2025" t="str">
        <f t="shared" si="187"/>
        <v>hardware</v>
      </c>
      <c r="S2025" s="11">
        <f t="shared" si="190"/>
        <v>42166.212418981479</v>
      </c>
      <c r="T2025">
        <f t="shared" si="191"/>
        <v>2015</v>
      </c>
    </row>
    <row r="2026" spans="1:20" ht="48" x14ac:dyDescent="0.2">
      <c r="A2026" s="6">
        <f t="shared" si="188"/>
        <v>5.8535000000000004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7">
        <f t="shared" si="186"/>
        <v>222.99047619047619</v>
      </c>
      <c r="Q2026" t="str">
        <f t="shared" si="189"/>
        <v>technology</v>
      </c>
      <c r="R2026" t="str">
        <f t="shared" si="187"/>
        <v>hardware</v>
      </c>
      <c r="S2026" s="11">
        <f t="shared" si="190"/>
        <v>41133.916666666664</v>
      </c>
      <c r="T2026">
        <f t="shared" si="191"/>
        <v>2012</v>
      </c>
    </row>
    <row r="2027" spans="1:20" ht="48" x14ac:dyDescent="0.2">
      <c r="A2027" s="6">
        <f t="shared" si="188"/>
        <v>2.0114999999999998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7">
        <f t="shared" si="186"/>
        <v>220.74074074074073</v>
      </c>
      <c r="Q2027" t="str">
        <f t="shared" si="189"/>
        <v>technology</v>
      </c>
      <c r="R2027" t="str">
        <f t="shared" si="187"/>
        <v>hardware</v>
      </c>
      <c r="S2027" s="11">
        <f t="shared" si="190"/>
        <v>42165.976226851846</v>
      </c>
      <c r="T2027">
        <f t="shared" si="191"/>
        <v>2015</v>
      </c>
    </row>
    <row r="2028" spans="1:20" ht="32" x14ac:dyDescent="0.2">
      <c r="A2028" s="6">
        <f t="shared" si="188"/>
        <v>1.3348307999999998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7">
        <f t="shared" si="186"/>
        <v>73.503898678414089</v>
      </c>
      <c r="Q2028" t="str">
        <f t="shared" si="189"/>
        <v>technology</v>
      </c>
      <c r="R2028" t="str">
        <f t="shared" si="187"/>
        <v>hardware</v>
      </c>
      <c r="S2028" s="11">
        <f t="shared" si="190"/>
        <v>41749.957638888889</v>
      </c>
      <c r="T2028">
        <f t="shared" si="191"/>
        <v>2014</v>
      </c>
    </row>
    <row r="2029" spans="1:20" ht="48" x14ac:dyDescent="0.2">
      <c r="A2029" s="6">
        <f t="shared" si="188"/>
        <v>1.2024900000000001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7">
        <f t="shared" si="186"/>
        <v>223.09647495361781</v>
      </c>
      <c r="Q2029" t="str">
        <f t="shared" si="189"/>
        <v>technology</v>
      </c>
      <c r="R2029" t="str">
        <f t="shared" si="187"/>
        <v>hardware</v>
      </c>
      <c r="S2029" s="11">
        <f t="shared" si="190"/>
        <v>42093.563877314817</v>
      </c>
      <c r="T2029">
        <f t="shared" si="191"/>
        <v>2015</v>
      </c>
    </row>
    <row r="2030" spans="1:20" ht="32" x14ac:dyDescent="0.2">
      <c r="A2030" s="6">
        <f t="shared" si="188"/>
        <v>1.2616666666666667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7">
        <f t="shared" si="186"/>
        <v>47.911392405063289</v>
      </c>
      <c r="Q2030" t="str">
        <f t="shared" si="189"/>
        <v>technology</v>
      </c>
      <c r="R2030" t="str">
        <f t="shared" si="187"/>
        <v>hardware</v>
      </c>
      <c r="S2030" s="11">
        <f t="shared" si="190"/>
        <v>40252.704861111109</v>
      </c>
      <c r="T2030">
        <f t="shared" si="191"/>
        <v>2010</v>
      </c>
    </row>
    <row r="2031" spans="1:20" ht="32" x14ac:dyDescent="0.2">
      <c r="A2031" s="6">
        <f t="shared" si="188"/>
        <v>3.6120000000000001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7">
        <f t="shared" si="186"/>
        <v>96.063829787234042</v>
      </c>
      <c r="Q2031" t="str">
        <f t="shared" si="189"/>
        <v>technology</v>
      </c>
      <c r="R2031" t="str">
        <f t="shared" si="187"/>
        <v>hardware</v>
      </c>
      <c r="S2031" s="11">
        <f t="shared" si="190"/>
        <v>41877.813437500001</v>
      </c>
      <c r="T2031">
        <f t="shared" si="191"/>
        <v>2014</v>
      </c>
    </row>
    <row r="2032" spans="1:20" ht="48" x14ac:dyDescent="0.2">
      <c r="A2032" s="6">
        <f t="shared" si="188"/>
        <v>2.26239013671875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7">
        <f t="shared" si="186"/>
        <v>118.6144</v>
      </c>
      <c r="Q2032" t="str">
        <f t="shared" si="189"/>
        <v>technology</v>
      </c>
      <c r="R2032" t="str">
        <f t="shared" si="187"/>
        <v>hardware</v>
      </c>
      <c r="S2032" s="11">
        <f t="shared" si="190"/>
        <v>41242.788148148145</v>
      </c>
      <c r="T2032">
        <f t="shared" si="191"/>
        <v>2012</v>
      </c>
    </row>
    <row r="2033" spans="1:20" ht="32" x14ac:dyDescent="0.2">
      <c r="A2033" s="6">
        <f t="shared" si="188"/>
        <v>1.2035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7">
        <f t="shared" si="186"/>
        <v>118.45472440944881</v>
      </c>
      <c r="Q2033" t="str">
        <f t="shared" si="189"/>
        <v>technology</v>
      </c>
      <c r="R2033" t="str">
        <f t="shared" si="187"/>
        <v>hardware</v>
      </c>
      <c r="S2033" s="11">
        <f t="shared" si="190"/>
        <v>42012.833333333336</v>
      </c>
      <c r="T2033">
        <f t="shared" si="191"/>
        <v>2015</v>
      </c>
    </row>
    <row r="2034" spans="1:20" ht="48" x14ac:dyDescent="0.2">
      <c r="A2034" s="6">
        <f t="shared" si="188"/>
        <v>3.0418799999999999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7">
        <f t="shared" si="186"/>
        <v>143.21468926553672</v>
      </c>
      <c r="Q2034" t="str">
        <f t="shared" si="189"/>
        <v>technology</v>
      </c>
      <c r="R2034" t="str">
        <f t="shared" si="187"/>
        <v>hardware</v>
      </c>
      <c r="S2034" s="11">
        <f t="shared" si="190"/>
        <v>42718.999999999993</v>
      </c>
      <c r="T2034">
        <f t="shared" si="191"/>
        <v>2016</v>
      </c>
    </row>
    <row r="2035" spans="1:20" ht="48" x14ac:dyDescent="0.2">
      <c r="A2035" s="6">
        <f t="shared" si="188"/>
        <v>1.7867599999999999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7">
        <f t="shared" si="186"/>
        <v>282.71518987341773</v>
      </c>
      <c r="Q2035" t="str">
        <f t="shared" si="189"/>
        <v>technology</v>
      </c>
      <c r="R2035" t="str">
        <f t="shared" si="187"/>
        <v>hardware</v>
      </c>
      <c r="S2035" s="11">
        <f t="shared" si="190"/>
        <v>41754.874050925922</v>
      </c>
      <c r="T2035">
        <f t="shared" si="191"/>
        <v>2014</v>
      </c>
    </row>
    <row r="2036" spans="1:20" ht="48" x14ac:dyDescent="0.2">
      <c r="A2036" s="6">
        <f t="shared" si="188"/>
        <v>3.868199871794872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7">
        <f t="shared" si="186"/>
        <v>593.93620078740162</v>
      </c>
      <c r="Q2036" t="str">
        <f t="shared" si="189"/>
        <v>technology</v>
      </c>
      <c r="R2036" t="str">
        <f t="shared" si="187"/>
        <v>hardware</v>
      </c>
      <c r="S2036" s="11">
        <f t="shared" si="190"/>
        <v>42131.081944444442</v>
      </c>
      <c r="T2036">
        <f t="shared" si="191"/>
        <v>2015</v>
      </c>
    </row>
    <row r="2037" spans="1:20" ht="48" x14ac:dyDescent="0.2">
      <c r="A2037" s="6">
        <f t="shared" si="188"/>
        <v>2.1103642500000004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7">
        <f t="shared" si="186"/>
        <v>262.15704968944101</v>
      </c>
      <c r="Q2037" t="str">
        <f t="shared" si="189"/>
        <v>technology</v>
      </c>
      <c r="R2037" t="str">
        <f t="shared" si="187"/>
        <v>hardware</v>
      </c>
      <c r="S2037" s="11">
        <f t="shared" si="190"/>
        <v>42356.833333333336</v>
      </c>
      <c r="T2037">
        <f t="shared" si="191"/>
        <v>2015</v>
      </c>
    </row>
    <row r="2038" spans="1:20" ht="48" x14ac:dyDescent="0.2">
      <c r="A2038" s="6">
        <f t="shared" si="188"/>
        <v>1.3166833333333334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7">
        <f t="shared" si="186"/>
        <v>46.580778301886795</v>
      </c>
      <c r="Q2038" t="str">
        <f t="shared" si="189"/>
        <v>technology</v>
      </c>
      <c r="R2038" t="str">
        <f t="shared" si="187"/>
        <v>hardware</v>
      </c>
      <c r="S2038" s="11">
        <f t="shared" si="190"/>
        <v>41768.656469907408</v>
      </c>
      <c r="T2038">
        <f t="shared" si="191"/>
        <v>2014</v>
      </c>
    </row>
    <row r="2039" spans="1:20" ht="48" x14ac:dyDescent="0.2">
      <c r="A2039" s="6">
        <f t="shared" si="188"/>
        <v>3.0047639999999998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7">
        <f t="shared" si="186"/>
        <v>70.041118881118877</v>
      </c>
      <c r="Q2039" t="str">
        <f t="shared" si="189"/>
        <v>technology</v>
      </c>
      <c r="R2039" t="str">
        <f t="shared" si="187"/>
        <v>hardware</v>
      </c>
      <c r="S2039" s="11">
        <f t="shared" si="190"/>
        <v>41638.043437499997</v>
      </c>
      <c r="T2039">
        <f t="shared" si="191"/>
        <v>2013</v>
      </c>
    </row>
    <row r="2040" spans="1:20" ht="48" x14ac:dyDescent="0.2">
      <c r="A2040" s="6">
        <f t="shared" si="188"/>
        <v>4.2051249999999998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7">
        <f t="shared" si="186"/>
        <v>164.90686274509804</v>
      </c>
      <c r="Q2040" t="str">
        <f t="shared" si="189"/>
        <v>technology</v>
      </c>
      <c r="R2040" t="str">
        <f t="shared" si="187"/>
        <v>hardware</v>
      </c>
      <c r="S2040" s="11">
        <f t="shared" si="190"/>
        <v>41456.541666666664</v>
      </c>
      <c r="T2040">
        <f t="shared" si="191"/>
        <v>2013</v>
      </c>
    </row>
    <row r="2041" spans="1:20" ht="32" x14ac:dyDescent="0.2">
      <c r="A2041" s="6">
        <f t="shared" si="188"/>
        <v>1.362168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7">
        <f t="shared" si="186"/>
        <v>449.26385224274406</v>
      </c>
      <c r="Q2041" t="str">
        <f t="shared" si="189"/>
        <v>technology</v>
      </c>
      <c r="R2041" t="str">
        <f t="shared" si="187"/>
        <v>hardware</v>
      </c>
      <c r="S2041" s="11">
        <f t="shared" si="190"/>
        <v>42704.999305555553</v>
      </c>
      <c r="T2041">
        <f t="shared" si="191"/>
        <v>2016</v>
      </c>
    </row>
    <row r="2042" spans="1:20" ht="32" x14ac:dyDescent="0.2">
      <c r="A2042" s="6">
        <f t="shared" si="188"/>
        <v>2.4817133333333334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7">
        <f t="shared" si="186"/>
        <v>27.472841328413285</v>
      </c>
      <c r="Q2042" t="str">
        <f t="shared" si="189"/>
        <v>technology</v>
      </c>
      <c r="R2042" t="str">
        <f t="shared" si="187"/>
        <v>hardware</v>
      </c>
      <c r="S2042" s="11">
        <f t="shared" si="190"/>
        <v>41593.760451388887</v>
      </c>
      <c r="T2042">
        <f t="shared" si="191"/>
        <v>2013</v>
      </c>
    </row>
    <row r="2043" spans="1:20" ht="48" x14ac:dyDescent="0.2">
      <c r="A2043" s="6">
        <f t="shared" si="188"/>
        <v>1.8186315789473684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7">
        <f t="shared" si="186"/>
        <v>143.97499999999999</v>
      </c>
      <c r="Q2043" t="str">
        <f t="shared" si="189"/>
        <v>technology</v>
      </c>
      <c r="R2043" t="str">
        <f t="shared" si="187"/>
        <v>hardware</v>
      </c>
      <c r="S2043" s="11">
        <f t="shared" si="190"/>
        <v>42684.359108796292</v>
      </c>
      <c r="T2043">
        <f t="shared" si="191"/>
        <v>2016</v>
      </c>
    </row>
    <row r="2044" spans="1:20" ht="48" x14ac:dyDescent="0.2">
      <c r="A2044" s="6">
        <f t="shared" si="188"/>
        <v>1.2353000000000001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7">
        <f t="shared" si="186"/>
        <v>88.23571428571428</v>
      </c>
      <c r="Q2044" t="str">
        <f t="shared" si="189"/>
        <v>technology</v>
      </c>
      <c r="R2044" t="str">
        <f t="shared" si="187"/>
        <v>hardware</v>
      </c>
      <c r="S2044" s="11">
        <f t="shared" si="190"/>
        <v>42391.499699074069</v>
      </c>
      <c r="T2044">
        <f t="shared" si="191"/>
        <v>2016</v>
      </c>
    </row>
    <row r="2045" spans="1:20" ht="48" x14ac:dyDescent="0.2">
      <c r="A2045" s="6">
        <f t="shared" si="188"/>
        <v>5.0620938628158845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7">
        <f t="shared" si="186"/>
        <v>36.326424870466319</v>
      </c>
      <c r="Q2045" t="str">
        <f t="shared" si="189"/>
        <v>technology</v>
      </c>
      <c r="R2045" t="str">
        <f t="shared" si="187"/>
        <v>hardware</v>
      </c>
      <c r="S2045" s="11">
        <f t="shared" si="190"/>
        <v>42714.999305555553</v>
      </c>
      <c r="T2045">
        <f t="shared" si="191"/>
        <v>2016</v>
      </c>
    </row>
    <row r="2046" spans="1:20" ht="48" x14ac:dyDescent="0.2">
      <c r="A2046" s="6">
        <f t="shared" si="188"/>
        <v>1.0821333333333334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7">
        <f t="shared" si="186"/>
        <v>90.177777777777777</v>
      </c>
      <c r="Q2046" t="str">
        <f t="shared" si="189"/>
        <v>technology</v>
      </c>
      <c r="R2046" t="str">
        <f t="shared" si="187"/>
        <v>hardware</v>
      </c>
      <c r="S2046" s="11">
        <f t="shared" si="190"/>
        <v>42168.475856481477</v>
      </c>
      <c r="T2046">
        <f t="shared" si="191"/>
        <v>2015</v>
      </c>
    </row>
    <row r="2047" spans="1:20" ht="48" x14ac:dyDescent="0.2">
      <c r="A2047" s="6">
        <f t="shared" si="188"/>
        <v>8.1918387755102042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7">
        <f t="shared" si="186"/>
        <v>152.62361216730039</v>
      </c>
      <c r="Q2047" t="str">
        <f t="shared" si="189"/>
        <v>technology</v>
      </c>
      <c r="R2047" t="str">
        <f t="shared" si="187"/>
        <v>hardware</v>
      </c>
      <c r="S2047" s="11">
        <f t="shared" si="190"/>
        <v>41098.880173611105</v>
      </c>
      <c r="T2047">
        <f t="shared" si="191"/>
        <v>2012</v>
      </c>
    </row>
    <row r="2048" spans="1:20" ht="48" x14ac:dyDescent="0.2">
      <c r="A2048" s="6">
        <f t="shared" si="188"/>
        <v>1.2110000000000001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7">
        <f t="shared" si="186"/>
        <v>55.806451612903224</v>
      </c>
      <c r="Q2048" t="str">
        <f t="shared" si="189"/>
        <v>technology</v>
      </c>
      <c r="R2048" t="str">
        <f t="shared" si="187"/>
        <v>hardware</v>
      </c>
      <c r="S2048" s="11">
        <f t="shared" si="190"/>
        <v>41416.963472222218</v>
      </c>
      <c r="T2048">
        <f t="shared" si="191"/>
        <v>2013</v>
      </c>
    </row>
    <row r="2049" spans="1:20" ht="48" x14ac:dyDescent="0.2">
      <c r="A2049" s="6">
        <f t="shared" si="188"/>
        <v>1.0299897959183673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7">
        <f t="shared" si="186"/>
        <v>227.85327313769753</v>
      </c>
      <c r="Q2049" t="str">
        <f t="shared" si="189"/>
        <v>technology</v>
      </c>
      <c r="R2049" t="str">
        <f t="shared" si="187"/>
        <v>hardware</v>
      </c>
      <c r="S2049" s="11">
        <f t="shared" si="190"/>
        <v>42110.791666666664</v>
      </c>
      <c r="T2049">
        <f t="shared" si="191"/>
        <v>2015</v>
      </c>
    </row>
    <row r="2050" spans="1:20" ht="48" x14ac:dyDescent="0.2">
      <c r="A2050" s="6">
        <f t="shared" si="188"/>
        <v>1.4833229411764706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7">
        <f t="shared" ref="P2050:P2113" si="192">F:F/M:M</f>
        <v>91.82989803350327</v>
      </c>
      <c r="Q2050" t="str">
        <f t="shared" si="189"/>
        <v>technology</v>
      </c>
      <c r="R2050" t="str">
        <f t="shared" ref="R2050:R2113" si="193">RIGHT(O2050,LEN(O2050)-SEARCH("/",O2050,1))</f>
        <v>hardware</v>
      </c>
      <c r="S2050" s="11">
        <f t="shared" si="190"/>
        <v>41417.443182870367</v>
      </c>
      <c r="T2050">
        <f t="shared" si="191"/>
        <v>2013</v>
      </c>
    </row>
    <row r="2051" spans="1:20" ht="16" x14ac:dyDescent="0.2">
      <c r="A2051" s="6">
        <f t="shared" ref="A2051:A2114" si="194">F:F/E:E</f>
        <v>1.2019070000000001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7">
        <f t="shared" si="192"/>
        <v>80.991037735849048</v>
      </c>
      <c r="Q2051" t="str">
        <f t="shared" ref="Q2051:Q2114" si="195">LEFT(O2051,SEARCH("/",O2051,1)-1)</f>
        <v>technology</v>
      </c>
      <c r="R2051" t="str">
        <f t="shared" si="193"/>
        <v>hardware</v>
      </c>
      <c r="S2051" s="11">
        <f t="shared" ref="S2051:S2114" si="196">(((J2051/60)/60)/24)+DATE(1970,1,1)+(-5/24)</f>
        <v>41610.749305555553</v>
      </c>
      <c r="T2051">
        <f t="shared" ref="T2051:T2114" si="197">YEAR(S2051)</f>
        <v>2013</v>
      </c>
    </row>
    <row r="2052" spans="1:20" ht="48" x14ac:dyDescent="0.2">
      <c r="A2052" s="6">
        <f t="shared" si="194"/>
        <v>4.7327000000000004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7">
        <f t="shared" si="192"/>
        <v>278.39411764705881</v>
      </c>
      <c r="Q2052" t="str">
        <f t="shared" si="195"/>
        <v>technology</v>
      </c>
      <c r="R2052" t="str">
        <f t="shared" si="193"/>
        <v>hardware</v>
      </c>
      <c r="S2052" s="11">
        <f t="shared" si="196"/>
        <v>42154.863171296289</v>
      </c>
      <c r="T2052">
        <f t="shared" si="197"/>
        <v>2015</v>
      </c>
    </row>
    <row r="2053" spans="1:20" ht="48" x14ac:dyDescent="0.2">
      <c r="A2053" s="6">
        <f t="shared" si="194"/>
        <v>1.303625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7">
        <f t="shared" si="192"/>
        <v>43.095041322314053</v>
      </c>
      <c r="Q2053" t="str">
        <f t="shared" si="195"/>
        <v>technology</v>
      </c>
      <c r="R2053" t="str">
        <f t="shared" si="193"/>
        <v>hardware</v>
      </c>
      <c r="S2053" s="11">
        <f t="shared" si="196"/>
        <v>41633.814085648148</v>
      </c>
      <c r="T2053">
        <f t="shared" si="197"/>
        <v>2013</v>
      </c>
    </row>
    <row r="2054" spans="1:20" ht="48" x14ac:dyDescent="0.2">
      <c r="A2054" s="6">
        <f t="shared" si="194"/>
        <v>3.5304799999999998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7">
        <f t="shared" si="192"/>
        <v>326.29205175600737</v>
      </c>
      <c r="Q2054" t="str">
        <f t="shared" si="195"/>
        <v>technology</v>
      </c>
      <c r="R2054" t="str">
        <f t="shared" si="193"/>
        <v>hardware</v>
      </c>
      <c r="S2054" s="11">
        <f t="shared" si="196"/>
        <v>42419.875613425924</v>
      </c>
      <c r="T2054">
        <f t="shared" si="197"/>
        <v>2016</v>
      </c>
    </row>
    <row r="2055" spans="1:20" ht="48" x14ac:dyDescent="0.2">
      <c r="A2055" s="6">
        <f t="shared" si="194"/>
        <v>1.0102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7">
        <f t="shared" si="192"/>
        <v>41.743801652892564</v>
      </c>
      <c r="Q2055" t="str">
        <f t="shared" si="195"/>
        <v>technology</v>
      </c>
      <c r="R2055" t="str">
        <f t="shared" si="193"/>
        <v>hardware</v>
      </c>
      <c r="S2055" s="11">
        <f t="shared" si="196"/>
        <v>42333.450821759259</v>
      </c>
      <c r="T2055">
        <f t="shared" si="197"/>
        <v>2015</v>
      </c>
    </row>
    <row r="2056" spans="1:20" ht="48" x14ac:dyDescent="0.2">
      <c r="A2056" s="6">
        <f t="shared" si="194"/>
        <v>1.1359142857142857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7">
        <f t="shared" si="192"/>
        <v>64.020933977455712</v>
      </c>
      <c r="Q2056" t="str">
        <f t="shared" si="195"/>
        <v>technology</v>
      </c>
      <c r="R2056" t="str">
        <f t="shared" si="193"/>
        <v>hardware</v>
      </c>
      <c r="S2056" s="11">
        <f t="shared" si="196"/>
        <v>41761.312615740739</v>
      </c>
      <c r="T2056">
        <f t="shared" si="197"/>
        <v>2014</v>
      </c>
    </row>
    <row r="2057" spans="1:20" ht="48" x14ac:dyDescent="0.2">
      <c r="A2057" s="6">
        <f t="shared" si="194"/>
        <v>1.6741666666666666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7">
        <f t="shared" si="192"/>
        <v>99.455445544554451</v>
      </c>
      <c r="Q2057" t="str">
        <f t="shared" si="195"/>
        <v>technology</v>
      </c>
      <c r="R2057" t="str">
        <f t="shared" si="193"/>
        <v>hardware</v>
      </c>
      <c r="S2057" s="11">
        <f t="shared" si="196"/>
        <v>41975.958333333336</v>
      </c>
      <c r="T2057">
        <f t="shared" si="197"/>
        <v>2014</v>
      </c>
    </row>
    <row r="2058" spans="1:20" ht="48" x14ac:dyDescent="0.2">
      <c r="A2058" s="6">
        <f t="shared" si="194"/>
        <v>1.5345200000000001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7">
        <f t="shared" si="192"/>
        <v>138.49458483754512</v>
      </c>
      <c r="Q2058" t="str">
        <f t="shared" si="195"/>
        <v>technology</v>
      </c>
      <c r="R2058" t="str">
        <f t="shared" si="193"/>
        <v>hardware</v>
      </c>
      <c r="S2058" s="11">
        <f t="shared" si="196"/>
        <v>41381.552569444444</v>
      </c>
      <c r="T2058">
        <f t="shared" si="197"/>
        <v>2013</v>
      </c>
    </row>
    <row r="2059" spans="1:20" ht="48" x14ac:dyDescent="0.2">
      <c r="A2059" s="6">
        <f t="shared" si="194"/>
        <v>2.022322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7">
        <f t="shared" si="192"/>
        <v>45.547792792792798</v>
      </c>
      <c r="Q2059" t="str">
        <f t="shared" si="195"/>
        <v>technology</v>
      </c>
      <c r="R2059" t="str">
        <f t="shared" si="193"/>
        <v>hardware</v>
      </c>
      <c r="S2059" s="11">
        <f t="shared" si="196"/>
        <v>42426.286249999997</v>
      </c>
      <c r="T2059">
        <f t="shared" si="197"/>
        <v>2016</v>
      </c>
    </row>
    <row r="2060" spans="1:20" ht="32" x14ac:dyDescent="0.2">
      <c r="A2060" s="6">
        <f t="shared" si="194"/>
        <v>1.6828125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7">
        <f t="shared" si="192"/>
        <v>10.507317073170732</v>
      </c>
      <c r="Q2060" t="str">
        <f t="shared" si="195"/>
        <v>technology</v>
      </c>
      <c r="R2060" t="str">
        <f t="shared" si="193"/>
        <v>hardware</v>
      </c>
      <c r="S2060" s="11">
        <f t="shared" si="196"/>
        <v>42065.624999999993</v>
      </c>
      <c r="T2060">
        <f t="shared" si="197"/>
        <v>2015</v>
      </c>
    </row>
    <row r="2061" spans="1:20" ht="48" x14ac:dyDescent="0.2">
      <c r="A2061" s="6">
        <f t="shared" si="194"/>
        <v>1.4345666666666668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7">
        <f t="shared" si="192"/>
        <v>114.76533333333333</v>
      </c>
      <c r="Q2061" t="str">
        <f t="shared" si="195"/>
        <v>technology</v>
      </c>
      <c r="R2061" t="str">
        <f t="shared" si="193"/>
        <v>hardware</v>
      </c>
      <c r="S2061" s="11">
        <f t="shared" si="196"/>
        <v>42400.707638888889</v>
      </c>
      <c r="T2061">
        <f t="shared" si="197"/>
        <v>2016</v>
      </c>
    </row>
    <row r="2062" spans="1:20" ht="48" x14ac:dyDescent="0.2">
      <c r="A2062" s="6">
        <f t="shared" si="194"/>
        <v>1.964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7">
        <f t="shared" si="192"/>
        <v>35.997067448680355</v>
      </c>
      <c r="Q2062" t="str">
        <f t="shared" si="195"/>
        <v>technology</v>
      </c>
      <c r="R2062" t="str">
        <f t="shared" si="193"/>
        <v>hardware</v>
      </c>
      <c r="S2062" s="11">
        <f t="shared" si="196"/>
        <v>41843.434606481482</v>
      </c>
      <c r="T2062">
        <f t="shared" si="197"/>
        <v>2014</v>
      </c>
    </row>
    <row r="2063" spans="1:20" ht="48" x14ac:dyDescent="0.2">
      <c r="A2063" s="6">
        <f t="shared" si="194"/>
        <v>1.0791999999999999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7">
        <f t="shared" si="192"/>
        <v>154.17142857142858</v>
      </c>
      <c r="Q2063" t="str">
        <f t="shared" si="195"/>
        <v>technology</v>
      </c>
      <c r="R2063" t="str">
        <f t="shared" si="193"/>
        <v>hardware</v>
      </c>
      <c r="S2063" s="11">
        <f t="shared" si="196"/>
        <v>42735.556180555555</v>
      </c>
      <c r="T2063">
        <f t="shared" si="197"/>
        <v>2016</v>
      </c>
    </row>
    <row r="2064" spans="1:20" ht="48" x14ac:dyDescent="0.2">
      <c r="A2064" s="6">
        <f t="shared" si="194"/>
        <v>1.14977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7">
        <f t="shared" si="192"/>
        <v>566.38916256157631</v>
      </c>
      <c r="Q2064" t="str">
        <f t="shared" si="195"/>
        <v>technology</v>
      </c>
      <c r="R2064" t="str">
        <f t="shared" si="193"/>
        <v>hardware</v>
      </c>
      <c r="S2064" s="11">
        <f t="shared" si="196"/>
        <v>42453.1330787037</v>
      </c>
      <c r="T2064">
        <f t="shared" si="197"/>
        <v>2016</v>
      </c>
    </row>
    <row r="2065" spans="1:20" ht="32" x14ac:dyDescent="0.2">
      <c r="A2065" s="6">
        <f t="shared" si="194"/>
        <v>1.4804999999999999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7">
        <f t="shared" si="192"/>
        <v>120.85714285714286</v>
      </c>
      <c r="Q2065" t="str">
        <f t="shared" si="195"/>
        <v>technology</v>
      </c>
      <c r="R2065" t="str">
        <f t="shared" si="193"/>
        <v>hardware</v>
      </c>
      <c r="S2065" s="11">
        <f t="shared" si="196"/>
        <v>42505.524317129624</v>
      </c>
      <c r="T2065">
        <f t="shared" si="197"/>
        <v>2016</v>
      </c>
    </row>
    <row r="2066" spans="1:20" ht="48" x14ac:dyDescent="0.2">
      <c r="A2066" s="6">
        <f t="shared" si="194"/>
        <v>1.9116676082790633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7">
        <f t="shared" si="192"/>
        <v>86.163845492085343</v>
      </c>
      <c r="Q2066" t="str">
        <f t="shared" si="195"/>
        <v>technology</v>
      </c>
      <c r="R2066" t="str">
        <f t="shared" si="193"/>
        <v>hardware</v>
      </c>
      <c r="S2066" s="11">
        <f t="shared" si="196"/>
        <v>41425.291666666664</v>
      </c>
      <c r="T2066">
        <f t="shared" si="197"/>
        <v>2013</v>
      </c>
    </row>
    <row r="2067" spans="1:20" ht="48" x14ac:dyDescent="0.2">
      <c r="A2067" s="6">
        <f t="shared" si="194"/>
        <v>1.99215125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7">
        <f t="shared" si="192"/>
        <v>51.212114395886893</v>
      </c>
      <c r="Q2067" t="str">
        <f t="shared" si="195"/>
        <v>technology</v>
      </c>
      <c r="R2067" t="str">
        <f t="shared" si="193"/>
        <v>hardware</v>
      </c>
      <c r="S2067" s="11">
        <f t="shared" si="196"/>
        <v>41633.125335648147</v>
      </c>
      <c r="T2067">
        <f t="shared" si="197"/>
        <v>2013</v>
      </c>
    </row>
    <row r="2068" spans="1:20" ht="48" x14ac:dyDescent="0.2">
      <c r="A2068" s="6">
        <f t="shared" si="194"/>
        <v>2.1859999999999999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7">
        <f t="shared" si="192"/>
        <v>67.261538461538464</v>
      </c>
      <c r="Q2068" t="str">
        <f t="shared" si="195"/>
        <v>technology</v>
      </c>
      <c r="R2068" t="str">
        <f t="shared" si="193"/>
        <v>hardware</v>
      </c>
      <c r="S2068" s="11">
        <f t="shared" si="196"/>
        <v>41874.563460648147</v>
      </c>
      <c r="T2068">
        <f t="shared" si="197"/>
        <v>2014</v>
      </c>
    </row>
    <row r="2069" spans="1:20" ht="48" x14ac:dyDescent="0.2">
      <c r="A2069" s="6">
        <f t="shared" si="194"/>
        <v>1.2686868686868686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7">
        <f t="shared" si="192"/>
        <v>62.8</v>
      </c>
      <c r="Q2069" t="str">
        <f t="shared" si="195"/>
        <v>technology</v>
      </c>
      <c r="R2069" t="str">
        <f t="shared" si="193"/>
        <v>hardware</v>
      </c>
      <c r="S2069" s="11">
        <f t="shared" si="196"/>
        <v>42148.645555555551</v>
      </c>
      <c r="T2069">
        <f t="shared" si="197"/>
        <v>2015</v>
      </c>
    </row>
    <row r="2070" spans="1:20" ht="48" x14ac:dyDescent="0.2">
      <c r="A2070" s="6">
        <f t="shared" si="194"/>
        <v>1.0522388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7">
        <f t="shared" si="192"/>
        <v>346.13118421052633</v>
      </c>
      <c r="Q2070" t="str">
        <f t="shared" si="195"/>
        <v>technology</v>
      </c>
      <c r="R2070" t="str">
        <f t="shared" si="193"/>
        <v>hardware</v>
      </c>
      <c r="S2070" s="11">
        <f t="shared" si="196"/>
        <v>42663.633275462962</v>
      </c>
      <c r="T2070">
        <f t="shared" si="197"/>
        <v>2016</v>
      </c>
    </row>
    <row r="2071" spans="1:20" ht="48" x14ac:dyDescent="0.2">
      <c r="A2071" s="6">
        <f t="shared" si="194"/>
        <v>1.2840666000000001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7">
        <f t="shared" si="192"/>
        <v>244.11912547528519</v>
      </c>
      <c r="Q2071" t="str">
        <f t="shared" si="195"/>
        <v>technology</v>
      </c>
      <c r="R2071" t="str">
        <f t="shared" si="193"/>
        <v>hardware</v>
      </c>
      <c r="S2071" s="11">
        <f t="shared" si="196"/>
        <v>42371.763784722221</v>
      </c>
      <c r="T2071">
        <f t="shared" si="197"/>
        <v>2016</v>
      </c>
    </row>
    <row r="2072" spans="1:20" ht="48" x14ac:dyDescent="0.2">
      <c r="A2072" s="6">
        <f t="shared" si="194"/>
        <v>3.1732719999999999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7">
        <f t="shared" si="192"/>
        <v>259.25424836601309</v>
      </c>
      <c r="Q2072" t="str">
        <f t="shared" si="195"/>
        <v>technology</v>
      </c>
      <c r="R2072" t="str">
        <f t="shared" si="193"/>
        <v>hardware</v>
      </c>
      <c r="S2072" s="11">
        <f t="shared" si="196"/>
        <v>42549.448182870365</v>
      </c>
      <c r="T2072">
        <f t="shared" si="197"/>
        <v>2016</v>
      </c>
    </row>
    <row r="2073" spans="1:20" ht="48" x14ac:dyDescent="0.2">
      <c r="A2073" s="6">
        <f t="shared" si="194"/>
        <v>2.8073000000000001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7">
        <f t="shared" si="192"/>
        <v>201.96402877697841</v>
      </c>
      <c r="Q2073" t="str">
        <f t="shared" si="195"/>
        <v>technology</v>
      </c>
      <c r="R2073" t="str">
        <f t="shared" si="193"/>
        <v>hardware</v>
      </c>
      <c r="S2073" s="11">
        <f t="shared" si="196"/>
        <v>42645.070416666662</v>
      </c>
      <c r="T2073">
        <f t="shared" si="197"/>
        <v>2016</v>
      </c>
    </row>
    <row r="2074" spans="1:20" ht="48" x14ac:dyDescent="0.2">
      <c r="A2074" s="6">
        <f t="shared" si="194"/>
        <v>1.1073146853146854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7">
        <f t="shared" si="192"/>
        <v>226.20857142857142</v>
      </c>
      <c r="Q2074" t="str">
        <f t="shared" si="195"/>
        <v>technology</v>
      </c>
      <c r="R2074" t="str">
        <f t="shared" si="193"/>
        <v>hardware</v>
      </c>
      <c r="S2074" s="11">
        <f t="shared" si="196"/>
        <v>42497.373055555552</v>
      </c>
      <c r="T2074">
        <f t="shared" si="197"/>
        <v>2016</v>
      </c>
    </row>
    <row r="2075" spans="1:20" ht="48" x14ac:dyDescent="0.2">
      <c r="A2075" s="6">
        <f t="shared" si="194"/>
        <v>1.5260429999999998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7">
        <f t="shared" si="192"/>
        <v>324.69</v>
      </c>
      <c r="Q2075" t="str">
        <f t="shared" si="195"/>
        <v>technology</v>
      </c>
      <c r="R2075" t="str">
        <f t="shared" si="193"/>
        <v>hardware</v>
      </c>
      <c r="S2075" s="11">
        <f t="shared" si="196"/>
        <v>42132.459699074076</v>
      </c>
      <c r="T2075">
        <f t="shared" si="197"/>
        <v>2015</v>
      </c>
    </row>
    <row r="2076" spans="1:20" ht="32" x14ac:dyDescent="0.2">
      <c r="A2076" s="6">
        <f t="shared" si="194"/>
        <v>1.0249999999999999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7">
        <f t="shared" si="192"/>
        <v>205</v>
      </c>
      <c r="Q2076" t="str">
        <f t="shared" si="195"/>
        <v>technology</v>
      </c>
      <c r="R2076" t="str">
        <f t="shared" si="193"/>
        <v>hardware</v>
      </c>
      <c r="S2076" s="11">
        <f t="shared" si="196"/>
        <v>42496.617847222216</v>
      </c>
      <c r="T2076">
        <f t="shared" si="197"/>
        <v>2016</v>
      </c>
    </row>
    <row r="2077" spans="1:20" ht="48" x14ac:dyDescent="0.2">
      <c r="A2077" s="6">
        <f t="shared" si="194"/>
        <v>16.783738373837384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7">
        <f t="shared" si="192"/>
        <v>20.465926829268295</v>
      </c>
      <c r="Q2077" t="str">
        <f t="shared" si="195"/>
        <v>technology</v>
      </c>
      <c r="R2077" t="str">
        <f t="shared" si="193"/>
        <v>hardware</v>
      </c>
      <c r="S2077" s="11">
        <f t="shared" si="196"/>
        <v>41480.473240740735</v>
      </c>
      <c r="T2077">
        <f t="shared" si="197"/>
        <v>2013</v>
      </c>
    </row>
    <row r="2078" spans="1:20" ht="32" x14ac:dyDescent="0.2">
      <c r="A2078" s="6">
        <f t="shared" si="194"/>
        <v>5.4334915642458101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7">
        <f t="shared" si="192"/>
        <v>116.35303146309367</v>
      </c>
      <c r="Q2078" t="str">
        <f t="shared" si="195"/>
        <v>technology</v>
      </c>
      <c r="R2078" t="str">
        <f t="shared" si="193"/>
        <v>hardware</v>
      </c>
      <c r="S2078" s="11">
        <f t="shared" si="196"/>
        <v>41843.672326388885</v>
      </c>
      <c r="T2078">
        <f t="shared" si="197"/>
        <v>2014</v>
      </c>
    </row>
    <row r="2079" spans="1:20" ht="48" x14ac:dyDescent="0.2">
      <c r="A2079" s="6">
        <f t="shared" si="194"/>
        <v>1.1550800000000001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7">
        <f t="shared" si="192"/>
        <v>307.20212765957444</v>
      </c>
      <c r="Q2079" t="str">
        <f t="shared" si="195"/>
        <v>technology</v>
      </c>
      <c r="R2079" t="str">
        <f t="shared" si="193"/>
        <v>hardware</v>
      </c>
      <c r="S2079" s="11">
        <f t="shared" si="196"/>
        <v>42160.666666666664</v>
      </c>
      <c r="T2079">
        <f t="shared" si="197"/>
        <v>2015</v>
      </c>
    </row>
    <row r="2080" spans="1:20" ht="48" x14ac:dyDescent="0.2">
      <c r="A2080" s="6">
        <f t="shared" si="194"/>
        <v>1.3120499999999999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7">
        <f t="shared" si="192"/>
        <v>546.6875</v>
      </c>
      <c r="Q2080" t="str">
        <f t="shared" si="195"/>
        <v>technology</v>
      </c>
      <c r="R2080" t="str">
        <f t="shared" si="193"/>
        <v>hardware</v>
      </c>
      <c r="S2080" s="11">
        <f t="shared" si="196"/>
        <v>42722.563159722216</v>
      </c>
      <c r="T2080">
        <f t="shared" si="197"/>
        <v>2016</v>
      </c>
    </row>
    <row r="2081" spans="1:20" ht="48" x14ac:dyDescent="0.2">
      <c r="A2081" s="6">
        <f t="shared" si="194"/>
        <v>2.8816999999999999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7">
        <f t="shared" si="192"/>
        <v>47.474464579901152</v>
      </c>
      <c r="Q2081" t="str">
        <f t="shared" si="195"/>
        <v>technology</v>
      </c>
      <c r="R2081" t="str">
        <f t="shared" si="193"/>
        <v>hardware</v>
      </c>
      <c r="S2081" s="11">
        <f t="shared" si="196"/>
        <v>42180.583333333336</v>
      </c>
      <c r="T2081">
        <f t="shared" si="197"/>
        <v>2015</v>
      </c>
    </row>
    <row r="2082" spans="1:20" ht="48" x14ac:dyDescent="0.2">
      <c r="A2082" s="6">
        <f t="shared" si="194"/>
        <v>5.0780000000000003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7">
        <f t="shared" si="192"/>
        <v>101.56</v>
      </c>
      <c r="Q2082" t="str">
        <f t="shared" si="195"/>
        <v>technology</v>
      </c>
      <c r="R2082" t="str">
        <f t="shared" si="193"/>
        <v>hardware</v>
      </c>
      <c r="S2082" s="11">
        <f t="shared" si="196"/>
        <v>42319.790509259255</v>
      </c>
      <c r="T2082">
        <f t="shared" si="197"/>
        <v>2015</v>
      </c>
    </row>
    <row r="2083" spans="1:20" ht="48" x14ac:dyDescent="0.2">
      <c r="A2083" s="6">
        <f t="shared" si="194"/>
        <v>1.1457142857142857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7">
        <f t="shared" si="192"/>
        <v>72.909090909090907</v>
      </c>
      <c r="Q2083" t="str">
        <f t="shared" si="195"/>
        <v>music</v>
      </c>
      <c r="R2083" t="str">
        <f t="shared" si="193"/>
        <v>indie rock</v>
      </c>
      <c r="S2083" s="11">
        <f t="shared" si="196"/>
        <v>41044.999305555553</v>
      </c>
      <c r="T2083">
        <f t="shared" si="197"/>
        <v>2012</v>
      </c>
    </row>
    <row r="2084" spans="1:20" ht="48" x14ac:dyDescent="0.2">
      <c r="A2084" s="6">
        <f t="shared" si="194"/>
        <v>1.1073333333333333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7">
        <f t="shared" si="192"/>
        <v>43.710526315789473</v>
      </c>
      <c r="Q2084" t="str">
        <f t="shared" si="195"/>
        <v>music</v>
      </c>
      <c r="R2084" t="str">
        <f t="shared" si="193"/>
        <v>indie rock</v>
      </c>
      <c r="S2084" s="11">
        <f t="shared" si="196"/>
        <v>40870.953657407401</v>
      </c>
      <c r="T2084">
        <f t="shared" si="197"/>
        <v>2011</v>
      </c>
    </row>
    <row r="2085" spans="1:20" ht="48" x14ac:dyDescent="0.2">
      <c r="A2085" s="6">
        <f t="shared" si="194"/>
        <v>1.1333333333333333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7">
        <f t="shared" si="192"/>
        <v>34</v>
      </c>
      <c r="Q2085" t="str">
        <f t="shared" si="195"/>
        <v>music</v>
      </c>
      <c r="R2085" t="str">
        <f t="shared" si="193"/>
        <v>indie rock</v>
      </c>
      <c r="S2085" s="11">
        <f t="shared" si="196"/>
        <v>41064.513831018514</v>
      </c>
      <c r="T2085">
        <f t="shared" si="197"/>
        <v>2012</v>
      </c>
    </row>
    <row r="2086" spans="1:20" ht="48" x14ac:dyDescent="0.2">
      <c r="A2086" s="6">
        <f t="shared" si="194"/>
        <v>1.0833333333333333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7">
        <f t="shared" si="192"/>
        <v>70.652173913043484</v>
      </c>
      <c r="Q2086" t="str">
        <f t="shared" si="195"/>
        <v>music</v>
      </c>
      <c r="R2086" t="str">
        <f t="shared" si="193"/>
        <v>indie rock</v>
      </c>
      <c r="S2086" s="11">
        <f t="shared" si="196"/>
        <v>41763.082638888889</v>
      </c>
      <c r="T2086">
        <f t="shared" si="197"/>
        <v>2014</v>
      </c>
    </row>
    <row r="2087" spans="1:20" ht="48" x14ac:dyDescent="0.2">
      <c r="A2087" s="6">
        <f t="shared" si="194"/>
        <v>1.2353333333333334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7">
        <f t="shared" si="192"/>
        <v>89.301204819277103</v>
      </c>
      <c r="Q2087" t="str">
        <f t="shared" si="195"/>
        <v>music</v>
      </c>
      <c r="R2087" t="str">
        <f t="shared" si="193"/>
        <v>indie rock</v>
      </c>
      <c r="S2087" s="11">
        <f t="shared" si="196"/>
        <v>41105.627164351848</v>
      </c>
      <c r="T2087">
        <f t="shared" si="197"/>
        <v>2012</v>
      </c>
    </row>
    <row r="2088" spans="1:20" ht="48" x14ac:dyDescent="0.2">
      <c r="A2088" s="6">
        <f t="shared" si="194"/>
        <v>1.0069999999999999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7">
        <f t="shared" si="192"/>
        <v>115.08571428571429</v>
      </c>
      <c r="Q2088" t="str">
        <f t="shared" si="195"/>
        <v>music</v>
      </c>
      <c r="R2088" t="str">
        <f t="shared" si="193"/>
        <v>indie rock</v>
      </c>
      <c r="S2088" s="11">
        <f t="shared" si="196"/>
        <v>40890.999305555553</v>
      </c>
      <c r="T2088">
        <f t="shared" si="197"/>
        <v>2011</v>
      </c>
    </row>
    <row r="2089" spans="1:20" ht="48" x14ac:dyDescent="0.2">
      <c r="A2089" s="6">
        <f t="shared" si="194"/>
        <v>1.0353333333333334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7">
        <f t="shared" si="192"/>
        <v>62.12</v>
      </c>
      <c r="Q2089" t="str">
        <f t="shared" si="195"/>
        <v>music</v>
      </c>
      <c r="R2089" t="str">
        <f t="shared" si="193"/>
        <v>indie rock</v>
      </c>
      <c r="S2089" s="11">
        <f t="shared" si="196"/>
        <v>40793.996041666665</v>
      </c>
      <c r="T2089">
        <f t="shared" si="197"/>
        <v>2011</v>
      </c>
    </row>
    <row r="2090" spans="1:20" ht="48" x14ac:dyDescent="0.2">
      <c r="A2090" s="6">
        <f t="shared" si="194"/>
        <v>1.1551066666666667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7">
        <f t="shared" si="192"/>
        <v>46.204266666666669</v>
      </c>
      <c r="Q2090" t="str">
        <f t="shared" si="195"/>
        <v>music</v>
      </c>
      <c r="R2090" t="str">
        <f t="shared" si="193"/>
        <v>indie rock</v>
      </c>
      <c r="S2090" s="11">
        <f t="shared" si="196"/>
        <v>40431.957638888889</v>
      </c>
      <c r="T2090">
        <f t="shared" si="197"/>
        <v>2010</v>
      </c>
    </row>
    <row r="2091" spans="1:20" ht="32" x14ac:dyDescent="0.2">
      <c r="A2091" s="6">
        <f t="shared" si="194"/>
        <v>1.2040040000000001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7">
        <f t="shared" si="192"/>
        <v>48.54854838709678</v>
      </c>
      <c r="Q2091" t="str">
        <f t="shared" si="195"/>
        <v>music</v>
      </c>
      <c r="R2091" t="str">
        <f t="shared" si="193"/>
        <v>indie rock</v>
      </c>
      <c r="S2091" s="11">
        <f t="shared" si="196"/>
        <v>41487.867986111109</v>
      </c>
      <c r="T2091">
        <f t="shared" si="197"/>
        <v>2013</v>
      </c>
    </row>
    <row r="2092" spans="1:20" ht="48" x14ac:dyDescent="0.2">
      <c r="A2092" s="6">
        <f t="shared" si="194"/>
        <v>1.1504037499999999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7">
        <f t="shared" si="192"/>
        <v>57.520187499999999</v>
      </c>
      <c r="Q2092" t="str">
        <f t="shared" si="195"/>
        <v>music</v>
      </c>
      <c r="R2092" t="str">
        <f t="shared" si="193"/>
        <v>indie rock</v>
      </c>
      <c r="S2092" s="11">
        <f t="shared" si="196"/>
        <v>41329.173090277778</v>
      </c>
      <c r="T2092">
        <f t="shared" si="197"/>
        <v>2013</v>
      </c>
    </row>
    <row r="2093" spans="1:20" ht="48" x14ac:dyDescent="0.2">
      <c r="A2093" s="6">
        <f t="shared" si="194"/>
        <v>1.2046777777777777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7">
        <f t="shared" si="192"/>
        <v>88.147154471544724</v>
      </c>
      <c r="Q2093" t="str">
        <f t="shared" si="195"/>
        <v>music</v>
      </c>
      <c r="R2093" t="str">
        <f t="shared" si="193"/>
        <v>indie rock</v>
      </c>
      <c r="S2093" s="11">
        <f t="shared" si="196"/>
        <v>40603.625</v>
      </c>
      <c r="T2093">
        <f t="shared" si="197"/>
        <v>2011</v>
      </c>
    </row>
    <row r="2094" spans="1:20" ht="48" x14ac:dyDescent="0.2">
      <c r="A2094" s="6">
        <f t="shared" si="194"/>
        <v>1.0128333333333333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7">
        <f t="shared" si="192"/>
        <v>110.49090909090908</v>
      </c>
      <c r="Q2094" t="str">
        <f t="shared" si="195"/>
        <v>music</v>
      </c>
      <c r="R2094" t="str">
        <f t="shared" si="193"/>
        <v>indie rock</v>
      </c>
      <c r="S2094" s="11">
        <f t="shared" si="196"/>
        <v>40823.499212962961</v>
      </c>
      <c r="T2094">
        <f t="shared" si="197"/>
        <v>2011</v>
      </c>
    </row>
    <row r="2095" spans="1:20" ht="48" x14ac:dyDescent="0.2">
      <c r="A2095" s="6">
        <f t="shared" si="194"/>
        <v>1.0246666666666666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7">
        <f t="shared" si="192"/>
        <v>66.826086956521735</v>
      </c>
      <c r="Q2095" t="str">
        <f t="shared" si="195"/>
        <v>music</v>
      </c>
      <c r="R2095" t="str">
        <f t="shared" si="193"/>
        <v>indie rock</v>
      </c>
      <c r="S2095" s="11">
        <f t="shared" si="196"/>
        <v>41265.68787037037</v>
      </c>
      <c r="T2095">
        <f t="shared" si="197"/>
        <v>2012</v>
      </c>
    </row>
    <row r="2096" spans="1:20" ht="48" x14ac:dyDescent="0.2">
      <c r="A2096" s="6">
        <f t="shared" si="194"/>
        <v>1.2054285714285715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7">
        <f t="shared" si="192"/>
        <v>58.597222222222221</v>
      </c>
      <c r="Q2096" t="str">
        <f t="shared" si="195"/>
        <v>music</v>
      </c>
      <c r="R2096" t="str">
        <f t="shared" si="193"/>
        <v>indie rock</v>
      </c>
      <c r="S2096" s="11">
        <f t="shared" si="196"/>
        <v>40972.916666666664</v>
      </c>
      <c r="T2096">
        <f t="shared" si="197"/>
        <v>2012</v>
      </c>
    </row>
    <row r="2097" spans="1:20" ht="48" x14ac:dyDescent="0.2">
      <c r="A2097" s="6">
        <f t="shared" si="194"/>
        <v>1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7">
        <f t="shared" si="192"/>
        <v>113.63636363636364</v>
      </c>
      <c r="Q2097" t="str">
        <f t="shared" si="195"/>
        <v>music</v>
      </c>
      <c r="R2097" t="str">
        <f t="shared" si="193"/>
        <v>indie rock</v>
      </c>
      <c r="S2097" s="11">
        <f t="shared" si="196"/>
        <v>40818.525150462956</v>
      </c>
      <c r="T2097">
        <f t="shared" si="197"/>
        <v>2011</v>
      </c>
    </row>
    <row r="2098" spans="1:20" ht="48" x14ac:dyDescent="0.2">
      <c r="A2098" s="6">
        <f t="shared" si="194"/>
        <v>1.0166666666666666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7">
        <f t="shared" si="192"/>
        <v>43.571428571428569</v>
      </c>
      <c r="Q2098" t="str">
        <f t="shared" si="195"/>
        <v>music</v>
      </c>
      <c r="R2098" t="str">
        <f t="shared" si="193"/>
        <v>indie rock</v>
      </c>
      <c r="S2098" s="11">
        <f t="shared" si="196"/>
        <v>41207.957638888889</v>
      </c>
      <c r="T2098">
        <f t="shared" si="197"/>
        <v>2012</v>
      </c>
    </row>
    <row r="2099" spans="1:20" ht="48" x14ac:dyDescent="0.2">
      <c r="A2099" s="6">
        <f t="shared" si="194"/>
        <v>1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7">
        <f t="shared" si="192"/>
        <v>78.94736842105263</v>
      </c>
      <c r="Q2099" t="str">
        <f t="shared" si="195"/>
        <v>music</v>
      </c>
      <c r="R2099" t="str">
        <f t="shared" si="193"/>
        <v>indie rock</v>
      </c>
      <c r="S2099" s="11">
        <f t="shared" si="196"/>
        <v>40878.418229166666</v>
      </c>
      <c r="T2099">
        <f t="shared" si="197"/>
        <v>2011</v>
      </c>
    </row>
    <row r="2100" spans="1:20" ht="48" x14ac:dyDescent="0.2">
      <c r="A2100" s="6">
        <f t="shared" si="194"/>
        <v>1.0033333333333334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7">
        <f t="shared" si="192"/>
        <v>188.125</v>
      </c>
      <c r="Q2100" t="str">
        <f t="shared" si="195"/>
        <v>music</v>
      </c>
      <c r="R2100" t="str">
        <f t="shared" si="193"/>
        <v>indie rock</v>
      </c>
      <c r="S2100" s="11">
        <f t="shared" si="196"/>
        <v>40975.905497685184</v>
      </c>
      <c r="T2100">
        <f t="shared" si="197"/>
        <v>2012</v>
      </c>
    </row>
    <row r="2101" spans="1:20" ht="16" x14ac:dyDescent="0.2">
      <c r="A2101" s="6">
        <f t="shared" si="194"/>
        <v>1.3236666666666668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7">
        <f t="shared" si="192"/>
        <v>63.031746031746032</v>
      </c>
      <c r="Q2101" t="str">
        <f t="shared" si="195"/>
        <v>music</v>
      </c>
      <c r="R2101" t="str">
        <f t="shared" si="193"/>
        <v>indie rock</v>
      </c>
      <c r="S2101" s="11">
        <f t="shared" si="196"/>
        <v>42186.944444444445</v>
      </c>
      <c r="T2101">
        <f t="shared" si="197"/>
        <v>2015</v>
      </c>
    </row>
    <row r="2102" spans="1:20" ht="48" x14ac:dyDescent="0.2">
      <c r="A2102" s="6">
        <f t="shared" si="194"/>
        <v>1.3666666666666667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7">
        <f t="shared" si="192"/>
        <v>30.37037037037037</v>
      </c>
      <c r="Q2102" t="str">
        <f t="shared" si="195"/>
        <v>music</v>
      </c>
      <c r="R2102" t="str">
        <f t="shared" si="193"/>
        <v>indie rock</v>
      </c>
      <c r="S2102" s="11">
        <f t="shared" si="196"/>
        <v>41089.957638888889</v>
      </c>
      <c r="T2102">
        <f t="shared" si="197"/>
        <v>2012</v>
      </c>
    </row>
    <row r="2103" spans="1:20" ht="48" x14ac:dyDescent="0.2">
      <c r="A2103" s="6">
        <f t="shared" si="194"/>
        <v>1.1325000000000001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7">
        <f t="shared" si="192"/>
        <v>51.477272727272727</v>
      </c>
      <c r="Q2103" t="str">
        <f t="shared" si="195"/>
        <v>music</v>
      </c>
      <c r="R2103" t="str">
        <f t="shared" si="193"/>
        <v>indie rock</v>
      </c>
      <c r="S2103" s="11">
        <f t="shared" si="196"/>
        <v>40951.941134259258</v>
      </c>
      <c r="T2103">
        <f t="shared" si="197"/>
        <v>2012</v>
      </c>
    </row>
    <row r="2104" spans="1:20" ht="48" x14ac:dyDescent="0.2">
      <c r="A2104" s="6">
        <f t="shared" si="194"/>
        <v>1.36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7">
        <f t="shared" si="192"/>
        <v>35.789473684210527</v>
      </c>
      <c r="Q2104" t="str">
        <f t="shared" si="195"/>
        <v>music</v>
      </c>
      <c r="R2104" t="str">
        <f t="shared" si="193"/>
        <v>indie rock</v>
      </c>
      <c r="S2104" s="11">
        <f t="shared" si="196"/>
        <v>40668.660277777773</v>
      </c>
      <c r="T2104">
        <f t="shared" si="197"/>
        <v>2011</v>
      </c>
    </row>
    <row r="2105" spans="1:20" ht="32" x14ac:dyDescent="0.2">
      <c r="A2105" s="6">
        <f t="shared" si="194"/>
        <v>1.4612318374694613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7">
        <f t="shared" si="192"/>
        <v>98.817391304347822</v>
      </c>
      <c r="Q2105" t="str">
        <f t="shared" si="195"/>
        <v>music</v>
      </c>
      <c r="R2105" t="str">
        <f t="shared" si="193"/>
        <v>indie rock</v>
      </c>
      <c r="S2105" s="11">
        <f t="shared" si="196"/>
        <v>41222.588275462964</v>
      </c>
      <c r="T2105">
        <f t="shared" si="197"/>
        <v>2012</v>
      </c>
    </row>
    <row r="2106" spans="1:20" ht="48" x14ac:dyDescent="0.2">
      <c r="A2106" s="6">
        <f t="shared" si="194"/>
        <v>1.2949999999999999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7">
        <f t="shared" si="192"/>
        <v>28</v>
      </c>
      <c r="Q2106" t="str">
        <f t="shared" si="195"/>
        <v>music</v>
      </c>
      <c r="R2106" t="str">
        <f t="shared" si="193"/>
        <v>indie rock</v>
      </c>
      <c r="S2106" s="11">
        <f t="shared" si="196"/>
        <v>41424.791666666664</v>
      </c>
      <c r="T2106">
        <f t="shared" si="197"/>
        <v>2013</v>
      </c>
    </row>
    <row r="2107" spans="1:20" ht="32" x14ac:dyDescent="0.2">
      <c r="A2107" s="6">
        <f t="shared" si="194"/>
        <v>2.54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7">
        <f t="shared" si="192"/>
        <v>51.313131313131315</v>
      </c>
      <c r="Q2107" t="str">
        <f t="shared" si="195"/>
        <v>music</v>
      </c>
      <c r="R2107" t="str">
        <f t="shared" si="193"/>
        <v>indie rock</v>
      </c>
      <c r="S2107" s="11">
        <f t="shared" si="196"/>
        <v>41963.958333333336</v>
      </c>
      <c r="T2107">
        <f t="shared" si="197"/>
        <v>2014</v>
      </c>
    </row>
    <row r="2108" spans="1:20" ht="48" x14ac:dyDescent="0.2">
      <c r="A2108" s="6">
        <f t="shared" si="194"/>
        <v>1.0704545454545455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7">
        <f t="shared" si="192"/>
        <v>53.522727272727273</v>
      </c>
      <c r="Q2108" t="str">
        <f t="shared" si="195"/>
        <v>music</v>
      </c>
      <c r="R2108" t="str">
        <f t="shared" si="193"/>
        <v>indie rock</v>
      </c>
      <c r="S2108" s="11">
        <f t="shared" si="196"/>
        <v>41300.006643518514</v>
      </c>
      <c r="T2108">
        <f t="shared" si="197"/>
        <v>2013</v>
      </c>
    </row>
    <row r="2109" spans="1:20" ht="48" x14ac:dyDescent="0.2">
      <c r="A2109" s="6">
        <f t="shared" si="194"/>
        <v>1.0773299999999999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7">
        <f t="shared" si="192"/>
        <v>37.149310344827583</v>
      </c>
      <c r="Q2109" t="str">
        <f t="shared" si="195"/>
        <v>music</v>
      </c>
      <c r="R2109" t="str">
        <f t="shared" si="193"/>
        <v>indie rock</v>
      </c>
      <c r="S2109" s="11">
        <f t="shared" si="196"/>
        <v>41955.543900462959</v>
      </c>
      <c r="T2109">
        <f t="shared" si="197"/>
        <v>2014</v>
      </c>
    </row>
    <row r="2110" spans="1:20" ht="48" x14ac:dyDescent="0.2">
      <c r="A2110" s="6">
        <f t="shared" si="194"/>
        <v>1.0731250000000001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7">
        <f t="shared" si="192"/>
        <v>89.895287958115176</v>
      </c>
      <c r="Q2110" t="str">
        <f t="shared" si="195"/>
        <v>music</v>
      </c>
      <c r="R2110" t="str">
        <f t="shared" si="193"/>
        <v>indie rock</v>
      </c>
      <c r="S2110" s="11">
        <f t="shared" si="196"/>
        <v>41161.954861111109</v>
      </c>
      <c r="T2110">
        <f t="shared" si="197"/>
        <v>2012</v>
      </c>
    </row>
    <row r="2111" spans="1:20" ht="32" x14ac:dyDescent="0.2">
      <c r="A2111" s="6">
        <f t="shared" si="194"/>
        <v>1.06525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7">
        <f t="shared" si="192"/>
        <v>106.52500000000001</v>
      </c>
      <c r="Q2111" t="str">
        <f t="shared" si="195"/>
        <v>music</v>
      </c>
      <c r="R2111" t="str">
        <f t="shared" si="193"/>
        <v>indie rock</v>
      </c>
      <c r="S2111" s="11">
        <f t="shared" si="196"/>
        <v>42190.500196759262</v>
      </c>
      <c r="T2111">
        <f t="shared" si="197"/>
        <v>2015</v>
      </c>
    </row>
    <row r="2112" spans="1:20" ht="32" x14ac:dyDescent="0.2">
      <c r="A2112" s="6">
        <f t="shared" si="194"/>
        <v>1.0035000000000001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7">
        <f t="shared" si="192"/>
        <v>52.815789473684212</v>
      </c>
      <c r="Q2112" t="str">
        <f t="shared" si="195"/>
        <v>music</v>
      </c>
      <c r="R2112" t="str">
        <f t="shared" si="193"/>
        <v>indie rock</v>
      </c>
      <c r="S2112" s="11">
        <f t="shared" si="196"/>
        <v>41786.999305555553</v>
      </c>
      <c r="T2112">
        <f t="shared" si="197"/>
        <v>2014</v>
      </c>
    </row>
    <row r="2113" spans="1:20" ht="48" x14ac:dyDescent="0.2">
      <c r="A2113" s="6">
        <f t="shared" si="194"/>
        <v>1.0649999999999999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7">
        <f t="shared" si="192"/>
        <v>54.615384615384613</v>
      </c>
      <c r="Q2113" t="str">
        <f t="shared" si="195"/>
        <v>music</v>
      </c>
      <c r="R2113" t="str">
        <f t="shared" si="193"/>
        <v>indie rock</v>
      </c>
      <c r="S2113" s="11">
        <f t="shared" si="196"/>
        <v>40769.833333333328</v>
      </c>
      <c r="T2113">
        <f t="shared" si="197"/>
        <v>2011</v>
      </c>
    </row>
    <row r="2114" spans="1:20" ht="48" x14ac:dyDescent="0.2">
      <c r="A2114" s="6">
        <f t="shared" si="194"/>
        <v>1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7">
        <f t="shared" ref="P2114:P2177" si="198">F:F/M:M</f>
        <v>27.272727272727273</v>
      </c>
      <c r="Q2114" t="str">
        <f t="shared" si="195"/>
        <v>music</v>
      </c>
      <c r="R2114" t="str">
        <f t="shared" ref="R2114:R2177" si="199">RIGHT(O2114,LEN(O2114)-SEARCH("/",O2114,1))</f>
        <v>indie rock</v>
      </c>
      <c r="S2114" s="11">
        <f t="shared" si="196"/>
        <v>41379.719826388886</v>
      </c>
      <c r="T2114">
        <f t="shared" si="197"/>
        <v>2013</v>
      </c>
    </row>
    <row r="2115" spans="1:20" ht="32" x14ac:dyDescent="0.2">
      <c r="A2115" s="6">
        <f t="shared" ref="A2115:A2178" si="200">F:F/E:E</f>
        <v>1.0485714285714285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7">
        <f t="shared" si="198"/>
        <v>68.598130841121488</v>
      </c>
      <c r="Q2115" t="str">
        <f t="shared" ref="Q2115:Q2178" si="201">LEFT(O2115,SEARCH("/",O2115,1)-1)</f>
        <v>music</v>
      </c>
      <c r="R2115" t="str">
        <f t="shared" si="199"/>
        <v>indie rock</v>
      </c>
      <c r="S2115" s="11">
        <f t="shared" ref="S2115:S2178" si="202">(((J2115/60)/60)/24)+DATE(1970,1,1)+(-5/24)</f>
        <v>41905.657129629624</v>
      </c>
      <c r="T2115">
        <f t="shared" ref="T2115:T2178" si="203">YEAR(S2115)</f>
        <v>2014</v>
      </c>
    </row>
    <row r="2116" spans="1:20" ht="48" x14ac:dyDescent="0.2">
      <c r="A2116" s="6">
        <f t="shared" si="200"/>
        <v>1.0469999999999999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7">
        <f t="shared" si="198"/>
        <v>35.612244897959187</v>
      </c>
      <c r="Q2116" t="str">
        <f t="shared" si="201"/>
        <v>music</v>
      </c>
      <c r="R2116" t="str">
        <f t="shared" si="199"/>
        <v>indie rock</v>
      </c>
      <c r="S2116" s="11">
        <f t="shared" si="202"/>
        <v>40520.999305555553</v>
      </c>
      <c r="T2116">
        <f t="shared" si="203"/>
        <v>2010</v>
      </c>
    </row>
    <row r="2117" spans="1:20" ht="48" x14ac:dyDescent="0.2">
      <c r="A2117" s="6">
        <f t="shared" si="200"/>
        <v>2.2566666666666668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7">
        <f t="shared" si="198"/>
        <v>94.027777777777771</v>
      </c>
      <c r="Q2117" t="str">
        <f t="shared" si="201"/>
        <v>music</v>
      </c>
      <c r="R2117" t="str">
        <f t="shared" si="199"/>
        <v>indie rock</v>
      </c>
      <c r="S2117" s="11">
        <f t="shared" si="202"/>
        <v>40593.872696759259</v>
      </c>
      <c r="T2117">
        <f t="shared" si="203"/>
        <v>2011</v>
      </c>
    </row>
    <row r="2118" spans="1:20" ht="48" x14ac:dyDescent="0.2">
      <c r="A2118" s="6">
        <f t="shared" si="200"/>
        <v>1.0090416666666666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7">
        <f t="shared" si="198"/>
        <v>526.45652173913038</v>
      </c>
      <c r="Q2118" t="str">
        <f t="shared" si="201"/>
        <v>music</v>
      </c>
      <c r="R2118" t="str">
        <f t="shared" si="199"/>
        <v>indie rock</v>
      </c>
      <c r="S2118" s="11">
        <f t="shared" si="202"/>
        <v>41184.569479166668</v>
      </c>
      <c r="T2118">
        <f t="shared" si="203"/>
        <v>2012</v>
      </c>
    </row>
    <row r="2119" spans="1:20" ht="48" x14ac:dyDescent="0.2">
      <c r="A2119" s="6">
        <f t="shared" si="200"/>
        <v>1.4775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7">
        <f t="shared" si="198"/>
        <v>50.657142857142858</v>
      </c>
      <c r="Q2119" t="str">
        <f t="shared" si="201"/>
        <v>music</v>
      </c>
      <c r="R2119" t="str">
        <f t="shared" si="199"/>
        <v>indie rock</v>
      </c>
      <c r="S2119" s="11">
        <f t="shared" si="202"/>
        <v>42303.999305555553</v>
      </c>
      <c r="T2119">
        <f t="shared" si="203"/>
        <v>2015</v>
      </c>
    </row>
    <row r="2120" spans="1:20" ht="32" x14ac:dyDescent="0.2">
      <c r="A2120" s="6">
        <f t="shared" si="200"/>
        <v>1.3461099999999999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7">
        <f t="shared" si="198"/>
        <v>79.182941176470578</v>
      </c>
      <c r="Q2120" t="str">
        <f t="shared" si="201"/>
        <v>music</v>
      </c>
      <c r="R2120" t="str">
        <f t="shared" si="199"/>
        <v>indie rock</v>
      </c>
      <c r="S2120" s="11">
        <f t="shared" si="202"/>
        <v>40748.631203703699</v>
      </c>
      <c r="T2120">
        <f t="shared" si="203"/>
        <v>2011</v>
      </c>
    </row>
    <row r="2121" spans="1:20" ht="48" x14ac:dyDescent="0.2">
      <c r="A2121" s="6">
        <f t="shared" si="200"/>
        <v>1.0075000000000001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7">
        <f t="shared" si="198"/>
        <v>91.590909090909093</v>
      </c>
      <c r="Q2121" t="str">
        <f t="shared" si="201"/>
        <v>music</v>
      </c>
      <c r="R2121" t="str">
        <f t="shared" si="199"/>
        <v>indie rock</v>
      </c>
      <c r="S2121" s="11">
        <f t="shared" si="202"/>
        <v>41136.921817129631</v>
      </c>
      <c r="T2121">
        <f t="shared" si="203"/>
        <v>2012</v>
      </c>
    </row>
    <row r="2122" spans="1:20" ht="48" x14ac:dyDescent="0.2">
      <c r="A2122" s="6">
        <f t="shared" si="200"/>
        <v>1.00880375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7">
        <f t="shared" si="198"/>
        <v>116.96275362318841</v>
      </c>
      <c r="Q2122" t="str">
        <f t="shared" si="201"/>
        <v>music</v>
      </c>
      <c r="R2122" t="str">
        <f t="shared" si="199"/>
        <v>indie rock</v>
      </c>
      <c r="S2122" s="11">
        <f t="shared" si="202"/>
        <v>41640.756203703699</v>
      </c>
      <c r="T2122">
        <f t="shared" si="203"/>
        <v>2014</v>
      </c>
    </row>
    <row r="2123" spans="1:20" ht="32" x14ac:dyDescent="0.2">
      <c r="A2123" s="6">
        <f t="shared" si="200"/>
        <v>5.6800000000000002E-3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7">
        <f t="shared" si="198"/>
        <v>28.4</v>
      </c>
      <c r="Q2123" t="str">
        <f t="shared" si="201"/>
        <v>games</v>
      </c>
      <c r="R2123" t="str">
        <f t="shared" si="199"/>
        <v>video games</v>
      </c>
      <c r="S2123" s="11">
        <f t="shared" si="202"/>
        <v>42746.534120370365</v>
      </c>
      <c r="T2123">
        <f t="shared" si="203"/>
        <v>2017</v>
      </c>
    </row>
    <row r="2124" spans="1:20" ht="32" x14ac:dyDescent="0.2">
      <c r="A2124" s="6">
        <f t="shared" si="200"/>
        <v>3.875E-3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7">
        <f t="shared" si="198"/>
        <v>103.33333333333333</v>
      </c>
      <c r="Q2124" t="str">
        <f t="shared" si="201"/>
        <v>games</v>
      </c>
      <c r="R2124" t="str">
        <f t="shared" si="199"/>
        <v>video games</v>
      </c>
      <c r="S2124" s="11">
        <f t="shared" si="202"/>
        <v>42742.092233796291</v>
      </c>
      <c r="T2124">
        <f t="shared" si="203"/>
        <v>2017</v>
      </c>
    </row>
    <row r="2125" spans="1:20" ht="64" x14ac:dyDescent="0.2">
      <c r="A2125" s="6">
        <f t="shared" si="200"/>
        <v>0.1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7">
        <f t="shared" si="198"/>
        <v>10</v>
      </c>
      <c r="Q2125" t="str">
        <f t="shared" si="201"/>
        <v>games</v>
      </c>
      <c r="R2125" t="str">
        <f t="shared" si="199"/>
        <v>video games</v>
      </c>
      <c r="S2125" s="11">
        <f t="shared" si="202"/>
        <v>40252.082638888889</v>
      </c>
      <c r="T2125">
        <f t="shared" si="203"/>
        <v>2010</v>
      </c>
    </row>
    <row r="2126" spans="1:20" ht="48" x14ac:dyDescent="0.2">
      <c r="A2126" s="6">
        <f t="shared" si="200"/>
        <v>0.10454545454545454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7">
        <f t="shared" si="198"/>
        <v>23</v>
      </c>
      <c r="Q2126" t="str">
        <f t="shared" si="201"/>
        <v>games</v>
      </c>
      <c r="R2126" t="str">
        <f t="shared" si="199"/>
        <v>video games</v>
      </c>
      <c r="S2126" s="11">
        <f t="shared" si="202"/>
        <v>40512</v>
      </c>
      <c r="T2126">
        <f t="shared" si="203"/>
        <v>2010</v>
      </c>
    </row>
    <row r="2127" spans="1:20" ht="48" x14ac:dyDescent="0.2">
      <c r="A2127" s="6">
        <f t="shared" si="200"/>
        <v>1.4200000000000001E-2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7">
        <f t="shared" si="198"/>
        <v>31.555555555555557</v>
      </c>
      <c r="Q2127" t="str">
        <f t="shared" si="201"/>
        <v>games</v>
      </c>
      <c r="R2127" t="str">
        <f t="shared" si="199"/>
        <v>video games</v>
      </c>
      <c r="S2127" s="11">
        <f t="shared" si="202"/>
        <v>42220.815196759257</v>
      </c>
      <c r="T2127">
        <f t="shared" si="203"/>
        <v>2015</v>
      </c>
    </row>
    <row r="2128" spans="1:20" ht="48" x14ac:dyDescent="0.2">
      <c r="A2128" s="6">
        <f t="shared" si="200"/>
        <v>5.0000000000000001E-4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7">
        <f t="shared" si="198"/>
        <v>5</v>
      </c>
      <c r="Q2128" t="str">
        <f t="shared" si="201"/>
        <v>games</v>
      </c>
      <c r="R2128" t="str">
        <f t="shared" si="199"/>
        <v>video games</v>
      </c>
      <c r="S2128" s="11">
        <f t="shared" si="202"/>
        <v>41981.76489583333</v>
      </c>
      <c r="T2128">
        <f t="shared" si="203"/>
        <v>2014</v>
      </c>
    </row>
    <row r="2129" spans="1:20" ht="16" x14ac:dyDescent="0.2">
      <c r="A2129" s="6">
        <f t="shared" si="200"/>
        <v>0.28842857142857142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7">
        <f t="shared" si="198"/>
        <v>34.220338983050844</v>
      </c>
      <c r="Q2129" t="str">
        <f t="shared" si="201"/>
        <v>games</v>
      </c>
      <c r="R2129" t="str">
        <f t="shared" si="199"/>
        <v>video games</v>
      </c>
      <c r="S2129" s="11">
        <f t="shared" si="202"/>
        <v>42075.255358796298</v>
      </c>
      <c r="T2129">
        <f t="shared" si="203"/>
        <v>2015</v>
      </c>
    </row>
    <row r="2130" spans="1:20" ht="48" x14ac:dyDescent="0.2">
      <c r="A2130" s="6">
        <f t="shared" si="200"/>
        <v>1.6666666666666668E-3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7">
        <f t="shared" si="198"/>
        <v>25</v>
      </c>
      <c r="Q2130" t="str">
        <f t="shared" si="201"/>
        <v>games</v>
      </c>
      <c r="R2130" t="str">
        <f t="shared" si="199"/>
        <v>video games</v>
      </c>
      <c r="S2130" s="11">
        <f t="shared" si="202"/>
        <v>41903.564456018517</v>
      </c>
      <c r="T2130">
        <f t="shared" si="203"/>
        <v>2014</v>
      </c>
    </row>
    <row r="2131" spans="1:20" ht="48" x14ac:dyDescent="0.2">
      <c r="A2131" s="6">
        <f t="shared" si="200"/>
        <v>0.11799999999999999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7">
        <f t="shared" si="198"/>
        <v>19.666666666666668</v>
      </c>
      <c r="Q2131" t="str">
        <f t="shared" si="201"/>
        <v>games</v>
      </c>
      <c r="R2131" t="str">
        <f t="shared" si="199"/>
        <v>video games</v>
      </c>
      <c r="S2131" s="11">
        <f t="shared" si="202"/>
        <v>42438.815972222219</v>
      </c>
      <c r="T2131">
        <f t="shared" si="203"/>
        <v>2016</v>
      </c>
    </row>
    <row r="2132" spans="1:20" ht="32" x14ac:dyDescent="0.2">
      <c r="A2132" s="6">
        <f t="shared" si="200"/>
        <v>2.0238095238095236E-3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7">
        <f t="shared" si="198"/>
        <v>21.25</v>
      </c>
      <c r="Q2132" t="str">
        <f t="shared" si="201"/>
        <v>games</v>
      </c>
      <c r="R2132" t="str">
        <f t="shared" si="199"/>
        <v>video games</v>
      </c>
      <c r="S2132" s="11">
        <f t="shared" si="202"/>
        <v>41866.87804398148</v>
      </c>
      <c r="T2132">
        <f t="shared" si="203"/>
        <v>2014</v>
      </c>
    </row>
    <row r="2133" spans="1:20" ht="48" x14ac:dyDescent="0.2">
      <c r="A2133" s="6">
        <f t="shared" si="200"/>
        <v>0.05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7">
        <f t="shared" si="198"/>
        <v>8.3333333333333339</v>
      </c>
      <c r="Q2133" t="str">
        <f t="shared" si="201"/>
        <v>games</v>
      </c>
      <c r="R2133" t="str">
        <f t="shared" si="199"/>
        <v>video games</v>
      </c>
      <c r="S2133" s="11">
        <f t="shared" si="202"/>
        <v>42196.998738425922</v>
      </c>
      <c r="T2133">
        <f t="shared" si="203"/>
        <v>2015</v>
      </c>
    </row>
    <row r="2134" spans="1:20" ht="48" x14ac:dyDescent="0.2">
      <c r="A2134" s="6">
        <f t="shared" si="200"/>
        <v>2.1129899999999997E-2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7">
        <f t="shared" si="198"/>
        <v>21.34333333333333</v>
      </c>
      <c r="Q2134" t="str">
        <f t="shared" si="201"/>
        <v>games</v>
      </c>
      <c r="R2134" t="str">
        <f t="shared" si="199"/>
        <v>video games</v>
      </c>
      <c r="S2134" s="11">
        <f t="shared" si="202"/>
        <v>41673.27884259259</v>
      </c>
      <c r="T2134">
        <f t="shared" si="203"/>
        <v>2014</v>
      </c>
    </row>
    <row r="2135" spans="1:20" ht="48" x14ac:dyDescent="0.2">
      <c r="A2135" s="6">
        <f t="shared" si="200"/>
        <v>1.6E-2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7">
        <f t="shared" si="198"/>
        <v>5.333333333333333</v>
      </c>
      <c r="Q2135" t="str">
        <f t="shared" si="201"/>
        <v>games</v>
      </c>
      <c r="R2135" t="str">
        <f t="shared" si="199"/>
        <v>video games</v>
      </c>
      <c r="S2135" s="11">
        <f t="shared" si="202"/>
        <v>40657.082638888889</v>
      </c>
      <c r="T2135">
        <f t="shared" si="203"/>
        <v>2011</v>
      </c>
    </row>
    <row r="2136" spans="1:20" ht="48" x14ac:dyDescent="0.2">
      <c r="A2136" s="6">
        <f t="shared" si="200"/>
        <v>1.7333333333333333E-2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7">
        <f t="shared" si="198"/>
        <v>34.666666666666664</v>
      </c>
      <c r="Q2136" t="str">
        <f t="shared" si="201"/>
        <v>games</v>
      </c>
      <c r="R2136" t="str">
        <f t="shared" si="199"/>
        <v>video games</v>
      </c>
      <c r="S2136" s="11">
        <f t="shared" si="202"/>
        <v>41391.678136574068</v>
      </c>
      <c r="T2136">
        <f t="shared" si="203"/>
        <v>2013</v>
      </c>
    </row>
    <row r="2137" spans="1:20" ht="48" x14ac:dyDescent="0.2">
      <c r="A2137" s="6">
        <f t="shared" si="200"/>
        <v>9.5600000000000004E-2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7">
        <f t="shared" si="198"/>
        <v>21.727272727272727</v>
      </c>
      <c r="Q2137" t="str">
        <f t="shared" si="201"/>
        <v>games</v>
      </c>
      <c r="R2137" t="str">
        <f t="shared" si="199"/>
        <v>video games</v>
      </c>
      <c r="S2137" s="11">
        <f t="shared" si="202"/>
        <v>41186.755011574067</v>
      </c>
      <c r="T2137">
        <f t="shared" si="203"/>
        <v>2012</v>
      </c>
    </row>
    <row r="2138" spans="1:20" ht="48" x14ac:dyDescent="0.2">
      <c r="A2138" s="6">
        <f t="shared" si="200"/>
        <v>5.9612499999999998E-4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7">
        <f t="shared" si="198"/>
        <v>11.922499999999999</v>
      </c>
      <c r="Q2138" t="str">
        <f t="shared" si="201"/>
        <v>games</v>
      </c>
      <c r="R2138" t="str">
        <f t="shared" si="199"/>
        <v>video games</v>
      </c>
      <c r="S2138" s="11">
        <f t="shared" si="202"/>
        <v>41566.300763888888</v>
      </c>
      <c r="T2138">
        <f t="shared" si="203"/>
        <v>2013</v>
      </c>
    </row>
    <row r="2139" spans="1:20" ht="48" x14ac:dyDescent="0.2">
      <c r="A2139" s="6">
        <f t="shared" si="200"/>
        <v>0.28405999999999998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7">
        <f t="shared" si="198"/>
        <v>26.59737827715356</v>
      </c>
      <c r="Q2139" t="str">
        <f t="shared" si="201"/>
        <v>games</v>
      </c>
      <c r="R2139" t="str">
        <f t="shared" si="199"/>
        <v>video games</v>
      </c>
      <c r="S2139" s="11">
        <f t="shared" si="202"/>
        <v>41978.562835648147</v>
      </c>
      <c r="T2139">
        <f t="shared" si="203"/>
        <v>2014</v>
      </c>
    </row>
    <row r="2140" spans="1:20" ht="32" x14ac:dyDescent="0.2">
      <c r="A2140" s="6">
        <f t="shared" si="200"/>
        <v>0.128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7">
        <f t="shared" si="198"/>
        <v>10.666666666666666</v>
      </c>
      <c r="Q2140" t="str">
        <f t="shared" si="201"/>
        <v>games</v>
      </c>
      <c r="R2140" t="str">
        <f t="shared" si="199"/>
        <v>video games</v>
      </c>
      <c r="S2140" s="11">
        <f t="shared" si="202"/>
        <v>41586.846516203703</v>
      </c>
      <c r="T2140">
        <f t="shared" si="203"/>
        <v>2013</v>
      </c>
    </row>
    <row r="2141" spans="1:20" ht="48" x14ac:dyDescent="0.2">
      <c r="A2141" s="6">
        <f t="shared" si="200"/>
        <v>5.4199999999999998E-2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7">
        <f t="shared" si="198"/>
        <v>29.035714285714285</v>
      </c>
      <c r="Q2141" t="str">
        <f t="shared" si="201"/>
        <v>games</v>
      </c>
      <c r="R2141" t="str">
        <f t="shared" si="199"/>
        <v>video games</v>
      </c>
      <c r="S2141" s="11">
        <f t="shared" si="202"/>
        <v>42677.541759259257</v>
      </c>
      <c r="T2141">
        <f t="shared" si="203"/>
        <v>2016</v>
      </c>
    </row>
    <row r="2142" spans="1:20" ht="48" x14ac:dyDescent="0.2">
      <c r="A2142" s="6">
        <f t="shared" si="200"/>
        <v>1.1199999999999999E-3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7">
        <f t="shared" si="198"/>
        <v>50.909090909090907</v>
      </c>
      <c r="Q2142" t="str">
        <f t="shared" si="201"/>
        <v>games</v>
      </c>
      <c r="R2142" t="str">
        <f t="shared" si="199"/>
        <v>video games</v>
      </c>
      <c r="S2142" s="11">
        <f t="shared" si="202"/>
        <v>41285.625277777777</v>
      </c>
      <c r="T2142">
        <f t="shared" si="203"/>
        <v>2013</v>
      </c>
    </row>
    <row r="2143" spans="1:20" ht="48" x14ac:dyDescent="0.2">
      <c r="A2143" s="6">
        <f t="shared" si="200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7" t="e">
        <f t="shared" si="198"/>
        <v>#DIV/0!</v>
      </c>
      <c r="Q2143" t="str">
        <f t="shared" si="201"/>
        <v>games</v>
      </c>
      <c r="R2143" t="str">
        <f t="shared" si="199"/>
        <v>video games</v>
      </c>
      <c r="S2143" s="11">
        <f t="shared" si="202"/>
        <v>41957.068969907406</v>
      </c>
      <c r="T2143">
        <f t="shared" si="203"/>
        <v>2014</v>
      </c>
    </row>
    <row r="2144" spans="1:20" ht="48" x14ac:dyDescent="0.2">
      <c r="A2144" s="6">
        <f t="shared" si="200"/>
        <v>5.7238095238095241E-2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7">
        <f t="shared" si="198"/>
        <v>50.083333333333336</v>
      </c>
      <c r="Q2144" t="str">
        <f t="shared" si="201"/>
        <v>games</v>
      </c>
      <c r="R2144" t="str">
        <f t="shared" si="199"/>
        <v>video games</v>
      </c>
      <c r="S2144" s="11">
        <f t="shared" si="202"/>
        <v>42368.493171296293</v>
      </c>
      <c r="T2144">
        <f t="shared" si="203"/>
        <v>2015</v>
      </c>
    </row>
    <row r="2145" spans="1:20" ht="48" x14ac:dyDescent="0.2">
      <c r="A2145" s="6">
        <f t="shared" si="200"/>
        <v>0.1125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7">
        <f t="shared" si="198"/>
        <v>45</v>
      </c>
      <c r="Q2145" t="str">
        <f t="shared" si="201"/>
        <v>games</v>
      </c>
      <c r="R2145" t="str">
        <f t="shared" si="199"/>
        <v>video games</v>
      </c>
      <c r="S2145" s="11">
        <f t="shared" si="202"/>
        <v>40380.583333333328</v>
      </c>
      <c r="T2145">
        <f t="shared" si="203"/>
        <v>2010</v>
      </c>
    </row>
    <row r="2146" spans="1:20" ht="32" x14ac:dyDescent="0.2">
      <c r="A2146" s="6">
        <f t="shared" si="200"/>
        <v>1.7098591549295775E-2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7">
        <f t="shared" si="198"/>
        <v>25.291666666666668</v>
      </c>
      <c r="Q2146" t="str">
        <f t="shared" si="201"/>
        <v>games</v>
      </c>
      <c r="R2146" t="str">
        <f t="shared" si="199"/>
        <v>video games</v>
      </c>
      <c r="S2146" s="11">
        <f t="shared" si="202"/>
        <v>41531.338425925926</v>
      </c>
      <c r="T2146">
        <f t="shared" si="203"/>
        <v>2013</v>
      </c>
    </row>
    <row r="2147" spans="1:20" ht="48" x14ac:dyDescent="0.2">
      <c r="A2147" s="6">
        <f t="shared" si="200"/>
        <v>0.30433333333333334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7">
        <f t="shared" si="198"/>
        <v>51.292134831460672</v>
      </c>
      <c r="Q2147" t="str">
        <f t="shared" si="201"/>
        <v>games</v>
      </c>
      <c r="R2147" t="str">
        <f t="shared" si="199"/>
        <v>video games</v>
      </c>
      <c r="S2147" s="11">
        <f t="shared" si="202"/>
        <v>41605.070763888885</v>
      </c>
      <c r="T2147">
        <f t="shared" si="203"/>
        <v>2013</v>
      </c>
    </row>
    <row r="2148" spans="1:20" ht="48" x14ac:dyDescent="0.2">
      <c r="A2148" s="6">
        <f t="shared" si="200"/>
        <v>2.0000000000000001E-4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7">
        <f t="shared" si="198"/>
        <v>1</v>
      </c>
      <c r="Q2148" t="str">
        <f t="shared" si="201"/>
        <v>games</v>
      </c>
      <c r="R2148" t="str">
        <f t="shared" si="199"/>
        <v>video games</v>
      </c>
      <c r="S2148" s="11">
        <f t="shared" si="202"/>
        <v>42411.471180555549</v>
      </c>
      <c r="T2148">
        <f t="shared" si="203"/>
        <v>2016</v>
      </c>
    </row>
    <row r="2149" spans="1:20" ht="16" x14ac:dyDescent="0.2">
      <c r="A2149" s="6">
        <f t="shared" si="200"/>
        <v>6.9641025641025639E-3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7">
        <f t="shared" si="198"/>
        <v>49.381818181818183</v>
      </c>
      <c r="Q2149" t="str">
        <f t="shared" si="201"/>
        <v>games</v>
      </c>
      <c r="R2149" t="str">
        <f t="shared" si="199"/>
        <v>video games</v>
      </c>
      <c r="S2149" s="11">
        <f t="shared" si="202"/>
        <v>41959.129027777781</v>
      </c>
      <c r="T2149">
        <f t="shared" si="203"/>
        <v>2014</v>
      </c>
    </row>
    <row r="2150" spans="1:20" ht="48" x14ac:dyDescent="0.2">
      <c r="A2150" s="6">
        <f t="shared" si="200"/>
        <v>0.02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7">
        <f t="shared" si="198"/>
        <v>1</v>
      </c>
      <c r="Q2150" t="str">
        <f t="shared" si="201"/>
        <v>games</v>
      </c>
      <c r="R2150" t="str">
        <f t="shared" si="199"/>
        <v>video games</v>
      </c>
      <c r="S2150" s="11">
        <f t="shared" si="202"/>
        <v>42096.483587962961</v>
      </c>
      <c r="T2150">
        <f t="shared" si="203"/>
        <v>2015</v>
      </c>
    </row>
    <row r="2151" spans="1:20" ht="48" x14ac:dyDescent="0.2">
      <c r="A2151" s="6">
        <f t="shared" si="200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7" t="e">
        <f t="shared" si="198"/>
        <v>#DIV/0!</v>
      </c>
      <c r="Q2151" t="str">
        <f t="shared" si="201"/>
        <v>games</v>
      </c>
      <c r="R2151" t="str">
        <f t="shared" si="199"/>
        <v>video games</v>
      </c>
      <c r="S2151" s="11">
        <f t="shared" si="202"/>
        <v>40389.791666666664</v>
      </c>
      <c r="T2151">
        <f t="shared" si="203"/>
        <v>2010</v>
      </c>
    </row>
    <row r="2152" spans="1:20" ht="16" x14ac:dyDescent="0.2">
      <c r="A2152" s="6">
        <f t="shared" si="200"/>
        <v>8.0999999999999996E-3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7">
        <f t="shared" si="198"/>
        <v>101.25</v>
      </c>
      <c r="Q2152" t="str">
        <f t="shared" si="201"/>
        <v>games</v>
      </c>
      <c r="R2152" t="str">
        <f t="shared" si="199"/>
        <v>video games</v>
      </c>
      <c r="S2152" s="11">
        <f t="shared" si="202"/>
        <v>42564.076377314814</v>
      </c>
      <c r="T2152">
        <f t="shared" si="203"/>
        <v>2016</v>
      </c>
    </row>
    <row r="2153" spans="1:20" ht="48" x14ac:dyDescent="0.2">
      <c r="A2153" s="6">
        <f t="shared" si="200"/>
        <v>2.6222222222222224E-3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7">
        <f t="shared" si="198"/>
        <v>19.666666666666668</v>
      </c>
      <c r="Q2153" t="str">
        <f t="shared" si="201"/>
        <v>games</v>
      </c>
      <c r="R2153" t="str">
        <f t="shared" si="199"/>
        <v>video games</v>
      </c>
      <c r="S2153" s="11">
        <f t="shared" si="202"/>
        <v>42550.639050925929</v>
      </c>
      <c r="T2153">
        <f t="shared" si="203"/>
        <v>2016</v>
      </c>
    </row>
    <row r="2154" spans="1:20" ht="48" x14ac:dyDescent="0.2">
      <c r="A2154" s="6">
        <f t="shared" si="200"/>
        <v>1.6666666666666668E-3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7">
        <f t="shared" si="198"/>
        <v>12.5</v>
      </c>
      <c r="Q2154" t="str">
        <f t="shared" si="201"/>
        <v>games</v>
      </c>
      <c r="R2154" t="str">
        <f t="shared" si="199"/>
        <v>video games</v>
      </c>
      <c r="S2154" s="11">
        <f t="shared" si="202"/>
        <v>41713.582280092589</v>
      </c>
      <c r="T2154">
        <f t="shared" si="203"/>
        <v>2014</v>
      </c>
    </row>
    <row r="2155" spans="1:20" ht="48" x14ac:dyDescent="0.2">
      <c r="A2155" s="6">
        <f t="shared" si="200"/>
        <v>9.1244548809124457E-5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7">
        <f t="shared" si="198"/>
        <v>8.5</v>
      </c>
      <c r="Q2155" t="str">
        <f t="shared" si="201"/>
        <v>games</v>
      </c>
      <c r="R2155" t="str">
        <f t="shared" si="199"/>
        <v>video games</v>
      </c>
      <c r="S2155" s="11">
        <f t="shared" si="202"/>
        <v>42014.124305555553</v>
      </c>
      <c r="T2155">
        <f t="shared" si="203"/>
        <v>2015</v>
      </c>
    </row>
    <row r="2156" spans="1:20" ht="32" x14ac:dyDescent="0.2">
      <c r="A2156" s="6">
        <f t="shared" si="200"/>
        <v>8.0000000000000002E-3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7">
        <f t="shared" si="198"/>
        <v>1</v>
      </c>
      <c r="Q2156" t="str">
        <f t="shared" si="201"/>
        <v>games</v>
      </c>
      <c r="R2156" t="str">
        <f t="shared" si="199"/>
        <v>video games</v>
      </c>
      <c r="S2156" s="11">
        <f t="shared" si="202"/>
        <v>41667.42392361111</v>
      </c>
      <c r="T2156">
        <f t="shared" si="203"/>
        <v>2014</v>
      </c>
    </row>
    <row r="2157" spans="1:20" ht="48" x14ac:dyDescent="0.2">
      <c r="A2157" s="6">
        <f t="shared" si="200"/>
        <v>2.3E-2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7">
        <f t="shared" si="198"/>
        <v>23</v>
      </c>
      <c r="Q2157" t="str">
        <f t="shared" si="201"/>
        <v>games</v>
      </c>
      <c r="R2157" t="str">
        <f t="shared" si="199"/>
        <v>video games</v>
      </c>
      <c r="S2157" s="11">
        <f t="shared" si="202"/>
        <v>42460.497511574074</v>
      </c>
      <c r="T2157">
        <f t="shared" si="203"/>
        <v>2016</v>
      </c>
    </row>
    <row r="2158" spans="1:20" ht="32" x14ac:dyDescent="0.2">
      <c r="A2158" s="6">
        <f t="shared" si="200"/>
        <v>2.6660714285714284E-2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7">
        <f t="shared" si="198"/>
        <v>17.987951807228917</v>
      </c>
      <c r="Q2158" t="str">
        <f t="shared" si="201"/>
        <v>games</v>
      </c>
      <c r="R2158" t="str">
        <f t="shared" si="199"/>
        <v>video games</v>
      </c>
      <c r="S2158" s="11">
        <f t="shared" si="202"/>
        <v>41533.645902777775</v>
      </c>
      <c r="T2158">
        <f t="shared" si="203"/>
        <v>2013</v>
      </c>
    </row>
    <row r="2159" spans="1:20" ht="32" x14ac:dyDescent="0.2">
      <c r="A2159" s="6">
        <f t="shared" si="200"/>
        <v>0.28192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7">
        <f t="shared" si="198"/>
        <v>370.94736842105266</v>
      </c>
      <c r="Q2159" t="str">
        <f t="shared" si="201"/>
        <v>games</v>
      </c>
      <c r="R2159" t="str">
        <f t="shared" si="199"/>
        <v>video games</v>
      </c>
      <c r="S2159" s="11">
        <f t="shared" si="202"/>
        <v>42727.124305555553</v>
      </c>
      <c r="T2159">
        <f t="shared" si="203"/>
        <v>2016</v>
      </c>
    </row>
    <row r="2160" spans="1:20" ht="48" x14ac:dyDescent="0.2">
      <c r="A2160" s="6">
        <f t="shared" si="200"/>
        <v>6.5900366666666668E-2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7">
        <f t="shared" si="198"/>
        <v>63.569485530546629</v>
      </c>
      <c r="Q2160" t="str">
        <f t="shared" si="201"/>
        <v>games</v>
      </c>
      <c r="R2160" t="str">
        <f t="shared" si="199"/>
        <v>video games</v>
      </c>
      <c r="S2160" s="11">
        <f t="shared" si="202"/>
        <v>41309.645532407405</v>
      </c>
      <c r="T2160">
        <f t="shared" si="203"/>
        <v>2013</v>
      </c>
    </row>
    <row r="2161" spans="1:20" ht="64" x14ac:dyDescent="0.2">
      <c r="A2161" s="6">
        <f t="shared" si="200"/>
        <v>7.2222222222222219E-3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7">
        <f t="shared" si="198"/>
        <v>13</v>
      </c>
      <c r="Q2161" t="str">
        <f t="shared" si="201"/>
        <v>games</v>
      </c>
      <c r="R2161" t="str">
        <f t="shared" si="199"/>
        <v>video games</v>
      </c>
      <c r="S2161" s="11">
        <f t="shared" si="202"/>
        <v>40740.522847222215</v>
      </c>
      <c r="T2161">
        <f t="shared" si="203"/>
        <v>2011</v>
      </c>
    </row>
    <row r="2162" spans="1:20" ht="48" x14ac:dyDescent="0.2">
      <c r="A2162" s="6">
        <f t="shared" si="200"/>
        <v>8.5000000000000006E-3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7">
        <f t="shared" si="198"/>
        <v>5.3125</v>
      </c>
      <c r="Q2162" t="str">
        <f t="shared" si="201"/>
        <v>games</v>
      </c>
      <c r="R2162" t="str">
        <f t="shared" si="199"/>
        <v>video games</v>
      </c>
      <c r="S2162" s="11">
        <f t="shared" si="202"/>
        <v>41048.503530092588</v>
      </c>
      <c r="T2162">
        <f t="shared" si="203"/>
        <v>2012</v>
      </c>
    </row>
    <row r="2163" spans="1:20" ht="32" x14ac:dyDescent="0.2">
      <c r="A2163" s="6">
        <f t="shared" si="200"/>
        <v>1.1575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7">
        <f t="shared" si="198"/>
        <v>35.615384615384613</v>
      </c>
      <c r="Q2163" t="str">
        <f t="shared" si="201"/>
        <v>music</v>
      </c>
      <c r="R2163" t="str">
        <f t="shared" si="199"/>
        <v>rock</v>
      </c>
      <c r="S2163" s="11">
        <f t="shared" si="202"/>
        <v>42270.644201388881</v>
      </c>
      <c r="T2163">
        <f t="shared" si="203"/>
        <v>2015</v>
      </c>
    </row>
    <row r="2164" spans="1:20" ht="48" x14ac:dyDescent="0.2">
      <c r="A2164" s="6">
        <f t="shared" si="200"/>
        <v>1.1226666666666667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7">
        <f t="shared" si="198"/>
        <v>87.103448275862064</v>
      </c>
      <c r="Q2164" t="str">
        <f t="shared" si="201"/>
        <v>music</v>
      </c>
      <c r="R2164" t="str">
        <f t="shared" si="199"/>
        <v>rock</v>
      </c>
      <c r="S2164" s="11">
        <f t="shared" si="202"/>
        <v>41844.557766203703</v>
      </c>
      <c r="T2164">
        <f t="shared" si="203"/>
        <v>2014</v>
      </c>
    </row>
    <row r="2165" spans="1:20" ht="48" x14ac:dyDescent="0.2">
      <c r="A2165" s="6">
        <f t="shared" si="200"/>
        <v>1.3220000000000001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7">
        <f t="shared" si="198"/>
        <v>75.11363636363636</v>
      </c>
      <c r="Q2165" t="str">
        <f t="shared" si="201"/>
        <v>music</v>
      </c>
      <c r="R2165" t="str">
        <f t="shared" si="199"/>
        <v>rock</v>
      </c>
      <c r="S2165" s="11">
        <f t="shared" si="202"/>
        <v>42162.951388888883</v>
      </c>
      <c r="T2165">
        <f t="shared" si="203"/>
        <v>2015</v>
      </c>
    </row>
    <row r="2166" spans="1:20" ht="32" x14ac:dyDescent="0.2">
      <c r="A2166" s="6">
        <f t="shared" si="200"/>
        <v>1.0263636363636364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7">
        <f t="shared" si="198"/>
        <v>68.01204819277109</v>
      </c>
      <c r="Q2166" t="str">
        <f t="shared" si="201"/>
        <v>music</v>
      </c>
      <c r="R2166" t="str">
        <f t="shared" si="199"/>
        <v>rock</v>
      </c>
      <c r="S2166" s="11">
        <f t="shared" si="202"/>
        <v>42545.957638888889</v>
      </c>
      <c r="T2166">
        <f t="shared" si="203"/>
        <v>2016</v>
      </c>
    </row>
    <row r="2167" spans="1:20" ht="48" x14ac:dyDescent="0.2">
      <c r="A2167" s="6">
        <f t="shared" si="200"/>
        <v>1.3864000000000001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7">
        <f t="shared" si="198"/>
        <v>29.623931623931625</v>
      </c>
      <c r="Q2167" t="str">
        <f t="shared" si="201"/>
        <v>music</v>
      </c>
      <c r="R2167" t="str">
        <f t="shared" si="199"/>
        <v>rock</v>
      </c>
      <c r="S2167" s="11">
        <f t="shared" si="202"/>
        <v>42468.417071759257</v>
      </c>
      <c r="T2167">
        <f t="shared" si="203"/>
        <v>2016</v>
      </c>
    </row>
    <row r="2168" spans="1:20" ht="48" x14ac:dyDescent="0.2">
      <c r="A2168" s="6">
        <f t="shared" si="200"/>
        <v>1.466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7">
        <f t="shared" si="198"/>
        <v>91.625</v>
      </c>
      <c r="Q2168" t="str">
        <f t="shared" si="201"/>
        <v>music</v>
      </c>
      <c r="R2168" t="str">
        <f t="shared" si="199"/>
        <v>rock</v>
      </c>
      <c r="S2168" s="11">
        <f t="shared" si="202"/>
        <v>41978.671504629623</v>
      </c>
      <c r="T2168">
        <f t="shared" si="203"/>
        <v>2014</v>
      </c>
    </row>
    <row r="2169" spans="1:20" ht="32" x14ac:dyDescent="0.2">
      <c r="A2169" s="6">
        <f t="shared" si="200"/>
        <v>1.2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7">
        <f t="shared" si="198"/>
        <v>22.5</v>
      </c>
      <c r="Q2169" t="str">
        <f t="shared" si="201"/>
        <v>music</v>
      </c>
      <c r="R2169" t="str">
        <f t="shared" si="199"/>
        <v>rock</v>
      </c>
      <c r="S2169" s="11">
        <f t="shared" si="202"/>
        <v>41166.858067129629</v>
      </c>
      <c r="T2169">
        <f t="shared" si="203"/>
        <v>2012</v>
      </c>
    </row>
    <row r="2170" spans="1:20" ht="32" x14ac:dyDescent="0.2">
      <c r="A2170" s="6">
        <f t="shared" si="200"/>
        <v>1.215816111111111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7">
        <f t="shared" si="198"/>
        <v>64.366735294117646</v>
      </c>
      <c r="Q2170" t="str">
        <f t="shared" si="201"/>
        <v>music</v>
      </c>
      <c r="R2170" t="str">
        <f t="shared" si="199"/>
        <v>rock</v>
      </c>
      <c r="S2170" s="11">
        <f t="shared" si="202"/>
        <v>42775.999999999993</v>
      </c>
      <c r="T2170">
        <f t="shared" si="203"/>
        <v>2017</v>
      </c>
    </row>
    <row r="2171" spans="1:20" ht="48" x14ac:dyDescent="0.2">
      <c r="A2171" s="6">
        <f t="shared" si="200"/>
        <v>1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7">
        <f t="shared" si="198"/>
        <v>21.857142857142858</v>
      </c>
      <c r="Q2171" t="str">
        <f t="shared" si="201"/>
        <v>music</v>
      </c>
      <c r="R2171" t="str">
        <f t="shared" si="199"/>
        <v>rock</v>
      </c>
      <c r="S2171" s="11">
        <f t="shared" si="202"/>
        <v>42796.492488425924</v>
      </c>
      <c r="T2171">
        <f t="shared" si="203"/>
        <v>2017</v>
      </c>
    </row>
    <row r="2172" spans="1:20" ht="48" x14ac:dyDescent="0.2">
      <c r="A2172" s="6">
        <f t="shared" si="200"/>
        <v>1.8085714285714285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7">
        <f t="shared" si="198"/>
        <v>33.315789473684212</v>
      </c>
      <c r="Q2172" t="str">
        <f t="shared" si="201"/>
        <v>music</v>
      </c>
      <c r="R2172" t="str">
        <f t="shared" si="199"/>
        <v>rock</v>
      </c>
      <c r="S2172" s="11">
        <f t="shared" si="202"/>
        <v>42238.541921296295</v>
      </c>
      <c r="T2172">
        <f t="shared" si="203"/>
        <v>2015</v>
      </c>
    </row>
    <row r="2173" spans="1:20" ht="48" x14ac:dyDescent="0.2">
      <c r="A2173" s="6">
        <f t="shared" si="200"/>
        <v>1.0607500000000001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7">
        <f t="shared" si="198"/>
        <v>90.276595744680847</v>
      </c>
      <c r="Q2173" t="str">
        <f t="shared" si="201"/>
        <v>music</v>
      </c>
      <c r="R2173" t="str">
        <f t="shared" si="199"/>
        <v>rock</v>
      </c>
      <c r="S2173" s="11">
        <f t="shared" si="202"/>
        <v>42176.999999999993</v>
      </c>
      <c r="T2173">
        <f t="shared" si="203"/>
        <v>2015</v>
      </c>
    </row>
    <row r="2174" spans="1:20" ht="48" x14ac:dyDescent="0.2">
      <c r="A2174" s="6">
        <f t="shared" si="200"/>
        <v>1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7">
        <f t="shared" si="198"/>
        <v>76.92307692307692</v>
      </c>
      <c r="Q2174" t="str">
        <f t="shared" si="201"/>
        <v>music</v>
      </c>
      <c r="R2174" t="str">
        <f t="shared" si="199"/>
        <v>rock</v>
      </c>
      <c r="S2174" s="11">
        <f t="shared" si="202"/>
        <v>42112.371759259251</v>
      </c>
      <c r="T2174">
        <f t="shared" si="203"/>
        <v>2015</v>
      </c>
    </row>
    <row r="2175" spans="1:20" ht="48" x14ac:dyDescent="0.2">
      <c r="A2175" s="6">
        <f t="shared" si="200"/>
        <v>1.2692857142857144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7">
        <f t="shared" si="198"/>
        <v>59.233333333333334</v>
      </c>
      <c r="Q2175" t="str">
        <f t="shared" si="201"/>
        <v>music</v>
      </c>
      <c r="R2175" t="str">
        <f t="shared" si="199"/>
        <v>rock</v>
      </c>
      <c r="S2175" s="11">
        <f t="shared" si="202"/>
        <v>41526.957638888889</v>
      </c>
      <c r="T2175">
        <f t="shared" si="203"/>
        <v>2013</v>
      </c>
    </row>
    <row r="2176" spans="1:20" ht="48" x14ac:dyDescent="0.2">
      <c r="A2176" s="6">
        <f t="shared" si="200"/>
        <v>1.0297499999999999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7">
        <f t="shared" si="198"/>
        <v>65.38095238095238</v>
      </c>
      <c r="Q2176" t="str">
        <f t="shared" si="201"/>
        <v>music</v>
      </c>
      <c r="R2176" t="str">
        <f t="shared" si="199"/>
        <v>rock</v>
      </c>
      <c r="S2176" s="11">
        <f t="shared" si="202"/>
        <v>42495.334571759253</v>
      </c>
      <c r="T2176">
        <f t="shared" si="203"/>
        <v>2016</v>
      </c>
    </row>
    <row r="2177" spans="1:20" ht="48" x14ac:dyDescent="0.2">
      <c r="A2177" s="6">
        <f t="shared" si="200"/>
        <v>2.5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7">
        <f t="shared" si="198"/>
        <v>67.307692307692307</v>
      </c>
      <c r="Q2177" t="str">
        <f t="shared" si="201"/>
        <v>music</v>
      </c>
      <c r="R2177" t="str">
        <f t="shared" si="199"/>
        <v>rock</v>
      </c>
      <c r="S2177" s="11">
        <f t="shared" si="202"/>
        <v>42571.800763888888</v>
      </c>
      <c r="T2177">
        <f t="shared" si="203"/>
        <v>2016</v>
      </c>
    </row>
    <row r="2178" spans="1:20" ht="48" x14ac:dyDescent="0.2">
      <c r="A2178" s="6">
        <f t="shared" si="200"/>
        <v>1.2602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7">
        <f t="shared" ref="P2178:P2241" si="204">F:F/M:M</f>
        <v>88.74647887323944</v>
      </c>
      <c r="Q2178" t="str">
        <f t="shared" si="201"/>
        <v>music</v>
      </c>
      <c r="R2178" t="str">
        <f t="shared" ref="R2178:R2241" si="205">RIGHT(O2178,LEN(O2178)-SEARCH("/",O2178,1))</f>
        <v>rock</v>
      </c>
      <c r="S2178" s="11">
        <f t="shared" si="202"/>
        <v>42126.424872685187</v>
      </c>
      <c r="T2178">
        <f t="shared" si="203"/>
        <v>2015</v>
      </c>
    </row>
    <row r="2179" spans="1:20" ht="64" x14ac:dyDescent="0.2">
      <c r="A2179" s="6">
        <f t="shared" ref="A2179:A2242" si="206">F:F/E:E</f>
        <v>1.0012000000000001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7">
        <f t="shared" si="204"/>
        <v>65.868421052631575</v>
      </c>
      <c r="Q2179" t="str">
        <f t="shared" ref="Q2179:Q2242" si="207">LEFT(O2179,SEARCH("/",O2179,1)-1)</f>
        <v>music</v>
      </c>
      <c r="R2179" t="str">
        <f t="shared" si="205"/>
        <v>rock</v>
      </c>
      <c r="S2179" s="11">
        <f t="shared" ref="S2179:S2242" si="208">(((J2179/60)/60)/24)+DATE(1970,1,1)+(-5/24)</f>
        <v>42527.042442129627</v>
      </c>
      <c r="T2179">
        <f t="shared" ref="T2179:T2242" si="209">YEAR(S2179)</f>
        <v>2016</v>
      </c>
    </row>
    <row r="2180" spans="1:20" ht="48" x14ac:dyDescent="0.2">
      <c r="A2180" s="6">
        <f t="shared" si="206"/>
        <v>1.3864000000000001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7">
        <f t="shared" si="204"/>
        <v>40.349243306169967</v>
      </c>
      <c r="Q2180" t="str">
        <f t="shared" si="207"/>
        <v>music</v>
      </c>
      <c r="R2180" t="str">
        <f t="shared" si="205"/>
        <v>rock</v>
      </c>
      <c r="S2180" s="11">
        <f t="shared" si="208"/>
        <v>42753.428206018514</v>
      </c>
      <c r="T2180">
        <f t="shared" si="209"/>
        <v>2017</v>
      </c>
    </row>
    <row r="2181" spans="1:20" ht="32" x14ac:dyDescent="0.2">
      <c r="A2181" s="6">
        <f t="shared" si="206"/>
        <v>1.6140000000000001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7">
        <f t="shared" si="204"/>
        <v>76.857142857142861</v>
      </c>
      <c r="Q2181" t="str">
        <f t="shared" si="207"/>
        <v>music</v>
      </c>
      <c r="R2181" t="str">
        <f t="shared" si="205"/>
        <v>rock</v>
      </c>
      <c r="S2181" s="11">
        <f t="shared" si="208"/>
        <v>42104.962870370371</v>
      </c>
      <c r="T2181">
        <f t="shared" si="209"/>
        <v>2015</v>
      </c>
    </row>
    <row r="2182" spans="1:20" ht="32" x14ac:dyDescent="0.2">
      <c r="A2182" s="6">
        <f t="shared" si="206"/>
        <v>1.071842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7">
        <f t="shared" si="204"/>
        <v>68.707820512820518</v>
      </c>
      <c r="Q2182" t="str">
        <f t="shared" si="207"/>
        <v>music</v>
      </c>
      <c r="R2182" t="str">
        <f t="shared" si="205"/>
        <v>rock</v>
      </c>
      <c r="S2182" s="11">
        <f t="shared" si="208"/>
        <v>42321.503101851849</v>
      </c>
      <c r="T2182">
        <f t="shared" si="209"/>
        <v>2015</v>
      </c>
    </row>
    <row r="2183" spans="1:20" ht="48" x14ac:dyDescent="0.2">
      <c r="A2183" s="6">
        <f t="shared" si="206"/>
        <v>1.5309999999999999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7">
        <f t="shared" si="204"/>
        <v>57.773584905660378</v>
      </c>
      <c r="Q2183" t="str">
        <f t="shared" si="207"/>
        <v>games</v>
      </c>
      <c r="R2183" t="str">
        <f t="shared" si="205"/>
        <v>tabletop games</v>
      </c>
      <c r="S2183" s="11">
        <f t="shared" si="208"/>
        <v>42786.796909722216</v>
      </c>
      <c r="T2183">
        <f t="shared" si="209"/>
        <v>2017</v>
      </c>
    </row>
    <row r="2184" spans="1:20" ht="32" x14ac:dyDescent="0.2">
      <c r="A2184" s="6">
        <f t="shared" si="206"/>
        <v>5.2416666666666663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7">
        <f t="shared" si="204"/>
        <v>44.171348314606739</v>
      </c>
      <c r="Q2184" t="str">
        <f t="shared" si="207"/>
        <v>games</v>
      </c>
      <c r="R2184" t="str">
        <f t="shared" si="205"/>
        <v>tabletop games</v>
      </c>
      <c r="S2184" s="11">
        <f t="shared" si="208"/>
        <v>41914.692418981482</v>
      </c>
      <c r="T2184">
        <f t="shared" si="209"/>
        <v>2014</v>
      </c>
    </row>
    <row r="2185" spans="1:20" ht="48" x14ac:dyDescent="0.2">
      <c r="A2185" s="6">
        <f t="shared" si="206"/>
        <v>4.8927777777777779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7">
        <f t="shared" si="204"/>
        <v>31.566308243727597</v>
      </c>
      <c r="Q2185" t="str">
        <f t="shared" si="207"/>
        <v>games</v>
      </c>
      <c r="R2185" t="str">
        <f t="shared" si="205"/>
        <v>tabletop games</v>
      </c>
      <c r="S2185" s="11">
        <f t="shared" si="208"/>
        <v>42774.999999999993</v>
      </c>
      <c r="T2185">
        <f t="shared" si="209"/>
        <v>2017</v>
      </c>
    </row>
    <row r="2186" spans="1:20" ht="48" x14ac:dyDescent="0.2">
      <c r="A2186" s="6">
        <f t="shared" si="206"/>
        <v>2.8473999999999999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7">
        <f t="shared" si="204"/>
        <v>107.04511278195488</v>
      </c>
      <c r="Q2186" t="str">
        <f t="shared" si="207"/>
        <v>games</v>
      </c>
      <c r="R2186" t="str">
        <f t="shared" si="205"/>
        <v>tabletop games</v>
      </c>
      <c r="S2186" s="11">
        <f t="shared" si="208"/>
        <v>42394.458333333336</v>
      </c>
      <c r="T2186">
        <f t="shared" si="209"/>
        <v>2016</v>
      </c>
    </row>
    <row r="2187" spans="1:20" ht="48" x14ac:dyDescent="0.2">
      <c r="A2187" s="6">
        <f t="shared" si="206"/>
        <v>18.569700000000001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7">
        <f t="shared" si="204"/>
        <v>149.03451043338683</v>
      </c>
      <c r="Q2187" t="str">
        <f t="shared" si="207"/>
        <v>games</v>
      </c>
      <c r="R2187" t="str">
        <f t="shared" si="205"/>
        <v>tabletop games</v>
      </c>
      <c r="S2187" s="11">
        <f t="shared" si="208"/>
        <v>41359.141655092593</v>
      </c>
      <c r="T2187">
        <f t="shared" si="209"/>
        <v>2013</v>
      </c>
    </row>
    <row r="2188" spans="1:20" ht="32" x14ac:dyDescent="0.2">
      <c r="A2188" s="6">
        <f t="shared" si="206"/>
        <v>1.0967499999999999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7">
        <f t="shared" si="204"/>
        <v>55.956632653061227</v>
      </c>
      <c r="Q2188" t="str">
        <f t="shared" si="207"/>
        <v>games</v>
      </c>
      <c r="R2188" t="str">
        <f t="shared" si="205"/>
        <v>tabletop games</v>
      </c>
      <c r="S2188" s="11">
        <f t="shared" si="208"/>
        <v>42619.874999999993</v>
      </c>
      <c r="T2188">
        <f t="shared" si="209"/>
        <v>2016</v>
      </c>
    </row>
    <row r="2189" spans="1:20" ht="48" x14ac:dyDescent="0.2">
      <c r="A2189" s="6">
        <f t="shared" si="206"/>
        <v>10.146425000000001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7">
        <f t="shared" si="204"/>
        <v>56.970381807973048</v>
      </c>
      <c r="Q2189" t="str">
        <f t="shared" si="207"/>
        <v>games</v>
      </c>
      <c r="R2189" t="str">
        <f t="shared" si="205"/>
        <v>tabletop games</v>
      </c>
      <c r="S2189" s="11">
        <f t="shared" si="208"/>
        <v>42096.957638888889</v>
      </c>
      <c r="T2189">
        <f t="shared" si="209"/>
        <v>2015</v>
      </c>
    </row>
    <row r="2190" spans="1:20" ht="48" x14ac:dyDescent="0.2">
      <c r="A2190" s="6">
        <f t="shared" si="206"/>
        <v>4.1217692027666546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7">
        <f t="shared" si="204"/>
        <v>44.056420233463037</v>
      </c>
      <c r="Q2190" t="str">
        <f t="shared" si="207"/>
        <v>games</v>
      </c>
      <c r="R2190" t="str">
        <f t="shared" si="205"/>
        <v>tabletop games</v>
      </c>
      <c r="S2190" s="11">
        <f t="shared" si="208"/>
        <v>42668.499999999993</v>
      </c>
      <c r="T2190">
        <f t="shared" si="209"/>
        <v>2016</v>
      </c>
    </row>
    <row r="2191" spans="1:20" ht="48" x14ac:dyDescent="0.2">
      <c r="A2191" s="6">
        <f t="shared" si="206"/>
        <v>5.0324999999999998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7">
        <f t="shared" si="204"/>
        <v>68.625</v>
      </c>
      <c r="Q2191" t="str">
        <f t="shared" si="207"/>
        <v>games</v>
      </c>
      <c r="R2191" t="str">
        <f t="shared" si="205"/>
        <v>tabletop games</v>
      </c>
      <c r="S2191" s="11">
        <f t="shared" si="208"/>
        <v>42481.708333333336</v>
      </c>
      <c r="T2191">
        <f t="shared" si="209"/>
        <v>2016</v>
      </c>
    </row>
    <row r="2192" spans="1:20" ht="48" x14ac:dyDescent="0.2">
      <c r="A2192" s="6">
        <f t="shared" si="206"/>
        <v>1.8461052631578947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7">
        <f t="shared" si="204"/>
        <v>65.318435754189949</v>
      </c>
      <c r="Q2192" t="str">
        <f t="shared" si="207"/>
        <v>games</v>
      </c>
      <c r="R2192" t="str">
        <f t="shared" si="205"/>
        <v>tabletop games</v>
      </c>
      <c r="S2192" s="11">
        <f t="shared" si="208"/>
        <v>42452.082638888889</v>
      </c>
      <c r="T2192">
        <f t="shared" si="209"/>
        <v>2016</v>
      </c>
    </row>
    <row r="2193" spans="1:20" ht="48" x14ac:dyDescent="0.2">
      <c r="A2193" s="6">
        <f t="shared" si="206"/>
        <v>1.1973333333333334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7">
        <f t="shared" si="204"/>
        <v>35.92</v>
      </c>
      <c r="Q2193" t="str">
        <f t="shared" si="207"/>
        <v>games</v>
      </c>
      <c r="R2193" t="str">
        <f t="shared" si="205"/>
        <v>tabletop games</v>
      </c>
      <c r="S2193" s="11">
        <f t="shared" si="208"/>
        <v>42780.6253125</v>
      </c>
      <c r="T2193">
        <f t="shared" si="209"/>
        <v>2017</v>
      </c>
    </row>
    <row r="2194" spans="1:20" ht="48" x14ac:dyDescent="0.2">
      <c r="A2194" s="6">
        <f t="shared" si="206"/>
        <v>10.812401666666668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7">
        <f t="shared" si="204"/>
        <v>40.070667078443485</v>
      </c>
      <c r="Q2194" t="str">
        <f t="shared" si="207"/>
        <v>games</v>
      </c>
      <c r="R2194" t="str">
        <f t="shared" si="205"/>
        <v>tabletop games</v>
      </c>
      <c r="S2194" s="11">
        <f t="shared" si="208"/>
        <v>42719.749999999993</v>
      </c>
      <c r="T2194">
        <f t="shared" si="209"/>
        <v>2016</v>
      </c>
    </row>
    <row r="2195" spans="1:20" ht="48" x14ac:dyDescent="0.2">
      <c r="A2195" s="6">
        <f t="shared" si="206"/>
        <v>4.5237333333333334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7">
        <f t="shared" si="204"/>
        <v>75.647714604236342</v>
      </c>
      <c r="Q2195" t="str">
        <f t="shared" si="207"/>
        <v>games</v>
      </c>
      <c r="R2195" t="str">
        <f t="shared" si="205"/>
        <v>tabletop games</v>
      </c>
      <c r="S2195" s="11">
        <f t="shared" si="208"/>
        <v>42694.999305555553</v>
      </c>
      <c r="T2195">
        <f t="shared" si="209"/>
        <v>2016</v>
      </c>
    </row>
    <row r="2196" spans="1:20" ht="48" x14ac:dyDescent="0.2">
      <c r="A2196" s="6">
        <f t="shared" si="206"/>
        <v>5.3737000000000004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7">
        <f t="shared" si="204"/>
        <v>61.203872437357631</v>
      </c>
      <c r="Q2196" t="str">
        <f t="shared" si="207"/>
        <v>games</v>
      </c>
      <c r="R2196" t="str">
        <f t="shared" si="205"/>
        <v>tabletop games</v>
      </c>
      <c r="S2196" s="11">
        <f t="shared" si="208"/>
        <v>42455.507986111108</v>
      </c>
      <c r="T2196">
        <f t="shared" si="209"/>
        <v>2016</v>
      </c>
    </row>
    <row r="2197" spans="1:20" ht="32" x14ac:dyDescent="0.2">
      <c r="A2197" s="6">
        <f t="shared" si="206"/>
        <v>1.2032608695652174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7">
        <f t="shared" si="204"/>
        <v>48.130434782608695</v>
      </c>
      <c r="Q2197" t="str">
        <f t="shared" si="207"/>
        <v>games</v>
      </c>
      <c r="R2197" t="str">
        <f t="shared" si="205"/>
        <v>tabletop games</v>
      </c>
      <c r="S2197" s="11">
        <f t="shared" si="208"/>
        <v>42227.563657407409</v>
      </c>
      <c r="T2197">
        <f t="shared" si="209"/>
        <v>2015</v>
      </c>
    </row>
    <row r="2198" spans="1:20" ht="32" x14ac:dyDescent="0.2">
      <c r="A2198" s="6">
        <f t="shared" si="206"/>
        <v>1.1383571428571428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7">
        <f t="shared" si="204"/>
        <v>68.106837606837601</v>
      </c>
      <c r="Q2198" t="str">
        <f t="shared" si="207"/>
        <v>games</v>
      </c>
      <c r="R2198" t="str">
        <f t="shared" si="205"/>
        <v>tabletop games</v>
      </c>
      <c r="S2198" s="11">
        <f t="shared" si="208"/>
        <v>42706.083333333336</v>
      </c>
      <c r="T2198">
        <f t="shared" si="209"/>
        <v>2016</v>
      </c>
    </row>
    <row r="2199" spans="1:20" ht="48" x14ac:dyDescent="0.2">
      <c r="A2199" s="6">
        <f t="shared" si="206"/>
        <v>9.5103109999999997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7">
        <f t="shared" si="204"/>
        <v>65.891300230946882</v>
      </c>
      <c r="Q2199" t="str">
        <f t="shared" si="207"/>
        <v>games</v>
      </c>
      <c r="R2199" t="str">
        <f t="shared" si="205"/>
        <v>tabletop games</v>
      </c>
      <c r="S2199" s="11">
        <f t="shared" si="208"/>
        <v>42063.37568287037</v>
      </c>
      <c r="T2199">
        <f t="shared" si="209"/>
        <v>2015</v>
      </c>
    </row>
    <row r="2200" spans="1:20" ht="48" x14ac:dyDescent="0.2">
      <c r="A2200" s="6">
        <f t="shared" si="206"/>
        <v>1.3289249999999999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7">
        <f t="shared" si="204"/>
        <v>81.654377880184327</v>
      </c>
      <c r="Q2200" t="str">
        <f t="shared" si="207"/>
        <v>games</v>
      </c>
      <c r="R2200" t="str">
        <f t="shared" si="205"/>
        <v>tabletop games</v>
      </c>
      <c r="S2200" s="11">
        <f t="shared" si="208"/>
        <v>42322.347222222219</v>
      </c>
      <c r="T2200">
        <f t="shared" si="209"/>
        <v>2015</v>
      </c>
    </row>
    <row r="2201" spans="1:20" ht="32" x14ac:dyDescent="0.2">
      <c r="A2201" s="6">
        <f t="shared" si="206"/>
        <v>1.4697777777777778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7">
        <f t="shared" si="204"/>
        <v>52.701195219123505</v>
      </c>
      <c r="Q2201" t="str">
        <f t="shared" si="207"/>
        <v>games</v>
      </c>
      <c r="R2201" t="str">
        <f t="shared" si="205"/>
        <v>tabletop games</v>
      </c>
      <c r="S2201" s="11">
        <f t="shared" si="208"/>
        <v>42292.208310185182</v>
      </c>
      <c r="T2201">
        <f t="shared" si="209"/>
        <v>2015</v>
      </c>
    </row>
    <row r="2202" spans="1:20" ht="48" x14ac:dyDescent="0.2">
      <c r="A2202" s="6">
        <f t="shared" si="206"/>
        <v>5.4215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7">
        <f t="shared" si="204"/>
        <v>41.228136882129277</v>
      </c>
      <c r="Q2202" t="str">
        <f t="shared" si="207"/>
        <v>games</v>
      </c>
      <c r="R2202" t="str">
        <f t="shared" si="205"/>
        <v>tabletop games</v>
      </c>
      <c r="S2202" s="11">
        <f t="shared" si="208"/>
        <v>42190.916666666664</v>
      </c>
      <c r="T2202">
        <f t="shared" si="209"/>
        <v>2015</v>
      </c>
    </row>
    <row r="2203" spans="1:20" ht="48" x14ac:dyDescent="0.2">
      <c r="A2203" s="6">
        <f t="shared" si="206"/>
        <v>3.8271818181818182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7">
        <f t="shared" si="204"/>
        <v>15.035357142857142</v>
      </c>
      <c r="Q2203" t="str">
        <f t="shared" si="207"/>
        <v>music</v>
      </c>
      <c r="R2203" t="str">
        <f t="shared" si="205"/>
        <v>electronic music</v>
      </c>
      <c r="S2203" s="11">
        <f t="shared" si="208"/>
        <v>41290.638483796298</v>
      </c>
      <c r="T2203">
        <f t="shared" si="209"/>
        <v>2013</v>
      </c>
    </row>
    <row r="2204" spans="1:20" ht="32" x14ac:dyDescent="0.2">
      <c r="A2204" s="6">
        <f t="shared" si="206"/>
        <v>7.0418124999999998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7">
        <f t="shared" si="204"/>
        <v>39.066920943134534</v>
      </c>
      <c r="Q2204" t="str">
        <f t="shared" si="207"/>
        <v>music</v>
      </c>
      <c r="R2204" t="str">
        <f t="shared" si="205"/>
        <v>electronic music</v>
      </c>
      <c r="S2204" s="11">
        <f t="shared" si="208"/>
        <v>41214.640833333331</v>
      </c>
      <c r="T2204">
        <f t="shared" si="209"/>
        <v>2012</v>
      </c>
    </row>
    <row r="2205" spans="1:20" ht="48" x14ac:dyDescent="0.2">
      <c r="A2205" s="6">
        <f t="shared" si="206"/>
        <v>1.0954999999999999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7">
        <f t="shared" si="204"/>
        <v>43.82</v>
      </c>
      <c r="Q2205" t="str">
        <f t="shared" si="207"/>
        <v>music</v>
      </c>
      <c r="R2205" t="str">
        <f t="shared" si="205"/>
        <v>electronic music</v>
      </c>
      <c r="S2205" s="11">
        <f t="shared" si="208"/>
        <v>42271.651412037034</v>
      </c>
      <c r="T2205">
        <f t="shared" si="209"/>
        <v>2015</v>
      </c>
    </row>
    <row r="2206" spans="1:20" ht="48" x14ac:dyDescent="0.2">
      <c r="A2206" s="6">
        <f t="shared" si="206"/>
        <v>1.3286666666666667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7">
        <f t="shared" si="204"/>
        <v>27.301369863013697</v>
      </c>
      <c r="Q2206" t="str">
        <f t="shared" si="207"/>
        <v>music</v>
      </c>
      <c r="R2206" t="str">
        <f t="shared" si="205"/>
        <v>electronic music</v>
      </c>
      <c r="S2206" s="11">
        <f t="shared" si="208"/>
        <v>41342.103229166663</v>
      </c>
      <c r="T2206">
        <f t="shared" si="209"/>
        <v>2013</v>
      </c>
    </row>
    <row r="2207" spans="1:20" ht="48" x14ac:dyDescent="0.2">
      <c r="A2207" s="6">
        <f t="shared" si="206"/>
        <v>1.52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7">
        <f t="shared" si="204"/>
        <v>42.222222222222221</v>
      </c>
      <c r="Q2207" t="str">
        <f t="shared" si="207"/>
        <v>music</v>
      </c>
      <c r="R2207" t="str">
        <f t="shared" si="205"/>
        <v>electronic music</v>
      </c>
      <c r="S2207" s="11">
        <f t="shared" si="208"/>
        <v>41061.613298611104</v>
      </c>
      <c r="T2207">
        <f t="shared" si="209"/>
        <v>2012</v>
      </c>
    </row>
    <row r="2208" spans="1:20" ht="48" x14ac:dyDescent="0.2">
      <c r="A2208" s="6">
        <f t="shared" si="206"/>
        <v>1.0272727272727273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7">
        <f t="shared" si="204"/>
        <v>33.235294117647058</v>
      </c>
      <c r="Q2208" t="str">
        <f t="shared" si="207"/>
        <v>music</v>
      </c>
      <c r="R2208" t="str">
        <f t="shared" si="205"/>
        <v>electronic music</v>
      </c>
      <c r="S2208" s="11">
        <f t="shared" si="208"/>
        <v>41015.048888888887</v>
      </c>
      <c r="T2208">
        <f t="shared" si="209"/>
        <v>2012</v>
      </c>
    </row>
    <row r="2209" spans="1:20" ht="48" x14ac:dyDescent="0.2">
      <c r="A2209" s="6">
        <f t="shared" si="206"/>
        <v>1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7">
        <f t="shared" si="204"/>
        <v>285.71428571428572</v>
      </c>
      <c r="Q2209" t="str">
        <f t="shared" si="207"/>
        <v>music</v>
      </c>
      <c r="R2209" t="str">
        <f t="shared" si="205"/>
        <v>electronic music</v>
      </c>
      <c r="S2209" s="11">
        <f t="shared" si="208"/>
        <v>41594.027465277773</v>
      </c>
      <c r="T2209">
        <f t="shared" si="209"/>
        <v>2013</v>
      </c>
    </row>
    <row r="2210" spans="1:20" ht="48" x14ac:dyDescent="0.2">
      <c r="A2210" s="6">
        <f t="shared" si="206"/>
        <v>1.016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7">
        <f t="shared" si="204"/>
        <v>42.333333333333336</v>
      </c>
      <c r="Q2210" t="str">
        <f t="shared" si="207"/>
        <v>music</v>
      </c>
      <c r="R2210" t="str">
        <f t="shared" si="205"/>
        <v>electronic music</v>
      </c>
      <c r="S2210" s="11">
        <f t="shared" si="208"/>
        <v>41005.958333333328</v>
      </c>
      <c r="T2210">
        <f t="shared" si="209"/>
        <v>2012</v>
      </c>
    </row>
    <row r="2211" spans="1:20" ht="32" x14ac:dyDescent="0.2">
      <c r="A2211" s="6">
        <f t="shared" si="206"/>
        <v>1.508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7">
        <f t="shared" si="204"/>
        <v>50.266666666666666</v>
      </c>
      <c r="Q2211" t="str">
        <f t="shared" si="207"/>
        <v>music</v>
      </c>
      <c r="R2211" t="str">
        <f t="shared" si="205"/>
        <v>electronic music</v>
      </c>
      <c r="S2211" s="11">
        <f t="shared" si="208"/>
        <v>41743.75</v>
      </c>
      <c r="T2211">
        <f t="shared" si="209"/>
        <v>2014</v>
      </c>
    </row>
    <row r="2212" spans="1:20" ht="48" x14ac:dyDescent="0.2">
      <c r="A2212" s="6">
        <f t="shared" si="206"/>
        <v>1.11425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7">
        <f t="shared" si="204"/>
        <v>61.902777777777779</v>
      </c>
      <c r="Q2212" t="str">
        <f t="shared" si="207"/>
        <v>music</v>
      </c>
      <c r="R2212" t="str">
        <f t="shared" si="205"/>
        <v>electronic music</v>
      </c>
      <c r="S2212" s="11">
        <f t="shared" si="208"/>
        <v>41013.524999999994</v>
      </c>
      <c r="T2212">
        <f t="shared" si="209"/>
        <v>2012</v>
      </c>
    </row>
    <row r="2213" spans="1:20" ht="48" x14ac:dyDescent="0.2">
      <c r="A2213" s="6">
        <f t="shared" si="206"/>
        <v>1.956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7">
        <f t="shared" si="204"/>
        <v>40.75</v>
      </c>
      <c r="Q2213" t="str">
        <f t="shared" si="207"/>
        <v>music</v>
      </c>
      <c r="R2213" t="str">
        <f t="shared" si="205"/>
        <v>electronic music</v>
      </c>
      <c r="S2213" s="11">
        <f t="shared" si="208"/>
        <v>41739.082638888889</v>
      </c>
      <c r="T2213">
        <f t="shared" si="209"/>
        <v>2014</v>
      </c>
    </row>
    <row r="2214" spans="1:20" ht="48" x14ac:dyDescent="0.2">
      <c r="A2214" s="6">
        <f t="shared" si="206"/>
        <v>1.1438333333333333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7">
        <f t="shared" si="204"/>
        <v>55.796747967479675</v>
      </c>
      <c r="Q2214" t="str">
        <f t="shared" si="207"/>
        <v>music</v>
      </c>
      <c r="R2214" t="str">
        <f t="shared" si="205"/>
        <v>electronic music</v>
      </c>
      <c r="S2214" s="11">
        <f t="shared" si="208"/>
        <v>41581.833333333328</v>
      </c>
      <c r="T2214">
        <f t="shared" si="209"/>
        <v>2013</v>
      </c>
    </row>
    <row r="2215" spans="1:20" ht="48" x14ac:dyDescent="0.2">
      <c r="A2215" s="6">
        <f t="shared" si="206"/>
        <v>2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7">
        <f t="shared" si="204"/>
        <v>10</v>
      </c>
      <c r="Q2215" t="str">
        <f t="shared" si="207"/>
        <v>music</v>
      </c>
      <c r="R2215" t="str">
        <f t="shared" si="205"/>
        <v>electronic music</v>
      </c>
      <c r="S2215" s="11">
        <f t="shared" si="208"/>
        <v>42139.617812499993</v>
      </c>
      <c r="T2215">
        <f t="shared" si="209"/>
        <v>2015</v>
      </c>
    </row>
    <row r="2216" spans="1:20" ht="48" x14ac:dyDescent="0.2">
      <c r="A2216" s="6">
        <f t="shared" si="206"/>
        <v>2.9250166666666666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7">
        <f t="shared" si="204"/>
        <v>73.125416666666666</v>
      </c>
      <c r="Q2216" t="str">
        <f t="shared" si="207"/>
        <v>music</v>
      </c>
      <c r="R2216" t="str">
        <f t="shared" si="205"/>
        <v>electronic music</v>
      </c>
      <c r="S2216" s="11">
        <f t="shared" si="208"/>
        <v>41676.58388888889</v>
      </c>
      <c r="T2216">
        <f t="shared" si="209"/>
        <v>2014</v>
      </c>
    </row>
    <row r="2217" spans="1:20" ht="32" x14ac:dyDescent="0.2">
      <c r="A2217" s="6">
        <f t="shared" si="206"/>
        <v>1.5636363636363637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7">
        <f t="shared" si="204"/>
        <v>26.060606060606062</v>
      </c>
      <c r="Q2217" t="str">
        <f t="shared" si="207"/>
        <v>music</v>
      </c>
      <c r="R2217" t="str">
        <f t="shared" si="205"/>
        <v>electronic music</v>
      </c>
      <c r="S2217" s="11">
        <f t="shared" si="208"/>
        <v>40981.082638888889</v>
      </c>
      <c r="T2217">
        <f t="shared" si="209"/>
        <v>2012</v>
      </c>
    </row>
    <row r="2218" spans="1:20" ht="48" x14ac:dyDescent="0.2">
      <c r="A2218" s="6">
        <f t="shared" si="206"/>
        <v>1.0566666666666666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7">
        <f t="shared" si="204"/>
        <v>22.642857142857142</v>
      </c>
      <c r="Q2218" t="str">
        <f t="shared" si="207"/>
        <v>music</v>
      </c>
      <c r="R2218" t="str">
        <f t="shared" si="205"/>
        <v>electronic music</v>
      </c>
      <c r="S2218" s="11">
        <f t="shared" si="208"/>
        <v>42208.543344907412</v>
      </c>
      <c r="T2218">
        <f t="shared" si="209"/>
        <v>2015</v>
      </c>
    </row>
    <row r="2219" spans="1:20" ht="48" x14ac:dyDescent="0.2">
      <c r="A2219" s="6">
        <f t="shared" si="206"/>
        <v>1.0119047619047619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7">
        <f t="shared" si="204"/>
        <v>47.222222222222221</v>
      </c>
      <c r="Q2219" t="str">
        <f t="shared" si="207"/>
        <v>music</v>
      </c>
      <c r="R2219" t="str">
        <f t="shared" si="205"/>
        <v>electronic music</v>
      </c>
      <c r="S2219" s="11">
        <f t="shared" si="208"/>
        <v>42310.124999999993</v>
      </c>
      <c r="T2219">
        <f t="shared" si="209"/>
        <v>2015</v>
      </c>
    </row>
    <row r="2220" spans="1:20" ht="48" x14ac:dyDescent="0.2">
      <c r="A2220" s="6">
        <f t="shared" si="206"/>
        <v>1.2283299999999999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7">
        <f t="shared" si="204"/>
        <v>32.324473684210524</v>
      </c>
      <c r="Q2220" t="str">
        <f t="shared" si="207"/>
        <v>music</v>
      </c>
      <c r="R2220" t="str">
        <f t="shared" si="205"/>
        <v>electronic music</v>
      </c>
      <c r="S2220" s="11">
        <f t="shared" si="208"/>
        <v>41149.791666666664</v>
      </c>
      <c r="T2220">
        <f t="shared" si="209"/>
        <v>2012</v>
      </c>
    </row>
    <row r="2221" spans="1:20" ht="48" x14ac:dyDescent="0.2">
      <c r="A2221" s="6">
        <f t="shared" si="206"/>
        <v>1.0149999999999999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7">
        <f t="shared" si="204"/>
        <v>53.421052631578945</v>
      </c>
      <c r="Q2221" t="str">
        <f t="shared" si="207"/>
        <v>music</v>
      </c>
      <c r="R2221" t="str">
        <f t="shared" si="205"/>
        <v>electronic music</v>
      </c>
      <c r="S2221" s="11">
        <f t="shared" si="208"/>
        <v>42235.510555555556</v>
      </c>
      <c r="T2221">
        <f t="shared" si="209"/>
        <v>2015</v>
      </c>
    </row>
    <row r="2222" spans="1:20" ht="48" x14ac:dyDescent="0.2">
      <c r="A2222" s="6">
        <f t="shared" si="206"/>
        <v>1.0114285714285713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7">
        <f t="shared" si="204"/>
        <v>51.304347826086953</v>
      </c>
      <c r="Q2222" t="str">
        <f t="shared" si="207"/>
        <v>music</v>
      </c>
      <c r="R2222" t="str">
        <f t="shared" si="205"/>
        <v>electronic music</v>
      </c>
      <c r="S2222" s="11">
        <f t="shared" si="208"/>
        <v>41481.852268518516</v>
      </c>
      <c r="T2222">
        <f t="shared" si="209"/>
        <v>2013</v>
      </c>
    </row>
    <row r="2223" spans="1:20" ht="48" x14ac:dyDescent="0.2">
      <c r="A2223" s="6">
        <f t="shared" si="206"/>
        <v>1.0811999999999999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7">
        <f t="shared" si="204"/>
        <v>37.197247706422019</v>
      </c>
      <c r="Q2223" t="str">
        <f t="shared" si="207"/>
        <v>games</v>
      </c>
      <c r="R2223" t="str">
        <f t="shared" si="205"/>
        <v>tabletop games</v>
      </c>
      <c r="S2223" s="11">
        <f t="shared" si="208"/>
        <v>42482.791666666664</v>
      </c>
      <c r="T2223">
        <f t="shared" si="209"/>
        <v>2016</v>
      </c>
    </row>
    <row r="2224" spans="1:20" ht="48" x14ac:dyDescent="0.2">
      <c r="A2224" s="6">
        <f t="shared" si="206"/>
        <v>1.6259999999999999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7">
        <f t="shared" si="204"/>
        <v>27.1</v>
      </c>
      <c r="Q2224" t="str">
        <f t="shared" si="207"/>
        <v>games</v>
      </c>
      <c r="R2224" t="str">
        <f t="shared" si="205"/>
        <v>tabletop games</v>
      </c>
      <c r="S2224" s="11">
        <f t="shared" si="208"/>
        <v>40936.579247685186</v>
      </c>
      <c r="T2224">
        <f t="shared" si="209"/>
        <v>2012</v>
      </c>
    </row>
    <row r="2225" spans="1:20" ht="48" x14ac:dyDescent="0.2">
      <c r="A2225" s="6">
        <f t="shared" si="206"/>
        <v>1.0580000000000001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7">
        <f t="shared" si="204"/>
        <v>206.31</v>
      </c>
      <c r="Q2225" t="str">
        <f t="shared" si="207"/>
        <v>games</v>
      </c>
      <c r="R2225" t="str">
        <f t="shared" si="205"/>
        <v>tabletop games</v>
      </c>
      <c r="S2225" s="11">
        <f t="shared" si="208"/>
        <v>42182.432500000003</v>
      </c>
      <c r="T2225">
        <f t="shared" si="209"/>
        <v>2015</v>
      </c>
    </row>
    <row r="2226" spans="1:20" ht="48" x14ac:dyDescent="0.2">
      <c r="A2226" s="6">
        <f t="shared" si="206"/>
        <v>2.4315000000000002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7">
        <f t="shared" si="204"/>
        <v>82.145270270270274</v>
      </c>
      <c r="Q2226" t="str">
        <f t="shared" si="207"/>
        <v>games</v>
      </c>
      <c r="R2226" t="str">
        <f t="shared" si="205"/>
        <v>tabletop games</v>
      </c>
      <c r="S2226" s="11">
        <f t="shared" si="208"/>
        <v>42672.583333333336</v>
      </c>
      <c r="T2226">
        <f t="shared" si="209"/>
        <v>2016</v>
      </c>
    </row>
    <row r="2227" spans="1:20" ht="48" x14ac:dyDescent="0.2">
      <c r="A2227" s="6">
        <f t="shared" si="206"/>
        <v>9.4483338095238096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7">
        <f t="shared" si="204"/>
        <v>164.79651993355483</v>
      </c>
      <c r="Q2227" t="str">
        <f t="shared" si="207"/>
        <v>games</v>
      </c>
      <c r="R2227" t="str">
        <f t="shared" si="205"/>
        <v>tabletop games</v>
      </c>
      <c r="S2227" s="11">
        <f t="shared" si="208"/>
        <v>41903.583506944444</v>
      </c>
      <c r="T2227">
        <f t="shared" si="209"/>
        <v>2014</v>
      </c>
    </row>
    <row r="2228" spans="1:20" ht="48" x14ac:dyDescent="0.2">
      <c r="A2228" s="6">
        <f t="shared" si="206"/>
        <v>1.0846283333333333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7">
        <f t="shared" si="204"/>
        <v>60.820280373831778</v>
      </c>
      <c r="Q2228" t="str">
        <f t="shared" si="207"/>
        <v>games</v>
      </c>
      <c r="R2228" t="str">
        <f t="shared" si="205"/>
        <v>tabletop games</v>
      </c>
      <c r="S2228" s="11">
        <f t="shared" si="208"/>
        <v>42411.999305555553</v>
      </c>
      <c r="T2228">
        <f t="shared" si="209"/>
        <v>2016</v>
      </c>
    </row>
    <row r="2229" spans="1:20" ht="48" x14ac:dyDescent="0.2">
      <c r="A2229" s="6">
        <f t="shared" si="206"/>
        <v>1.5737692307692308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7">
        <f t="shared" si="204"/>
        <v>67.970099667774093</v>
      </c>
      <c r="Q2229" t="str">
        <f t="shared" si="207"/>
        <v>games</v>
      </c>
      <c r="R2229" t="str">
        <f t="shared" si="205"/>
        <v>tabletop games</v>
      </c>
      <c r="S2229" s="11">
        <f t="shared" si="208"/>
        <v>41591.640682870369</v>
      </c>
      <c r="T2229">
        <f t="shared" si="209"/>
        <v>2013</v>
      </c>
    </row>
    <row r="2230" spans="1:20" ht="48" x14ac:dyDescent="0.2">
      <c r="A2230" s="6">
        <f t="shared" si="206"/>
        <v>11.744899999999999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7">
        <f t="shared" si="204"/>
        <v>81.561805555555551</v>
      </c>
      <c r="Q2230" t="str">
        <f t="shared" si="207"/>
        <v>games</v>
      </c>
      <c r="R2230" t="str">
        <f t="shared" si="205"/>
        <v>tabletop games</v>
      </c>
      <c r="S2230" s="11">
        <f t="shared" si="208"/>
        <v>42232.069861111107</v>
      </c>
      <c r="T2230">
        <f t="shared" si="209"/>
        <v>2015</v>
      </c>
    </row>
    <row r="2231" spans="1:20" ht="48" x14ac:dyDescent="0.2">
      <c r="A2231" s="6">
        <f t="shared" si="206"/>
        <v>1.7104755366949576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7">
        <f t="shared" si="204"/>
        <v>25.42547309833024</v>
      </c>
      <c r="Q2231" t="str">
        <f t="shared" si="207"/>
        <v>games</v>
      </c>
      <c r="R2231" t="str">
        <f t="shared" si="205"/>
        <v>tabletop games</v>
      </c>
      <c r="S2231" s="11">
        <f t="shared" si="208"/>
        <v>41519.958333333328</v>
      </c>
      <c r="T2231">
        <f t="shared" si="209"/>
        <v>2013</v>
      </c>
    </row>
    <row r="2232" spans="1:20" ht="48" x14ac:dyDescent="0.2">
      <c r="A2232" s="6">
        <f t="shared" si="206"/>
        <v>1.2595294117647058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7">
        <f t="shared" si="204"/>
        <v>21.497991967871485</v>
      </c>
      <c r="Q2232" t="str">
        <f t="shared" si="207"/>
        <v>games</v>
      </c>
      <c r="R2232" t="str">
        <f t="shared" si="205"/>
        <v>tabletop games</v>
      </c>
      <c r="S2232" s="11">
        <f t="shared" si="208"/>
        <v>41754.672766203701</v>
      </c>
      <c r="T2232">
        <f t="shared" si="209"/>
        <v>2014</v>
      </c>
    </row>
    <row r="2233" spans="1:20" ht="48" x14ac:dyDescent="0.2">
      <c r="A2233" s="6">
        <f t="shared" si="206"/>
        <v>12.121296000000001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7">
        <f t="shared" si="204"/>
        <v>27.226630727762803</v>
      </c>
      <c r="Q2233" t="str">
        <f t="shared" si="207"/>
        <v>games</v>
      </c>
      <c r="R2233" t="str">
        <f t="shared" si="205"/>
        <v>tabletop games</v>
      </c>
      <c r="S2233" s="11">
        <f t="shared" si="208"/>
        <v>41450</v>
      </c>
      <c r="T2233">
        <f t="shared" si="209"/>
        <v>2013</v>
      </c>
    </row>
    <row r="2234" spans="1:20" ht="48" x14ac:dyDescent="0.2">
      <c r="A2234" s="6">
        <f t="shared" si="206"/>
        <v>4.9580000000000002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7">
        <f t="shared" si="204"/>
        <v>25.091093117408906</v>
      </c>
      <c r="Q2234" t="str">
        <f t="shared" si="207"/>
        <v>games</v>
      </c>
      <c r="R2234" t="str">
        <f t="shared" si="205"/>
        <v>tabletop games</v>
      </c>
      <c r="S2234" s="11">
        <f t="shared" si="208"/>
        <v>41838.916666666664</v>
      </c>
      <c r="T2234">
        <f t="shared" si="209"/>
        <v>2014</v>
      </c>
    </row>
    <row r="2235" spans="1:20" ht="48" x14ac:dyDescent="0.2">
      <c r="A2235" s="6">
        <f t="shared" si="206"/>
        <v>3.3203999999999998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7">
        <f t="shared" si="204"/>
        <v>21.230179028132991</v>
      </c>
      <c r="Q2235" t="str">
        <f t="shared" si="207"/>
        <v>games</v>
      </c>
      <c r="R2235" t="str">
        <f t="shared" si="205"/>
        <v>tabletop games</v>
      </c>
      <c r="S2235" s="11">
        <f t="shared" si="208"/>
        <v>42351.791666666664</v>
      </c>
      <c r="T2235">
        <f t="shared" si="209"/>
        <v>2015</v>
      </c>
    </row>
    <row r="2236" spans="1:20" ht="48" x14ac:dyDescent="0.2">
      <c r="A2236" s="6">
        <f t="shared" si="206"/>
        <v>11.65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7">
        <f t="shared" si="204"/>
        <v>41.607142857142854</v>
      </c>
      <c r="Q2236" t="str">
        <f t="shared" si="207"/>
        <v>games</v>
      </c>
      <c r="R2236" t="str">
        <f t="shared" si="205"/>
        <v>tabletop games</v>
      </c>
      <c r="S2236" s="11">
        <f t="shared" si="208"/>
        <v>42740.616284722222</v>
      </c>
      <c r="T2236">
        <f t="shared" si="209"/>
        <v>2017</v>
      </c>
    </row>
    <row r="2237" spans="1:20" ht="32" x14ac:dyDescent="0.2">
      <c r="A2237" s="6">
        <f t="shared" si="206"/>
        <v>1.5331538461538461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7">
        <f t="shared" si="204"/>
        <v>135.58503401360545</v>
      </c>
      <c r="Q2237" t="str">
        <f t="shared" si="207"/>
        <v>games</v>
      </c>
      <c r="R2237" t="str">
        <f t="shared" si="205"/>
        <v>tabletop games</v>
      </c>
      <c r="S2237" s="11">
        <f t="shared" si="208"/>
        <v>42091.77211805556</v>
      </c>
      <c r="T2237">
        <f t="shared" si="209"/>
        <v>2015</v>
      </c>
    </row>
    <row r="2238" spans="1:20" ht="32" x14ac:dyDescent="0.2">
      <c r="A2238" s="6">
        <f t="shared" si="206"/>
        <v>5.3710714285714287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7">
        <f t="shared" si="204"/>
        <v>22.116176470588236</v>
      </c>
      <c r="Q2238" t="str">
        <f t="shared" si="207"/>
        <v>games</v>
      </c>
      <c r="R2238" t="str">
        <f t="shared" si="205"/>
        <v>tabletop games</v>
      </c>
      <c r="S2238" s="11">
        <f t="shared" si="208"/>
        <v>42401.408831018511</v>
      </c>
      <c r="T2238">
        <f t="shared" si="209"/>
        <v>2016</v>
      </c>
    </row>
    <row r="2239" spans="1:20" ht="48" x14ac:dyDescent="0.2">
      <c r="A2239" s="6">
        <f t="shared" si="206"/>
        <v>3.5292777777777777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7">
        <f t="shared" si="204"/>
        <v>64.625635808748726</v>
      </c>
      <c r="Q2239" t="str">
        <f t="shared" si="207"/>
        <v>games</v>
      </c>
      <c r="R2239" t="str">
        <f t="shared" si="205"/>
        <v>tabletop games</v>
      </c>
      <c r="S2239" s="11">
        <f t="shared" si="208"/>
        <v>41955.124305555553</v>
      </c>
      <c r="T2239">
        <f t="shared" si="209"/>
        <v>2014</v>
      </c>
    </row>
    <row r="2240" spans="1:20" ht="32" x14ac:dyDescent="0.2">
      <c r="A2240" s="6">
        <f t="shared" si="206"/>
        <v>1.3740000000000001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7">
        <f t="shared" si="204"/>
        <v>69.569620253164558</v>
      </c>
      <c r="Q2240" t="str">
        <f t="shared" si="207"/>
        <v>games</v>
      </c>
      <c r="R2240" t="str">
        <f t="shared" si="205"/>
        <v>tabletop games</v>
      </c>
      <c r="S2240" s="11">
        <f t="shared" si="208"/>
        <v>42804.41337962963</v>
      </c>
      <c r="T2240">
        <f t="shared" si="209"/>
        <v>2017</v>
      </c>
    </row>
    <row r="2241" spans="1:20" ht="32" x14ac:dyDescent="0.2">
      <c r="A2241" s="6">
        <f t="shared" si="206"/>
        <v>1.2802667999999999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7">
        <f t="shared" si="204"/>
        <v>75.133028169014082</v>
      </c>
      <c r="Q2241" t="str">
        <f t="shared" si="207"/>
        <v>games</v>
      </c>
      <c r="R2241" t="str">
        <f t="shared" si="205"/>
        <v>tabletop games</v>
      </c>
      <c r="S2241" s="11">
        <f t="shared" si="208"/>
        <v>41608.959722222222</v>
      </c>
      <c r="T2241">
        <f t="shared" si="209"/>
        <v>2013</v>
      </c>
    </row>
    <row r="2242" spans="1:20" ht="48" x14ac:dyDescent="0.2">
      <c r="A2242" s="6">
        <f t="shared" si="206"/>
        <v>2.7067999999999999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7">
        <f t="shared" ref="P2242:P2305" si="210">F:F/M:M</f>
        <v>140.97916666666666</v>
      </c>
      <c r="Q2242" t="str">
        <f t="shared" si="207"/>
        <v>games</v>
      </c>
      <c r="R2242" t="str">
        <f t="shared" ref="R2242:R2305" si="211">RIGHT(O2242,LEN(O2242)-SEARCH("/",O2242,1))</f>
        <v>tabletop games</v>
      </c>
      <c r="S2242" s="11">
        <f t="shared" si="208"/>
        <v>42482.617407407401</v>
      </c>
      <c r="T2242">
        <f t="shared" si="209"/>
        <v>2016</v>
      </c>
    </row>
    <row r="2243" spans="1:20" ht="48" x14ac:dyDescent="0.2">
      <c r="A2243" s="6">
        <f t="shared" ref="A2243:A2306" si="212">F:F/E:E</f>
        <v>8.0640000000000001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7">
        <f t="shared" si="210"/>
        <v>49.472392638036808</v>
      </c>
      <c r="Q2243" t="str">
        <f t="shared" ref="Q2243:Q2306" si="213">LEFT(O2243,SEARCH("/",O2243,1)-1)</f>
        <v>games</v>
      </c>
      <c r="R2243" t="str">
        <f t="shared" si="211"/>
        <v>tabletop games</v>
      </c>
      <c r="S2243" s="11">
        <f t="shared" ref="S2243:S2306" si="214">(((J2243/60)/60)/24)+DATE(1970,1,1)+(-5/24)</f>
        <v>42796.619212962956</v>
      </c>
      <c r="T2243">
        <f t="shared" ref="T2243:T2306" si="215">YEAR(S2243)</f>
        <v>2017</v>
      </c>
    </row>
    <row r="2244" spans="1:20" ht="32" x14ac:dyDescent="0.2">
      <c r="A2244" s="6">
        <f t="shared" si="212"/>
        <v>13.600976000000001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7">
        <f t="shared" si="210"/>
        <v>53.865251485148519</v>
      </c>
      <c r="Q2244" t="str">
        <f t="shared" si="213"/>
        <v>games</v>
      </c>
      <c r="R2244" t="str">
        <f t="shared" si="211"/>
        <v>tabletop games</v>
      </c>
      <c r="S2244" s="11">
        <f t="shared" si="214"/>
        <v>41604.91805555555</v>
      </c>
      <c r="T2244">
        <f t="shared" si="215"/>
        <v>2013</v>
      </c>
    </row>
    <row r="2245" spans="1:20" ht="48" x14ac:dyDescent="0.2">
      <c r="A2245" s="6">
        <f t="shared" si="212"/>
        <v>9302.5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7">
        <f t="shared" si="210"/>
        <v>4.5712530712530715</v>
      </c>
      <c r="Q2245" t="str">
        <f t="shared" si="213"/>
        <v>games</v>
      </c>
      <c r="R2245" t="str">
        <f t="shared" si="211"/>
        <v>tabletop games</v>
      </c>
      <c r="S2245" s="11">
        <f t="shared" si="214"/>
        <v>42806.916666666664</v>
      </c>
      <c r="T2245">
        <f t="shared" si="215"/>
        <v>2017</v>
      </c>
    </row>
    <row r="2246" spans="1:20" ht="48" x14ac:dyDescent="0.2">
      <c r="A2246" s="6">
        <f t="shared" si="212"/>
        <v>3.7702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7">
        <f t="shared" si="210"/>
        <v>65.00344827586207</v>
      </c>
      <c r="Q2246" t="str">
        <f t="shared" si="213"/>
        <v>games</v>
      </c>
      <c r="R2246" t="str">
        <f t="shared" si="211"/>
        <v>tabletop games</v>
      </c>
      <c r="S2246" s="11">
        <f t="shared" si="214"/>
        <v>42659.645833333336</v>
      </c>
      <c r="T2246">
        <f t="shared" si="215"/>
        <v>2016</v>
      </c>
    </row>
    <row r="2247" spans="1:20" ht="48" x14ac:dyDescent="0.2">
      <c r="A2247" s="6">
        <f t="shared" si="212"/>
        <v>26.47025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7">
        <f t="shared" si="210"/>
        <v>53.475252525252522</v>
      </c>
      <c r="Q2247" t="str">
        <f t="shared" si="213"/>
        <v>games</v>
      </c>
      <c r="R2247" t="str">
        <f t="shared" si="211"/>
        <v>tabletop games</v>
      </c>
      <c r="S2247" s="11">
        <f t="shared" si="214"/>
        <v>41691.541666666664</v>
      </c>
      <c r="T2247">
        <f t="shared" si="215"/>
        <v>2014</v>
      </c>
    </row>
    <row r="2248" spans="1:20" ht="48" x14ac:dyDescent="0.2">
      <c r="A2248" s="6">
        <f t="shared" si="212"/>
        <v>1.0012000000000001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7">
        <f t="shared" si="210"/>
        <v>43.912280701754383</v>
      </c>
      <c r="Q2248" t="str">
        <f t="shared" si="213"/>
        <v>games</v>
      </c>
      <c r="R2248" t="str">
        <f t="shared" si="211"/>
        <v>tabletop games</v>
      </c>
      <c r="S2248" s="11">
        <f t="shared" si="214"/>
        <v>42251.583449074074</v>
      </c>
      <c r="T2248">
        <f t="shared" si="215"/>
        <v>2015</v>
      </c>
    </row>
    <row r="2249" spans="1:20" ht="32" x14ac:dyDescent="0.2">
      <c r="A2249" s="6">
        <f t="shared" si="212"/>
        <v>1.0445405405405406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7">
        <f t="shared" si="210"/>
        <v>50.852631578947367</v>
      </c>
      <c r="Q2249" t="str">
        <f t="shared" si="213"/>
        <v>games</v>
      </c>
      <c r="R2249" t="str">
        <f t="shared" si="211"/>
        <v>tabletop games</v>
      </c>
      <c r="S2249" s="11">
        <f t="shared" si="214"/>
        <v>42214.457928240743</v>
      </c>
      <c r="T2249">
        <f t="shared" si="215"/>
        <v>2015</v>
      </c>
    </row>
    <row r="2250" spans="1:20" ht="48" x14ac:dyDescent="0.2">
      <c r="A2250" s="6">
        <f t="shared" si="212"/>
        <v>1.0721428571428571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7">
        <f t="shared" si="210"/>
        <v>58.6328125</v>
      </c>
      <c r="Q2250" t="str">
        <f t="shared" si="213"/>
        <v>games</v>
      </c>
      <c r="R2250" t="str">
        <f t="shared" si="211"/>
        <v>tabletop games</v>
      </c>
      <c r="S2250" s="11">
        <f t="shared" si="214"/>
        <v>42718.667569444442</v>
      </c>
      <c r="T2250">
        <f t="shared" si="215"/>
        <v>2016</v>
      </c>
    </row>
    <row r="2251" spans="1:20" ht="48" x14ac:dyDescent="0.2">
      <c r="A2251" s="6">
        <f t="shared" si="212"/>
        <v>1.6877142857142857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7">
        <f t="shared" si="210"/>
        <v>32.81666666666667</v>
      </c>
      <c r="Q2251" t="str">
        <f t="shared" si="213"/>
        <v>games</v>
      </c>
      <c r="R2251" t="str">
        <f t="shared" si="211"/>
        <v>tabletop games</v>
      </c>
      <c r="S2251" s="11">
        <f t="shared" si="214"/>
        <v>41366.453298611108</v>
      </c>
      <c r="T2251">
        <f t="shared" si="215"/>
        <v>2013</v>
      </c>
    </row>
    <row r="2252" spans="1:20" ht="48" x14ac:dyDescent="0.2">
      <c r="A2252" s="6">
        <f t="shared" si="212"/>
        <v>9.7511200000000002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7">
        <f t="shared" si="210"/>
        <v>426.93169877408059</v>
      </c>
      <c r="Q2252" t="str">
        <f t="shared" si="213"/>
        <v>games</v>
      </c>
      <c r="R2252" t="str">
        <f t="shared" si="211"/>
        <v>tabletop games</v>
      </c>
      <c r="S2252" s="11">
        <f t="shared" si="214"/>
        <v>42706.838807870365</v>
      </c>
      <c r="T2252">
        <f t="shared" si="215"/>
        <v>2016</v>
      </c>
    </row>
    <row r="2253" spans="1:20" ht="48" x14ac:dyDescent="0.2">
      <c r="A2253" s="6">
        <f t="shared" si="212"/>
        <v>1.3444929411764706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7">
        <f t="shared" si="210"/>
        <v>23.808729166666669</v>
      </c>
      <c r="Q2253" t="str">
        <f t="shared" si="213"/>
        <v>games</v>
      </c>
      <c r="R2253" t="str">
        <f t="shared" si="211"/>
        <v>tabletop games</v>
      </c>
      <c r="S2253" s="11">
        <f t="shared" si="214"/>
        <v>41867.137465277774</v>
      </c>
      <c r="T2253">
        <f t="shared" si="215"/>
        <v>2014</v>
      </c>
    </row>
    <row r="2254" spans="1:20" ht="48" x14ac:dyDescent="0.2">
      <c r="A2254" s="6">
        <f t="shared" si="212"/>
        <v>2.722777777777778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7">
        <f t="shared" si="210"/>
        <v>98.413654618473899</v>
      </c>
      <c r="Q2254" t="str">
        <f t="shared" si="213"/>
        <v>games</v>
      </c>
      <c r="R2254" t="str">
        <f t="shared" si="211"/>
        <v>tabletop games</v>
      </c>
      <c r="S2254" s="11">
        <f t="shared" si="214"/>
        <v>42588.119652777772</v>
      </c>
      <c r="T2254">
        <f t="shared" si="215"/>
        <v>2016</v>
      </c>
    </row>
    <row r="2255" spans="1:20" ht="48" x14ac:dyDescent="0.2">
      <c r="A2255" s="6">
        <f t="shared" si="212"/>
        <v>1.1268750000000001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7">
        <f t="shared" si="210"/>
        <v>107.32142857142857</v>
      </c>
      <c r="Q2255" t="str">
        <f t="shared" si="213"/>
        <v>games</v>
      </c>
      <c r="R2255" t="str">
        <f t="shared" si="211"/>
        <v>tabletop games</v>
      </c>
      <c r="S2255" s="11">
        <f t="shared" si="214"/>
        <v>42326.46466435185</v>
      </c>
      <c r="T2255">
        <f t="shared" si="215"/>
        <v>2015</v>
      </c>
    </row>
    <row r="2256" spans="1:20" ht="32" x14ac:dyDescent="0.2">
      <c r="A2256" s="6">
        <f t="shared" si="212"/>
        <v>4.5979999999999999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7">
        <f t="shared" si="210"/>
        <v>11.67005076142132</v>
      </c>
      <c r="Q2256" t="str">
        <f t="shared" si="213"/>
        <v>games</v>
      </c>
      <c r="R2256" t="str">
        <f t="shared" si="211"/>
        <v>tabletop games</v>
      </c>
      <c r="S2256" s="11">
        <f t="shared" si="214"/>
        <v>42759.439444444441</v>
      </c>
      <c r="T2256">
        <f t="shared" si="215"/>
        <v>2017</v>
      </c>
    </row>
    <row r="2257" spans="1:20" ht="32" x14ac:dyDescent="0.2">
      <c r="A2257" s="6">
        <f t="shared" si="212"/>
        <v>2.8665822784810127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7">
        <f t="shared" si="210"/>
        <v>41.782287822878232</v>
      </c>
      <c r="Q2257" t="str">
        <f t="shared" si="213"/>
        <v>games</v>
      </c>
      <c r="R2257" t="str">
        <f t="shared" si="211"/>
        <v>tabletop games</v>
      </c>
      <c r="S2257" s="11">
        <f t="shared" si="214"/>
        <v>42497.743645833332</v>
      </c>
      <c r="T2257">
        <f t="shared" si="215"/>
        <v>2016</v>
      </c>
    </row>
    <row r="2258" spans="1:20" ht="48" x14ac:dyDescent="0.2">
      <c r="A2258" s="6">
        <f t="shared" si="212"/>
        <v>2.2270833333333333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7">
        <f t="shared" si="210"/>
        <v>21.38</v>
      </c>
      <c r="Q2258" t="str">
        <f t="shared" si="213"/>
        <v>games</v>
      </c>
      <c r="R2258" t="str">
        <f t="shared" si="211"/>
        <v>tabletop games</v>
      </c>
      <c r="S2258" s="11">
        <f t="shared" si="214"/>
        <v>42696.243587962956</v>
      </c>
      <c r="T2258">
        <f t="shared" si="215"/>
        <v>2016</v>
      </c>
    </row>
    <row r="2259" spans="1:20" ht="48" x14ac:dyDescent="0.2">
      <c r="A2259" s="6">
        <f t="shared" si="212"/>
        <v>6.3613999999999997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7">
        <f t="shared" si="210"/>
        <v>94.103550295857985</v>
      </c>
      <c r="Q2259" t="str">
        <f t="shared" si="213"/>
        <v>games</v>
      </c>
      <c r="R2259" t="str">
        <f t="shared" si="211"/>
        <v>tabletop games</v>
      </c>
      <c r="S2259" s="11">
        <f t="shared" si="214"/>
        <v>42540.749999999993</v>
      </c>
      <c r="T2259">
        <f t="shared" si="215"/>
        <v>2016</v>
      </c>
    </row>
    <row r="2260" spans="1:20" ht="32" x14ac:dyDescent="0.2">
      <c r="A2260" s="6">
        <f t="shared" si="212"/>
        <v>1.4650000000000001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7">
        <f t="shared" si="210"/>
        <v>15.721951219512196</v>
      </c>
      <c r="Q2260" t="str">
        <f t="shared" si="213"/>
        <v>games</v>
      </c>
      <c r="R2260" t="str">
        <f t="shared" si="211"/>
        <v>tabletop games</v>
      </c>
      <c r="S2260" s="11">
        <f t="shared" si="214"/>
        <v>42166.542673611104</v>
      </c>
      <c r="T2260">
        <f t="shared" si="215"/>
        <v>2015</v>
      </c>
    </row>
    <row r="2261" spans="1:20" ht="48" x14ac:dyDescent="0.2">
      <c r="A2261" s="6">
        <f t="shared" si="212"/>
        <v>18.670999999999999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7">
        <f t="shared" si="210"/>
        <v>90.635922330097088</v>
      </c>
      <c r="Q2261" t="str">
        <f t="shared" si="213"/>
        <v>games</v>
      </c>
      <c r="R2261" t="str">
        <f t="shared" si="211"/>
        <v>tabletop games</v>
      </c>
      <c r="S2261" s="11">
        <f t="shared" si="214"/>
        <v>42712.59648148148</v>
      </c>
      <c r="T2261">
        <f t="shared" si="215"/>
        <v>2016</v>
      </c>
    </row>
    <row r="2262" spans="1:20" ht="48" x14ac:dyDescent="0.2">
      <c r="A2262" s="6">
        <f t="shared" si="212"/>
        <v>3.2692000000000001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7">
        <f t="shared" si="210"/>
        <v>97.297619047619051</v>
      </c>
      <c r="Q2262" t="str">
        <f t="shared" si="213"/>
        <v>games</v>
      </c>
      <c r="R2262" t="str">
        <f t="shared" si="211"/>
        <v>tabletop games</v>
      </c>
      <c r="S2262" s="11">
        <f t="shared" si="214"/>
        <v>41724.766782407409</v>
      </c>
      <c r="T2262">
        <f t="shared" si="215"/>
        <v>2014</v>
      </c>
    </row>
    <row r="2263" spans="1:20" ht="48" x14ac:dyDescent="0.2">
      <c r="A2263" s="6">
        <f t="shared" si="212"/>
        <v>7.7949999999999999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7">
        <f t="shared" si="210"/>
        <v>37.11904761904762</v>
      </c>
      <c r="Q2263" t="str">
        <f t="shared" si="213"/>
        <v>games</v>
      </c>
      <c r="R2263" t="str">
        <f t="shared" si="211"/>
        <v>tabletop games</v>
      </c>
      <c r="S2263" s="11">
        <f t="shared" si="214"/>
        <v>42780.516435185178</v>
      </c>
      <c r="T2263">
        <f t="shared" si="215"/>
        <v>2017</v>
      </c>
    </row>
    <row r="2264" spans="1:20" ht="32" x14ac:dyDescent="0.2">
      <c r="A2264" s="6">
        <f t="shared" si="212"/>
        <v>1.5415151515151515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7">
        <f t="shared" si="210"/>
        <v>28.104972375690608</v>
      </c>
      <c r="Q2264" t="str">
        <f t="shared" si="213"/>
        <v>games</v>
      </c>
      <c r="R2264" t="str">
        <f t="shared" si="211"/>
        <v>tabletop games</v>
      </c>
      <c r="S2264" s="11">
        <f t="shared" si="214"/>
        <v>41960.791666666664</v>
      </c>
      <c r="T2264">
        <f t="shared" si="215"/>
        <v>2014</v>
      </c>
    </row>
    <row r="2265" spans="1:20" ht="48" x14ac:dyDescent="0.2">
      <c r="A2265" s="6">
        <f t="shared" si="212"/>
        <v>1.1554666666666666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7">
        <f t="shared" si="210"/>
        <v>144.43333333333334</v>
      </c>
      <c r="Q2265" t="str">
        <f t="shared" si="213"/>
        <v>games</v>
      </c>
      <c r="R2265" t="str">
        <f t="shared" si="211"/>
        <v>tabletop games</v>
      </c>
      <c r="S2265" s="11">
        <f t="shared" si="214"/>
        <v>42035.623993055553</v>
      </c>
      <c r="T2265">
        <f t="shared" si="215"/>
        <v>2015</v>
      </c>
    </row>
    <row r="2266" spans="1:20" ht="48" x14ac:dyDescent="0.2">
      <c r="A2266" s="6">
        <f t="shared" si="212"/>
        <v>1.8003333333333333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7">
        <f t="shared" si="210"/>
        <v>24.274157303370785</v>
      </c>
      <c r="Q2266" t="str">
        <f t="shared" si="213"/>
        <v>games</v>
      </c>
      <c r="R2266" t="str">
        <f t="shared" si="211"/>
        <v>tabletop games</v>
      </c>
      <c r="S2266" s="11">
        <f t="shared" si="214"/>
        <v>42512.916666666664</v>
      </c>
      <c r="T2266">
        <f t="shared" si="215"/>
        <v>2016</v>
      </c>
    </row>
    <row r="2267" spans="1:20" ht="48" x14ac:dyDescent="0.2">
      <c r="A2267" s="6">
        <f t="shared" si="212"/>
        <v>2.9849999999999999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7">
        <f t="shared" si="210"/>
        <v>35.117647058823529</v>
      </c>
      <c r="Q2267" t="str">
        <f t="shared" si="213"/>
        <v>games</v>
      </c>
      <c r="R2267" t="str">
        <f t="shared" si="211"/>
        <v>tabletop games</v>
      </c>
      <c r="S2267" s="11">
        <f t="shared" si="214"/>
        <v>42696.644756944443</v>
      </c>
      <c r="T2267">
        <f t="shared" si="215"/>
        <v>2016</v>
      </c>
    </row>
    <row r="2268" spans="1:20" ht="48" x14ac:dyDescent="0.2">
      <c r="A2268" s="6">
        <f t="shared" si="212"/>
        <v>3.2026666666666666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7">
        <f t="shared" si="210"/>
        <v>24.762886597938145</v>
      </c>
      <c r="Q2268" t="str">
        <f t="shared" si="213"/>
        <v>games</v>
      </c>
      <c r="R2268" t="str">
        <f t="shared" si="211"/>
        <v>tabletop games</v>
      </c>
      <c r="S2268" s="11">
        <f t="shared" si="214"/>
        <v>42486.874999999993</v>
      </c>
      <c r="T2268">
        <f t="shared" si="215"/>
        <v>2016</v>
      </c>
    </row>
    <row r="2269" spans="1:20" ht="48" x14ac:dyDescent="0.2">
      <c r="A2269" s="6">
        <f t="shared" si="212"/>
        <v>3.80525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7">
        <f t="shared" si="210"/>
        <v>188.37871287128712</v>
      </c>
      <c r="Q2269" t="str">
        <f t="shared" si="213"/>
        <v>games</v>
      </c>
      <c r="R2269" t="str">
        <f t="shared" si="211"/>
        <v>tabletop games</v>
      </c>
      <c r="S2269" s="11">
        <f t="shared" si="214"/>
        <v>41993.833333333336</v>
      </c>
      <c r="T2269">
        <f t="shared" si="215"/>
        <v>2014</v>
      </c>
    </row>
    <row r="2270" spans="1:20" ht="48" x14ac:dyDescent="0.2">
      <c r="A2270" s="6">
        <f t="shared" si="212"/>
        <v>1.026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7">
        <f t="shared" si="210"/>
        <v>148.08247422680412</v>
      </c>
      <c r="Q2270" t="str">
        <f t="shared" si="213"/>
        <v>games</v>
      </c>
      <c r="R2270" t="str">
        <f t="shared" si="211"/>
        <v>tabletop games</v>
      </c>
      <c r="S2270" s="11">
        <f t="shared" si="214"/>
        <v>42805.874016203699</v>
      </c>
      <c r="T2270">
        <f t="shared" si="215"/>
        <v>2017</v>
      </c>
    </row>
    <row r="2271" spans="1:20" ht="48" x14ac:dyDescent="0.2">
      <c r="A2271" s="6">
        <f t="shared" si="212"/>
        <v>18.016400000000001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7">
        <f t="shared" si="210"/>
        <v>49.934589800443462</v>
      </c>
      <c r="Q2271" t="str">
        <f t="shared" si="213"/>
        <v>games</v>
      </c>
      <c r="R2271" t="str">
        <f t="shared" si="211"/>
        <v>tabletop games</v>
      </c>
      <c r="S2271" s="11">
        <f t="shared" si="214"/>
        <v>42800.999999999993</v>
      </c>
      <c r="T2271">
        <f t="shared" si="215"/>
        <v>2017</v>
      </c>
    </row>
    <row r="2272" spans="1:20" ht="48" x14ac:dyDescent="0.2">
      <c r="A2272" s="6">
        <f t="shared" si="212"/>
        <v>7.2024800000000004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7">
        <f t="shared" si="210"/>
        <v>107.82155688622754</v>
      </c>
      <c r="Q2272" t="str">
        <f t="shared" si="213"/>
        <v>games</v>
      </c>
      <c r="R2272" t="str">
        <f t="shared" si="211"/>
        <v>tabletop games</v>
      </c>
      <c r="S2272" s="11">
        <f t="shared" si="214"/>
        <v>42745.707638888889</v>
      </c>
      <c r="T2272">
        <f t="shared" si="215"/>
        <v>2017</v>
      </c>
    </row>
    <row r="2273" spans="1:20" ht="48" x14ac:dyDescent="0.2">
      <c r="A2273" s="6">
        <f t="shared" si="212"/>
        <v>2.8309000000000002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7">
        <f t="shared" si="210"/>
        <v>42.63403614457831</v>
      </c>
      <c r="Q2273" t="str">
        <f t="shared" si="213"/>
        <v>games</v>
      </c>
      <c r="R2273" t="str">
        <f t="shared" si="211"/>
        <v>tabletop games</v>
      </c>
      <c r="S2273" s="11">
        <f t="shared" si="214"/>
        <v>42713.791712962957</v>
      </c>
      <c r="T2273">
        <f t="shared" si="215"/>
        <v>2016</v>
      </c>
    </row>
    <row r="2274" spans="1:20" ht="48" x14ac:dyDescent="0.2">
      <c r="A2274" s="6">
        <f t="shared" si="212"/>
        <v>13.566000000000001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7">
        <f t="shared" si="210"/>
        <v>14.370762711864407</v>
      </c>
      <c r="Q2274" t="str">
        <f t="shared" si="213"/>
        <v>games</v>
      </c>
      <c r="R2274" t="str">
        <f t="shared" si="211"/>
        <v>tabletop games</v>
      </c>
      <c r="S2274" s="11">
        <f t="shared" si="214"/>
        <v>42345.491157407399</v>
      </c>
      <c r="T2274">
        <f t="shared" si="215"/>
        <v>2015</v>
      </c>
    </row>
    <row r="2275" spans="1:20" ht="48" x14ac:dyDescent="0.2">
      <c r="A2275" s="6">
        <f t="shared" si="212"/>
        <v>2.2035999999999998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7">
        <f t="shared" si="210"/>
        <v>37.476190476190474</v>
      </c>
      <c r="Q2275" t="str">
        <f t="shared" si="213"/>
        <v>games</v>
      </c>
      <c r="R2275" t="str">
        <f t="shared" si="211"/>
        <v>tabletop games</v>
      </c>
      <c r="S2275" s="11">
        <f t="shared" si="214"/>
        <v>42806.299097222225</v>
      </c>
      <c r="T2275">
        <f t="shared" si="215"/>
        <v>2017</v>
      </c>
    </row>
    <row r="2276" spans="1:20" ht="48" x14ac:dyDescent="0.2">
      <c r="A2276" s="6">
        <f t="shared" si="212"/>
        <v>1.196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7">
        <f t="shared" si="210"/>
        <v>30.202020202020201</v>
      </c>
      <c r="Q2276" t="str">
        <f t="shared" si="213"/>
        <v>games</v>
      </c>
      <c r="R2276" t="str">
        <f t="shared" si="211"/>
        <v>tabletop games</v>
      </c>
      <c r="S2276" s="11">
        <f t="shared" si="214"/>
        <v>41693.292326388888</v>
      </c>
      <c r="T2276">
        <f t="shared" si="215"/>
        <v>2014</v>
      </c>
    </row>
    <row r="2277" spans="1:20" ht="48" x14ac:dyDescent="0.2">
      <c r="A2277" s="6">
        <f t="shared" si="212"/>
        <v>4.0776923076923079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7">
        <f t="shared" si="210"/>
        <v>33.550632911392405</v>
      </c>
      <c r="Q2277" t="str">
        <f t="shared" si="213"/>
        <v>games</v>
      </c>
      <c r="R2277" t="str">
        <f t="shared" si="211"/>
        <v>tabletop games</v>
      </c>
      <c r="S2277" s="11">
        <f t="shared" si="214"/>
        <v>41995.408321759263</v>
      </c>
      <c r="T2277">
        <f t="shared" si="215"/>
        <v>2014</v>
      </c>
    </row>
    <row r="2278" spans="1:20" ht="48" x14ac:dyDescent="0.2">
      <c r="A2278" s="6">
        <f t="shared" si="212"/>
        <v>1.0581826105905425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7">
        <f t="shared" si="210"/>
        <v>64.74666666666667</v>
      </c>
      <c r="Q2278" t="str">
        <f t="shared" si="213"/>
        <v>games</v>
      </c>
      <c r="R2278" t="str">
        <f t="shared" si="211"/>
        <v>tabletop games</v>
      </c>
      <c r="S2278" s="11">
        <f t="shared" si="214"/>
        <v>41644.443159722221</v>
      </c>
      <c r="T2278">
        <f t="shared" si="215"/>
        <v>2014</v>
      </c>
    </row>
    <row r="2279" spans="1:20" ht="48" x14ac:dyDescent="0.2">
      <c r="A2279" s="6">
        <f t="shared" si="212"/>
        <v>1.4108235294117648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7">
        <f t="shared" si="210"/>
        <v>57.932367149758456</v>
      </c>
      <c r="Q2279" t="str">
        <f t="shared" si="213"/>
        <v>games</v>
      </c>
      <c r="R2279" t="str">
        <f t="shared" si="211"/>
        <v>tabletop games</v>
      </c>
      <c r="S2279" s="11">
        <f t="shared" si="214"/>
        <v>40966.470173611109</v>
      </c>
      <c r="T2279">
        <f t="shared" si="215"/>
        <v>2012</v>
      </c>
    </row>
    <row r="2280" spans="1:20" ht="32" x14ac:dyDescent="0.2">
      <c r="A2280" s="6">
        <f t="shared" si="212"/>
        <v>2.7069999999999999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7">
        <f t="shared" si="210"/>
        <v>53.078431372549019</v>
      </c>
      <c r="Q2280" t="str">
        <f t="shared" si="213"/>
        <v>games</v>
      </c>
      <c r="R2280" t="str">
        <f t="shared" si="211"/>
        <v>tabletop games</v>
      </c>
      <c r="S2280" s="11">
        <f t="shared" si="214"/>
        <v>42372.749305555553</v>
      </c>
      <c r="T2280">
        <f t="shared" si="215"/>
        <v>2016</v>
      </c>
    </row>
    <row r="2281" spans="1:20" ht="48" x14ac:dyDescent="0.2">
      <c r="A2281" s="6">
        <f t="shared" si="212"/>
        <v>1.538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7">
        <f t="shared" si="210"/>
        <v>48.0625</v>
      </c>
      <c r="Q2281" t="str">
        <f t="shared" si="213"/>
        <v>games</v>
      </c>
      <c r="R2281" t="str">
        <f t="shared" si="211"/>
        <v>tabletop games</v>
      </c>
      <c r="S2281" s="11">
        <f t="shared" si="214"/>
        <v>42038.958333333336</v>
      </c>
      <c r="T2281">
        <f t="shared" si="215"/>
        <v>2015</v>
      </c>
    </row>
    <row r="2282" spans="1:20" ht="48" x14ac:dyDescent="0.2">
      <c r="A2282" s="6">
        <f t="shared" si="212"/>
        <v>4.0357653061224488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7">
        <f t="shared" si="210"/>
        <v>82.396874999999994</v>
      </c>
      <c r="Q2282" t="str">
        <f t="shared" si="213"/>
        <v>games</v>
      </c>
      <c r="R2282" t="str">
        <f t="shared" si="211"/>
        <v>tabletop games</v>
      </c>
      <c r="S2282" s="11">
        <f t="shared" si="214"/>
        <v>42264.416562499995</v>
      </c>
      <c r="T2282">
        <f t="shared" si="215"/>
        <v>2015</v>
      </c>
    </row>
    <row r="2283" spans="1:20" ht="48" x14ac:dyDescent="0.2">
      <c r="A2283" s="6">
        <f t="shared" si="212"/>
        <v>1.85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7">
        <f t="shared" si="210"/>
        <v>50.454545454545453</v>
      </c>
      <c r="Q2283" t="str">
        <f t="shared" si="213"/>
        <v>music</v>
      </c>
      <c r="R2283" t="str">
        <f t="shared" si="211"/>
        <v>rock</v>
      </c>
      <c r="S2283" s="11">
        <f t="shared" si="214"/>
        <v>40749.076388888883</v>
      </c>
      <c r="T2283">
        <f t="shared" si="215"/>
        <v>2011</v>
      </c>
    </row>
    <row r="2284" spans="1:20" ht="32" x14ac:dyDescent="0.2">
      <c r="A2284" s="6">
        <f t="shared" si="212"/>
        <v>1.8533333333333333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7">
        <f t="shared" si="210"/>
        <v>115.83333333333333</v>
      </c>
      <c r="Q2284" t="str">
        <f t="shared" si="213"/>
        <v>music</v>
      </c>
      <c r="R2284" t="str">
        <f t="shared" si="211"/>
        <v>rock</v>
      </c>
      <c r="S2284" s="11">
        <f t="shared" si="214"/>
        <v>42382.966273148144</v>
      </c>
      <c r="T2284">
        <f t="shared" si="215"/>
        <v>2016</v>
      </c>
    </row>
    <row r="2285" spans="1:20" ht="48" x14ac:dyDescent="0.2">
      <c r="A2285" s="6">
        <f t="shared" si="212"/>
        <v>1.0085533333333332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7">
        <f t="shared" si="210"/>
        <v>63.03458333333333</v>
      </c>
      <c r="Q2285" t="str">
        <f t="shared" si="213"/>
        <v>music</v>
      </c>
      <c r="R2285" t="str">
        <f t="shared" si="211"/>
        <v>rock</v>
      </c>
      <c r="S2285" s="11">
        <f t="shared" si="214"/>
        <v>41037.875046296293</v>
      </c>
      <c r="T2285">
        <f t="shared" si="215"/>
        <v>2012</v>
      </c>
    </row>
    <row r="2286" spans="1:20" ht="32" x14ac:dyDescent="0.2">
      <c r="A2286" s="6">
        <f t="shared" si="212"/>
        <v>1.0622116666666668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7">
        <f t="shared" si="210"/>
        <v>108.02152542372882</v>
      </c>
      <c r="Q2286" t="str">
        <f t="shared" si="213"/>
        <v>music</v>
      </c>
      <c r="R2286" t="str">
        <f t="shared" si="211"/>
        <v>rock</v>
      </c>
      <c r="S2286" s="11">
        <f t="shared" si="214"/>
        <v>40613.958333333328</v>
      </c>
      <c r="T2286">
        <f t="shared" si="215"/>
        <v>2011</v>
      </c>
    </row>
    <row r="2287" spans="1:20" ht="48" x14ac:dyDescent="0.2">
      <c r="A2287" s="6">
        <f t="shared" si="212"/>
        <v>1.2136666666666667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7">
        <f t="shared" si="210"/>
        <v>46.088607594936711</v>
      </c>
      <c r="Q2287" t="str">
        <f t="shared" si="213"/>
        <v>music</v>
      </c>
      <c r="R2287" t="str">
        <f t="shared" si="211"/>
        <v>rock</v>
      </c>
      <c r="S2287" s="11">
        <f t="shared" si="214"/>
        <v>41088.977349537032</v>
      </c>
      <c r="T2287">
        <f t="shared" si="215"/>
        <v>2012</v>
      </c>
    </row>
    <row r="2288" spans="1:20" ht="48" x14ac:dyDescent="0.2">
      <c r="A2288" s="6">
        <f t="shared" si="212"/>
        <v>1.0006666666666666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7">
        <f t="shared" si="210"/>
        <v>107.21428571428571</v>
      </c>
      <c r="Q2288" t="str">
        <f t="shared" si="213"/>
        <v>music</v>
      </c>
      <c r="R2288" t="str">
        <f t="shared" si="211"/>
        <v>rock</v>
      </c>
      <c r="S2288" s="11">
        <f t="shared" si="214"/>
        <v>41522.957638888889</v>
      </c>
      <c r="T2288">
        <f t="shared" si="215"/>
        <v>2013</v>
      </c>
    </row>
    <row r="2289" spans="1:20" ht="48" x14ac:dyDescent="0.2">
      <c r="A2289" s="6">
        <f t="shared" si="212"/>
        <v>1.1997755555555556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7">
        <f t="shared" si="210"/>
        <v>50.9338679245283</v>
      </c>
      <c r="Q2289" t="str">
        <f t="shared" si="213"/>
        <v>music</v>
      </c>
      <c r="R2289" t="str">
        <f t="shared" si="211"/>
        <v>rock</v>
      </c>
      <c r="S2289" s="11">
        <f t="shared" si="214"/>
        <v>41813.459027777775</v>
      </c>
      <c r="T2289">
        <f t="shared" si="215"/>
        <v>2014</v>
      </c>
    </row>
    <row r="2290" spans="1:20" ht="48" x14ac:dyDescent="0.2">
      <c r="A2290" s="6">
        <f t="shared" si="212"/>
        <v>1.0009999999999999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7">
        <f t="shared" si="210"/>
        <v>40.04</v>
      </c>
      <c r="Q2290" t="str">
        <f t="shared" si="213"/>
        <v>music</v>
      </c>
      <c r="R2290" t="str">
        <f t="shared" si="211"/>
        <v>rock</v>
      </c>
      <c r="S2290" s="11">
        <f t="shared" si="214"/>
        <v>41086.541666666664</v>
      </c>
      <c r="T2290">
        <f t="shared" si="215"/>
        <v>2012</v>
      </c>
    </row>
    <row r="2291" spans="1:20" ht="48" x14ac:dyDescent="0.2">
      <c r="A2291" s="6">
        <f t="shared" si="212"/>
        <v>1.0740000000000001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7">
        <f t="shared" si="210"/>
        <v>64.44</v>
      </c>
      <c r="Q2291" t="str">
        <f t="shared" si="213"/>
        <v>music</v>
      </c>
      <c r="R2291" t="str">
        <f t="shared" si="211"/>
        <v>rock</v>
      </c>
      <c r="S2291" s="11">
        <f t="shared" si="214"/>
        <v>41614.765277777777</v>
      </c>
      <c r="T2291">
        <f t="shared" si="215"/>
        <v>2013</v>
      </c>
    </row>
    <row r="2292" spans="1:20" ht="48" x14ac:dyDescent="0.2">
      <c r="A2292" s="6">
        <f t="shared" si="212"/>
        <v>1.0406666666666666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7">
        <f t="shared" si="210"/>
        <v>53.827586206896555</v>
      </c>
      <c r="Q2292" t="str">
        <f t="shared" si="213"/>
        <v>music</v>
      </c>
      <c r="R2292" t="str">
        <f t="shared" si="211"/>
        <v>rock</v>
      </c>
      <c r="S2292" s="11">
        <f t="shared" si="214"/>
        <v>40148.5</v>
      </c>
      <c r="T2292">
        <f t="shared" si="215"/>
        <v>2009</v>
      </c>
    </row>
    <row r="2293" spans="1:20" ht="48" x14ac:dyDescent="0.2">
      <c r="A2293" s="6">
        <f t="shared" si="212"/>
        <v>1.728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7">
        <f t="shared" si="210"/>
        <v>100.46511627906976</v>
      </c>
      <c r="Q2293" t="str">
        <f t="shared" si="213"/>
        <v>music</v>
      </c>
      <c r="R2293" t="str">
        <f t="shared" si="211"/>
        <v>rock</v>
      </c>
      <c r="S2293" s="11">
        <f t="shared" si="214"/>
        <v>41021.958333333328</v>
      </c>
      <c r="T2293">
        <f t="shared" si="215"/>
        <v>2012</v>
      </c>
    </row>
    <row r="2294" spans="1:20" ht="48" x14ac:dyDescent="0.2">
      <c r="A2294" s="6">
        <f t="shared" si="212"/>
        <v>1.072505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7">
        <f t="shared" si="210"/>
        <v>46.630652173913049</v>
      </c>
      <c r="Q2294" t="str">
        <f t="shared" si="213"/>
        <v>music</v>
      </c>
      <c r="R2294" t="str">
        <f t="shared" si="211"/>
        <v>rock</v>
      </c>
      <c r="S2294" s="11">
        <f t="shared" si="214"/>
        <v>41017.489305555551</v>
      </c>
      <c r="T2294">
        <f t="shared" si="215"/>
        <v>2012</v>
      </c>
    </row>
    <row r="2295" spans="1:20" ht="32" x14ac:dyDescent="0.2">
      <c r="A2295" s="6">
        <f t="shared" si="212"/>
        <v>1.0823529411764705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7">
        <f t="shared" si="210"/>
        <v>34.074074074074076</v>
      </c>
      <c r="Q2295" t="str">
        <f t="shared" si="213"/>
        <v>music</v>
      </c>
      <c r="R2295" t="str">
        <f t="shared" si="211"/>
        <v>rock</v>
      </c>
      <c r="S2295" s="11">
        <f t="shared" si="214"/>
        <v>41176.957638888889</v>
      </c>
      <c r="T2295">
        <f t="shared" si="215"/>
        <v>2012</v>
      </c>
    </row>
    <row r="2296" spans="1:20" ht="48" x14ac:dyDescent="0.2">
      <c r="A2296" s="6">
        <f t="shared" si="212"/>
        <v>1.4608079999999999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7">
        <f t="shared" si="210"/>
        <v>65.214642857142863</v>
      </c>
      <c r="Q2296" t="str">
        <f t="shared" si="213"/>
        <v>music</v>
      </c>
      <c r="R2296" t="str">
        <f t="shared" si="211"/>
        <v>rock</v>
      </c>
      <c r="S2296" s="11">
        <f t="shared" si="214"/>
        <v>41294.514814814815</v>
      </c>
      <c r="T2296">
        <f t="shared" si="215"/>
        <v>2013</v>
      </c>
    </row>
    <row r="2297" spans="1:20" ht="48" x14ac:dyDescent="0.2">
      <c r="A2297" s="6">
        <f t="shared" si="212"/>
        <v>1.2524999999999999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7">
        <f t="shared" si="210"/>
        <v>44.205882352941174</v>
      </c>
      <c r="Q2297" t="str">
        <f t="shared" si="213"/>
        <v>music</v>
      </c>
      <c r="R2297" t="str">
        <f t="shared" si="211"/>
        <v>rock</v>
      </c>
      <c r="S2297" s="11">
        <f t="shared" si="214"/>
        <v>41300.746018518512</v>
      </c>
      <c r="T2297">
        <f t="shared" si="215"/>
        <v>2013</v>
      </c>
    </row>
    <row r="2298" spans="1:20" ht="48" x14ac:dyDescent="0.2">
      <c r="A2298" s="6">
        <f t="shared" si="212"/>
        <v>1.4907142857142857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7">
        <f t="shared" si="210"/>
        <v>71.965517241379317</v>
      </c>
      <c r="Q2298" t="str">
        <f t="shared" si="213"/>
        <v>music</v>
      </c>
      <c r="R2298" t="str">
        <f t="shared" si="211"/>
        <v>rock</v>
      </c>
      <c r="S2298" s="11">
        <f t="shared" si="214"/>
        <v>40962.52344907407</v>
      </c>
      <c r="T2298">
        <f t="shared" si="215"/>
        <v>2012</v>
      </c>
    </row>
    <row r="2299" spans="1:20" ht="32" x14ac:dyDescent="0.2">
      <c r="A2299" s="6">
        <f t="shared" si="212"/>
        <v>1.006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7">
        <f t="shared" si="210"/>
        <v>52.94736842105263</v>
      </c>
      <c r="Q2299" t="str">
        <f t="shared" si="213"/>
        <v>music</v>
      </c>
      <c r="R2299" t="str">
        <f t="shared" si="211"/>
        <v>rock</v>
      </c>
      <c r="S2299" s="11">
        <f t="shared" si="214"/>
        <v>40981.957638888889</v>
      </c>
      <c r="T2299">
        <f t="shared" si="215"/>
        <v>2012</v>
      </c>
    </row>
    <row r="2300" spans="1:20" ht="48" x14ac:dyDescent="0.2">
      <c r="A2300" s="6">
        <f t="shared" si="212"/>
        <v>1.0507333333333333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7">
        <f t="shared" si="210"/>
        <v>109.45138888888889</v>
      </c>
      <c r="Q2300" t="str">
        <f t="shared" si="213"/>
        <v>music</v>
      </c>
      <c r="R2300" t="str">
        <f t="shared" si="211"/>
        <v>rock</v>
      </c>
      <c r="S2300" s="11">
        <f t="shared" si="214"/>
        <v>41724.59065972222</v>
      </c>
      <c r="T2300">
        <f t="shared" si="215"/>
        <v>2014</v>
      </c>
    </row>
    <row r="2301" spans="1:20" ht="48" x14ac:dyDescent="0.2">
      <c r="A2301" s="6">
        <f t="shared" si="212"/>
        <v>3.5016666666666665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7">
        <f t="shared" si="210"/>
        <v>75.035714285714292</v>
      </c>
      <c r="Q2301" t="str">
        <f t="shared" si="213"/>
        <v>music</v>
      </c>
      <c r="R2301" t="str">
        <f t="shared" si="211"/>
        <v>rock</v>
      </c>
      <c r="S2301" s="11">
        <f t="shared" si="214"/>
        <v>40579.824178240735</v>
      </c>
      <c r="T2301">
        <f t="shared" si="215"/>
        <v>2011</v>
      </c>
    </row>
    <row r="2302" spans="1:20" ht="48" x14ac:dyDescent="0.2">
      <c r="A2302" s="6">
        <f t="shared" si="212"/>
        <v>1.0125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7">
        <f t="shared" si="210"/>
        <v>115.71428571428571</v>
      </c>
      <c r="Q2302" t="str">
        <f t="shared" si="213"/>
        <v>music</v>
      </c>
      <c r="R2302" t="str">
        <f t="shared" si="211"/>
        <v>rock</v>
      </c>
      <c r="S2302" s="11">
        <f t="shared" si="214"/>
        <v>41088.518703703703</v>
      </c>
      <c r="T2302">
        <f t="shared" si="215"/>
        <v>2012</v>
      </c>
    </row>
    <row r="2303" spans="1:20" ht="32" x14ac:dyDescent="0.2">
      <c r="A2303" s="6">
        <f t="shared" si="212"/>
        <v>1.336044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7">
        <f t="shared" si="210"/>
        <v>31.659810426540286</v>
      </c>
      <c r="Q2303" t="str">
        <f t="shared" si="213"/>
        <v>music</v>
      </c>
      <c r="R2303" t="str">
        <f t="shared" si="211"/>
        <v>indie rock</v>
      </c>
      <c r="S2303" s="11">
        <f t="shared" si="214"/>
        <v>41445.938611111109</v>
      </c>
      <c r="T2303">
        <f t="shared" si="215"/>
        <v>2013</v>
      </c>
    </row>
    <row r="2304" spans="1:20" ht="48" x14ac:dyDescent="0.2">
      <c r="A2304" s="6">
        <f t="shared" si="212"/>
        <v>1.7065217391304348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7">
        <f t="shared" si="210"/>
        <v>46.176470588235297</v>
      </c>
      <c r="Q2304" t="str">
        <f t="shared" si="213"/>
        <v>music</v>
      </c>
      <c r="R2304" t="str">
        <f t="shared" si="211"/>
        <v>indie rock</v>
      </c>
      <c r="S2304" s="11">
        <f t="shared" si="214"/>
        <v>41639.083333333328</v>
      </c>
      <c r="T2304">
        <f t="shared" si="215"/>
        <v>2013</v>
      </c>
    </row>
    <row r="2305" spans="1:20" ht="48" x14ac:dyDescent="0.2">
      <c r="A2305" s="6">
        <f t="shared" si="212"/>
        <v>1.0935829457364341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7">
        <f t="shared" si="210"/>
        <v>68.481650485436887</v>
      </c>
      <c r="Q2305" t="str">
        <f t="shared" si="213"/>
        <v>music</v>
      </c>
      <c r="R2305" t="str">
        <f t="shared" si="211"/>
        <v>indie rock</v>
      </c>
      <c r="S2305" s="11">
        <f t="shared" si="214"/>
        <v>40889.944398148145</v>
      </c>
      <c r="T2305">
        <f t="shared" si="215"/>
        <v>2011</v>
      </c>
    </row>
    <row r="2306" spans="1:20" ht="48" x14ac:dyDescent="0.2">
      <c r="A2306" s="6">
        <f t="shared" si="212"/>
        <v>1.0070033333333335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7">
        <f t="shared" ref="P2306:P2369" si="216">F:F/M:M</f>
        <v>53.469203539823013</v>
      </c>
      <c r="Q2306" t="str">
        <f t="shared" si="213"/>
        <v>music</v>
      </c>
      <c r="R2306" t="str">
        <f t="shared" ref="R2306:R2369" si="217">RIGHT(O2306,LEN(O2306)-SEARCH("/",O2306,1))</f>
        <v>indie rock</v>
      </c>
      <c r="S2306" s="11">
        <f t="shared" si="214"/>
        <v>40543.999305555553</v>
      </c>
      <c r="T2306">
        <f t="shared" si="215"/>
        <v>2010</v>
      </c>
    </row>
    <row r="2307" spans="1:20" ht="48" x14ac:dyDescent="0.2">
      <c r="A2307" s="6">
        <f t="shared" ref="A2307:A2370" si="218">F:F/E:E</f>
        <v>1.0122777777777778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7">
        <f t="shared" si="216"/>
        <v>109.10778443113773</v>
      </c>
      <c r="Q2307" t="str">
        <f t="shared" ref="Q2307:Q2370" si="219">LEFT(O2307,SEARCH("/",O2307,1)-1)</f>
        <v>music</v>
      </c>
      <c r="R2307" t="str">
        <f t="shared" si="217"/>
        <v>indie rock</v>
      </c>
      <c r="S2307" s="11">
        <f t="shared" ref="S2307:S2370" si="220">(((J2307/60)/60)/24)+DATE(1970,1,1)+(-5/24)</f>
        <v>41859.541666666664</v>
      </c>
      <c r="T2307">
        <f t="shared" ref="T2307:T2370" si="221">YEAR(S2307)</f>
        <v>2014</v>
      </c>
    </row>
    <row r="2308" spans="1:20" ht="48" x14ac:dyDescent="0.2">
      <c r="A2308" s="6">
        <f t="shared" si="218"/>
        <v>1.0675857142857144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7">
        <f t="shared" si="216"/>
        <v>51.185616438356163</v>
      </c>
      <c r="Q2308" t="str">
        <f t="shared" si="219"/>
        <v>music</v>
      </c>
      <c r="R2308" t="str">
        <f t="shared" si="217"/>
        <v>indie rock</v>
      </c>
      <c r="S2308" s="11">
        <f t="shared" si="220"/>
        <v>40977.959826388884</v>
      </c>
      <c r="T2308">
        <f t="shared" si="221"/>
        <v>2012</v>
      </c>
    </row>
    <row r="2309" spans="1:20" ht="48" x14ac:dyDescent="0.2">
      <c r="A2309" s="6">
        <f t="shared" si="218"/>
        <v>1.0665777537961894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7">
        <f t="shared" si="216"/>
        <v>27.936800000000002</v>
      </c>
      <c r="Q2309" t="str">
        <f t="shared" si="219"/>
        <v>music</v>
      </c>
      <c r="R2309" t="str">
        <f t="shared" si="217"/>
        <v>indie rock</v>
      </c>
      <c r="S2309" s="11">
        <f t="shared" si="220"/>
        <v>41034.59407407407</v>
      </c>
      <c r="T2309">
        <f t="shared" si="221"/>
        <v>2012</v>
      </c>
    </row>
    <row r="2310" spans="1:20" ht="48" x14ac:dyDescent="0.2">
      <c r="A2310" s="6">
        <f t="shared" si="218"/>
        <v>1.0130622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7">
        <f t="shared" si="216"/>
        <v>82.496921824104234</v>
      </c>
      <c r="Q2310" t="str">
        <f t="shared" si="219"/>
        <v>music</v>
      </c>
      <c r="R2310" t="str">
        <f t="shared" si="217"/>
        <v>indie rock</v>
      </c>
      <c r="S2310" s="11">
        <f t="shared" si="220"/>
        <v>41879.833333333328</v>
      </c>
      <c r="T2310">
        <f t="shared" si="221"/>
        <v>2014</v>
      </c>
    </row>
    <row r="2311" spans="1:20" ht="48" x14ac:dyDescent="0.2">
      <c r="A2311" s="6">
        <f t="shared" si="218"/>
        <v>1.0667450000000001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7">
        <f t="shared" si="216"/>
        <v>59.817476635514019</v>
      </c>
      <c r="Q2311" t="str">
        <f t="shared" si="219"/>
        <v>music</v>
      </c>
      <c r="R2311" t="str">
        <f t="shared" si="217"/>
        <v>indie rock</v>
      </c>
      <c r="S2311" s="11">
        <f t="shared" si="220"/>
        <v>41342.779363425921</v>
      </c>
      <c r="T2311">
        <f t="shared" si="221"/>
        <v>2013</v>
      </c>
    </row>
    <row r="2312" spans="1:20" ht="48" x14ac:dyDescent="0.2">
      <c r="A2312" s="6">
        <f t="shared" si="218"/>
        <v>4.288397837837838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7">
        <f t="shared" si="216"/>
        <v>64.816470588235291</v>
      </c>
      <c r="Q2312" t="str">
        <f t="shared" si="219"/>
        <v>music</v>
      </c>
      <c r="R2312" t="str">
        <f t="shared" si="217"/>
        <v>indie rock</v>
      </c>
      <c r="S2312" s="11">
        <f t="shared" si="220"/>
        <v>41354.54415509259</v>
      </c>
      <c r="T2312">
        <f t="shared" si="221"/>
        <v>2013</v>
      </c>
    </row>
    <row r="2313" spans="1:20" ht="48" x14ac:dyDescent="0.2">
      <c r="A2313" s="6">
        <f t="shared" si="218"/>
        <v>1.0411111111111111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7">
        <f t="shared" si="216"/>
        <v>90.09615384615384</v>
      </c>
      <c r="Q2313" t="str">
        <f t="shared" si="219"/>
        <v>music</v>
      </c>
      <c r="R2313" t="str">
        <f t="shared" si="217"/>
        <v>indie rock</v>
      </c>
      <c r="S2313" s="11">
        <f t="shared" si="220"/>
        <v>41765.796168981477</v>
      </c>
      <c r="T2313">
        <f t="shared" si="221"/>
        <v>2014</v>
      </c>
    </row>
    <row r="2314" spans="1:20" ht="48" x14ac:dyDescent="0.2">
      <c r="A2314" s="6">
        <f t="shared" si="218"/>
        <v>1.0786666666666667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7">
        <f t="shared" si="216"/>
        <v>40.962025316455694</v>
      </c>
      <c r="Q2314" t="str">
        <f t="shared" si="219"/>
        <v>music</v>
      </c>
      <c r="R2314" t="str">
        <f t="shared" si="217"/>
        <v>indie rock</v>
      </c>
      <c r="S2314" s="11">
        <f t="shared" si="220"/>
        <v>41747.75</v>
      </c>
      <c r="T2314">
        <f t="shared" si="221"/>
        <v>2014</v>
      </c>
    </row>
    <row r="2315" spans="1:20" ht="32" x14ac:dyDescent="0.2">
      <c r="A2315" s="6">
        <f t="shared" si="218"/>
        <v>1.7584040000000001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7">
        <f t="shared" si="216"/>
        <v>56.000127388535034</v>
      </c>
      <c r="Q2315" t="str">
        <f t="shared" si="219"/>
        <v>music</v>
      </c>
      <c r="R2315" t="str">
        <f t="shared" si="217"/>
        <v>indie rock</v>
      </c>
      <c r="S2315" s="11">
        <f t="shared" si="220"/>
        <v>41032.750300925924</v>
      </c>
      <c r="T2315">
        <f t="shared" si="221"/>
        <v>2012</v>
      </c>
    </row>
    <row r="2316" spans="1:20" ht="48" x14ac:dyDescent="0.2">
      <c r="A2316" s="6">
        <f t="shared" si="218"/>
        <v>1.5697000000000001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7">
        <f t="shared" si="216"/>
        <v>37.672800000000002</v>
      </c>
      <c r="Q2316" t="str">
        <f t="shared" si="219"/>
        <v>music</v>
      </c>
      <c r="R2316" t="str">
        <f t="shared" si="217"/>
        <v>indie rock</v>
      </c>
      <c r="S2316" s="11">
        <f t="shared" si="220"/>
        <v>41067.343252314815</v>
      </c>
      <c r="T2316">
        <f t="shared" si="221"/>
        <v>2012</v>
      </c>
    </row>
    <row r="2317" spans="1:20" ht="32" x14ac:dyDescent="0.2">
      <c r="A2317" s="6">
        <f t="shared" si="218"/>
        <v>1.026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7">
        <f t="shared" si="216"/>
        <v>40.078125</v>
      </c>
      <c r="Q2317" t="str">
        <f t="shared" si="219"/>
        <v>music</v>
      </c>
      <c r="R2317" t="str">
        <f t="shared" si="217"/>
        <v>indie rock</v>
      </c>
      <c r="S2317" s="11">
        <f t="shared" si="220"/>
        <v>41034.517858796295</v>
      </c>
      <c r="T2317">
        <f t="shared" si="221"/>
        <v>2012</v>
      </c>
    </row>
    <row r="2318" spans="1:20" ht="48" x14ac:dyDescent="0.2">
      <c r="A2318" s="6">
        <f t="shared" si="218"/>
        <v>1.0404266666666666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7">
        <f t="shared" si="216"/>
        <v>78.031999999999996</v>
      </c>
      <c r="Q2318" t="str">
        <f t="shared" si="219"/>
        <v>music</v>
      </c>
      <c r="R2318" t="str">
        <f t="shared" si="217"/>
        <v>indie rock</v>
      </c>
      <c r="S2318" s="11">
        <f t="shared" si="220"/>
        <v>40156.558333333334</v>
      </c>
      <c r="T2318">
        <f t="shared" si="221"/>
        <v>2009</v>
      </c>
    </row>
    <row r="2319" spans="1:20" ht="48" x14ac:dyDescent="0.2">
      <c r="A2319" s="6">
        <f t="shared" si="218"/>
        <v>1.04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7">
        <f t="shared" si="216"/>
        <v>18.90909090909091</v>
      </c>
      <c r="Q2319" t="str">
        <f t="shared" si="219"/>
        <v>music</v>
      </c>
      <c r="R2319" t="str">
        <f t="shared" si="217"/>
        <v>indie rock</v>
      </c>
      <c r="S2319" s="11">
        <f t="shared" si="220"/>
        <v>40224</v>
      </c>
      <c r="T2319">
        <f t="shared" si="221"/>
        <v>2010</v>
      </c>
    </row>
    <row r="2320" spans="1:20" ht="64" x14ac:dyDescent="0.2">
      <c r="A2320" s="6">
        <f t="shared" si="218"/>
        <v>1.2105999999999999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7">
        <f t="shared" si="216"/>
        <v>37.134969325153371</v>
      </c>
      <c r="Q2320" t="str">
        <f t="shared" si="219"/>
        <v>music</v>
      </c>
      <c r="R2320" t="str">
        <f t="shared" si="217"/>
        <v>indie rock</v>
      </c>
      <c r="S2320" s="11">
        <f t="shared" si="220"/>
        <v>40081.957638888889</v>
      </c>
      <c r="T2320">
        <f t="shared" si="221"/>
        <v>2009</v>
      </c>
    </row>
    <row r="2321" spans="1:20" ht="48" x14ac:dyDescent="0.2">
      <c r="A2321" s="6">
        <f t="shared" si="218"/>
        <v>1.077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7">
        <f t="shared" si="216"/>
        <v>41.961038961038959</v>
      </c>
      <c r="Q2321" t="str">
        <f t="shared" si="219"/>
        <v>music</v>
      </c>
      <c r="R2321" t="str">
        <f t="shared" si="217"/>
        <v>indie rock</v>
      </c>
      <c r="S2321" s="11">
        <f t="shared" si="220"/>
        <v>41622.873668981476</v>
      </c>
      <c r="T2321">
        <f t="shared" si="221"/>
        <v>2013</v>
      </c>
    </row>
    <row r="2322" spans="1:20" ht="48" x14ac:dyDescent="0.2">
      <c r="A2322" s="6">
        <f t="shared" si="218"/>
        <v>1.0866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7">
        <f t="shared" si="216"/>
        <v>61.044943820224717</v>
      </c>
      <c r="Q2322" t="str">
        <f t="shared" si="219"/>
        <v>music</v>
      </c>
      <c r="R2322" t="str">
        <f t="shared" si="217"/>
        <v>indie rock</v>
      </c>
      <c r="S2322" s="11">
        <f t="shared" si="220"/>
        <v>41731.567129629628</v>
      </c>
      <c r="T2322">
        <f t="shared" si="221"/>
        <v>2014</v>
      </c>
    </row>
    <row r="2323" spans="1:20" ht="48" x14ac:dyDescent="0.2">
      <c r="A2323" s="6">
        <f t="shared" si="218"/>
        <v>0.39120962394619685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7">
        <f t="shared" si="216"/>
        <v>64.53125</v>
      </c>
      <c r="Q2323" t="str">
        <f t="shared" si="219"/>
        <v>food</v>
      </c>
      <c r="R2323" t="str">
        <f t="shared" si="217"/>
        <v>small batch</v>
      </c>
      <c r="S2323" s="11">
        <f t="shared" si="220"/>
        <v>42829.010428240734</v>
      </c>
      <c r="T2323">
        <f t="shared" si="221"/>
        <v>2017</v>
      </c>
    </row>
    <row r="2324" spans="1:20" ht="48" x14ac:dyDescent="0.2">
      <c r="A2324" s="6">
        <f t="shared" si="218"/>
        <v>3.1481481481481478E-2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7">
        <f t="shared" si="216"/>
        <v>21.25</v>
      </c>
      <c r="Q2324" t="str">
        <f t="shared" si="219"/>
        <v>food</v>
      </c>
      <c r="R2324" t="str">
        <f t="shared" si="217"/>
        <v>small batch</v>
      </c>
      <c r="S2324" s="11">
        <f t="shared" si="220"/>
        <v>42834.645474537036</v>
      </c>
      <c r="T2324">
        <f t="shared" si="221"/>
        <v>2017</v>
      </c>
    </row>
    <row r="2325" spans="1:20" ht="48" x14ac:dyDescent="0.2">
      <c r="A2325" s="6">
        <f t="shared" si="218"/>
        <v>0.48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7">
        <f t="shared" si="216"/>
        <v>30</v>
      </c>
      <c r="Q2325" t="str">
        <f t="shared" si="219"/>
        <v>food</v>
      </c>
      <c r="R2325" t="str">
        <f t="shared" si="217"/>
        <v>small batch</v>
      </c>
      <c r="S2325" s="11">
        <f t="shared" si="220"/>
        <v>42814.54684027777</v>
      </c>
      <c r="T2325">
        <f t="shared" si="221"/>
        <v>2017</v>
      </c>
    </row>
    <row r="2326" spans="1:20" ht="32" x14ac:dyDescent="0.2">
      <c r="A2326" s="6">
        <f t="shared" si="218"/>
        <v>0.20733333333333334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7">
        <f t="shared" si="216"/>
        <v>25.491803278688526</v>
      </c>
      <c r="Q2326" t="str">
        <f t="shared" si="219"/>
        <v>food</v>
      </c>
      <c r="R2326" t="str">
        <f t="shared" si="217"/>
        <v>small batch</v>
      </c>
      <c r="S2326" s="11">
        <f t="shared" si="220"/>
        <v>42820.635243055549</v>
      </c>
      <c r="T2326">
        <f t="shared" si="221"/>
        <v>2017</v>
      </c>
    </row>
    <row r="2327" spans="1:20" ht="48" x14ac:dyDescent="0.2">
      <c r="A2327" s="6">
        <f t="shared" si="218"/>
        <v>0.08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7">
        <f t="shared" si="216"/>
        <v>11.428571428571429</v>
      </c>
      <c r="Q2327" t="str">
        <f t="shared" si="219"/>
        <v>food</v>
      </c>
      <c r="R2327" t="str">
        <f t="shared" si="217"/>
        <v>small batch</v>
      </c>
      <c r="S2327" s="11">
        <f t="shared" si="220"/>
        <v>42823.772349537037</v>
      </c>
      <c r="T2327">
        <f t="shared" si="221"/>
        <v>2017</v>
      </c>
    </row>
    <row r="2328" spans="1:20" ht="48" x14ac:dyDescent="0.2">
      <c r="A2328" s="6">
        <f t="shared" si="218"/>
        <v>7.1999999999999998E-3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7">
        <f t="shared" si="216"/>
        <v>108</v>
      </c>
      <c r="Q2328" t="str">
        <f t="shared" si="219"/>
        <v>food</v>
      </c>
      <c r="R2328" t="str">
        <f t="shared" si="217"/>
        <v>small batch</v>
      </c>
      <c r="S2328" s="11">
        <f t="shared" si="220"/>
        <v>42855.499999999993</v>
      </c>
      <c r="T2328">
        <f t="shared" si="221"/>
        <v>2017</v>
      </c>
    </row>
    <row r="2329" spans="1:20" ht="32" x14ac:dyDescent="0.2">
      <c r="A2329" s="6">
        <f t="shared" si="218"/>
        <v>5.2609431428571432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7">
        <f t="shared" si="216"/>
        <v>54.883162444113267</v>
      </c>
      <c r="Q2329" t="str">
        <f t="shared" si="219"/>
        <v>food</v>
      </c>
      <c r="R2329" t="str">
        <f t="shared" si="217"/>
        <v>small batch</v>
      </c>
      <c r="S2329" s="11">
        <f t="shared" si="220"/>
        <v>41877.708796296298</v>
      </c>
      <c r="T2329">
        <f t="shared" si="221"/>
        <v>2014</v>
      </c>
    </row>
    <row r="2330" spans="1:20" ht="64" x14ac:dyDescent="0.2">
      <c r="A2330" s="6">
        <f t="shared" si="218"/>
        <v>2.5445000000000002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7">
        <f t="shared" si="216"/>
        <v>47.383612662942269</v>
      </c>
      <c r="Q2330" t="str">
        <f t="shared" si="219"/>
        <v>food</v>
      </c>
      <c r="R2330" t="str">
        <f t="shared" si="217"/>
        <v>small batch</v>
      </c>
      <c r="S2330" s="11">
        <f t="shared" si="220"/>
        <v>42169.573344907411</v>
      </c>
      <c r="T2330">
        <f t="shared" si="221"/>
        <v>2015</v>
      </c>
    </row>
    <row r="2331" spans="1:20" ht="48" x14ac:dyDescent="0.2">
      <c r="A2331" s="6">
        <f t="shared" si="218"/>
        <v>1.0591999999999999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7">
        <f t="shared" si="216"/>
        <v>211.84</v>
      </c>
      <c r="Q2331" t="str">
        <f t="shared" si="219"/>
        <v>food</v>
      </c>
      <c r="R2331" t="str">
        <f t="shared" si="217"/>
        <v>small batch</v>
      </c>
      <c r="S2331" s="11">
        <f t="shared" si="220"/>
        <v>41837.416041666664</v>
      </c>
      <c r="T2331">
        <f t="shared" si="221"/>
        <v>2014</v>
      </c>
    </row>
    <row r="2332" spans="1:20" ht="48" x14ac:dyDescent="0.2">
      <c r="A2332" s="6">
        <f t="shared" si="218"/>
        <v>1.0242285714285715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7">
        <f t="shared" si="216"/>
        <v>219.92638036809817</v>
      </c>
      <c r="Q2332" t="str">
        <f t="shared" si="219"/>
        <v>food</v>
      </c>
      <c r="R2332" t="str">
        <f t="shared" si="217"/>
        <v>small batch</v>
      </c>
      <c r="S2332" s="11">
        <f t="shared" si="220"/>
        <v>42362.791666666664</v>
      </c>
      <c r="T2332">
        <f t="shared" si="221"/>
        <v>2015</v>
      </c>
    </row>
    <row r="2333" spans="1:20" ht="48" x14ac:dyDescent="0.2">
      <c r="A2333" s="6">
        <f t="shared" si="218"/>
        <v>1.4431375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7">
        <f t="shared" si="216"/>
        <v>40.795406360424032</v>
      </c>
      <c r="Q2333" t="str">
        <f t="shared" si="219"/>
        <v>food</v>
      </c>
      <c r="R2333" t="str">
        <f t="shared" si="217"/>
        <v>small batch</v>
      </c>
      <c r="S2333" s="11">
        <f t="shared" si="220"/>
        <v>41868.797337962962</v>
      </c>
      <c r="T2333">
        <f t="shared" si="221"/>
        <v>2014</v>
      </c>
    </row>
    <row r="2334" spans="1:20" ht="48" x14ac:dyDescent="0.2">
      <c r="A2334" s="6">
        <f t="shared" si="218"/>
        <v>1.06308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7">
        <f t="shared" si="216"/>
        <v>75.502840909090907</v>
      </c>
      <c r="Q2334" t="str">
        <f t="shared" si="219"/>
        <v>food</v>
      </c>
      <c r="R2334" t="str">
        <f t="shared" si="217"/>
        <v>small batch</v>
      </c>
      <c r="S2334" s="11">
        <f t="shared" si="220"/>
        <v>42041.419803240737</v>
      </c>
      <c r="T2334">
        <f t="shared" si="221"/>
        <v>2015</v>
      </c>
    </row>
    <row r="2335" spans="1:20" ht="48" x14ac:dyDescent="0.2">
      <c r="A2335" s="6">
        <f t="shared" si="218"/>
        <v>2.1216666666666666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7">
        <f t="shared" si="216"/>
        <v>13.542553191489361</v>
      </c>
      <c r="Q2335" t="str">
        <f t="shared" si="219"/>
        <v>food</v>
      </c>
      <c r="R2335" t="str">
        <f t="shared" si="217"/>
        <v>small batch</v>
      </c>
      <c r="S2335" s="11">
        <f t="shared" si="220"/>
        <v>41788.534722222219</v>
      </c>
      <c r="T2335">
        <f t="shared" si="221"/>
        <v>2014</v>
      </c>
    </row>
    <row r="2336" spans="1:20" ht="48" x14ac:dyDescent="0.2">
      <c r="A2336" s="6">
        <f t="shared" si="218"/>
        <v>1.0195000000000001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7">
        <f t="shared" si="216"/>
        <v>60.865671641791046</v>
      </c>
      <c r="Q2336" t="str">
        <f t="shared" si="219"/>
        <v>food</v>
      </c>
      <c r="R2336" t="str">
        <f t="shared" si="217"/>
        <v>small batch</v>
      </c>
      <c r="S2336" s="11">
        <f t="shared" si="220"/>
        <v>41948.523611111108</v>
      </c>
      <c r="T2336">
        <f t="shared" si="221"/>
        <v>2014</v>
      </c>
    </row>
    <row r="2337" spans="1:20" ht="48" x14ac:dyDescent="0.2">
      <c r="A2337" s="6">
        <f t="shared" si="218"/>
        <v>1.0227200000000001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7">
        <f t="shared" si="216"/>
        <v>115.69230769230769</v>
      </c>
      <c r="Q2337" t="str">
        <f t="shared" si="219"/>
        <v>food</v>
      </c>
      <c r="R2337" t="str">
        <f t="shared" si="217"/>
        <v>small batch</v>
      </c>
      <c r="S2337" s="11">
        <f t="shared" si="220"/>
        <v>41801.363923611112</v>
      </c>
      <c r="T2337">
        <f t="shared" si="221"/>
        <v>2014</v>
      </c>
    </row>
    <row r="2338" spans="1:20" ht="48" x14ac:dyDescent="0.2">
      <c r="A2338" s="6">
        <f t="shared" si="218"/>
        <v>5.2073254999999996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7">
        <f t="shared" si="216"/>
        <v>48.104623556581984</v>
      </c>
      <c r="Q2338" t="str">
        <f t="shared" si="219"/>
        <v>food</v>
      </c>
      <c r="R2338" t="str">
        <f t="shared" si="217"/>
        <v>small batch</v>
      </c>
      <c r="S2338" s="11">
        <f t="shared" si="220"/>
        <v>41706.716377314813</v>
      </c>
      <c r="T2338">
        <f t="shared" si="221"/>
        <v>2014</v>
      </c>
    </row>
    <row r="2339" spans="1:20" ht="32" x14ac:dyDescent="0.2">
      <c r="A2339" s="6">
        <f t="shared" si="218"/>
        <v>1.1065833333333333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7">
        <f t="shared" si="216"/>
        <v>74.184357541899445</v>
      </c>
      <c r="Q2339" t="str">
        <f t="shared" si="219"/>
        <v>food</v>
      </c>
      <c r="R2339" t="str">
        <f t="shared" si="217"/>
        <v>small batch</v>
      </c>
      <c r="S2339" s="11">
        <f t="shared" si="220"/>
        <v>41816.432210648149</v>
      </c>
      <c r="T2339">
        <f t="shared" si="221"/>
        <v>2014</v>
      </c>
    </row>
    <row r="2340" spans="1:20" ht="48" x14ac:dyDescent="0.2">
      <c r="A2340" s="6">
        <f t="shared" si="218"/>
        <v>1.0114333333333334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7">
        <f t="shared" si="216"/>
        <v>123.34552845528455</v>
      </c>
      <c r="Q2340" t="str">
        <f t="shared" si="219"/>
        <v>food</v>
      </c>
      <c r="R2340" t="str">
        <f t="shared" si="217"/>
        <v>small batch</v>
      </c>
      <c r="S2340" s="11">
        <f t="shared" si="220"/>
        <v>41819.688472222217</v>
      </c>
      <c r="T2340">
        <f t="shared" si="221"/>
        <v>2014</v>
      </c>
    </row>
    <row r="2341" spans="1:20" ht="48" x14ac:dyDescent="0.2">
      <c r="A2341" s="6">
        <f t="shared" si="218"/>
        <v>2.9420799999999998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7">
        <f t="shared" si="216"/>
        <v>66.623188405797094</v>
      </c>
      <c r="Q2341" t="str">
        <f t="shared" si="219"/>
        <v>food</v>
      </c>
      <c r="R2341" t="str">
        <f t="shared" si="217"/>
        <v>small batch</v>
      </c>
      <c r="S2341" s="11">
        <f t="shared" si="220"/>
        <v>42723.124305555553</v>
      </c>
      <c r="T2341">
        <f t="shared" si="221"/>
        <v>2016</v>
      </c>
    </row>
    <row r="2342" spans="1:20" ht="48" x14ac:dyDescent="0.2">
      <c r="A2342" s="6">
        <f t="shared" si="218"/>
        <v>1.0577749999999999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7">
        <f t="shared" si="216"/>
        <v>104.99007444168734</v>
      </c>
      <c r="Q2342" t="str">
        <f t="shared" si="219"/>
        <v>food</v>
      </c>
      <c r="R2342" t="str">
        <f t="shared" si="217"/>
        <v>small batch</v>
      </c>
      <c r="S2342" s="11">
        <f t="shared" si="220"/>
        <v>42673.434467592589</v>
      </c>
      <c r="T2342">
        <f t="shared" si="221"/>
        <v>2016</v>
      </c>
    </row>
    <row r="2343" spans="1:20" ht="48" x14ac:dyDescent="0.2">
      <c r="A2343" s="6">
        <f t="shared" si="218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7" t="e">
        <f t="shared" si="216"/>
        <v>#DIV/0!</v>
      </c>
      <c r="Q2343" t="str">
        <f t="shared" si="219"/>
        <v>technology</v>
      </c>
      <c r="R2343" t="str">
        <f t="shared" si="217"/>
        <v>web</v>
      </c>
      <c r="S2343" s="11">
        <f t="shared" si="220"/>
        <v>42197.605370370373</v>
      </c>
      <c r="T2343">
        <f t="shared" si="221"/>
        <v>2015</v>
      </c>
    </row>
    <row r="2344" spans="1:20" ht="48" x14ac:dyDescent="0.2">
      <c r="A2344" s="6">
        <f t="shared" si="218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7" t="e">
        <f t="shared" si="216"/>
        <v>#DIV/0!</v>
      </c>
      <c r="Q2344" t="str">
        <f t="shared" si="219"/>
        <v>technology</v>
      </c>
      <c r="R2344" t="str">
        <f t="shared" si="217"/>
        <v>web</v>
      </c>
      <c r="S2344" s="11">
        <f t="shared" si="220"/>
        <v>41918</v>
      </c>
      <c r="T2344">
        <f t="shared" si="221"/>
        <v>2014</v>
      </c>
    </row>
    <row r="2345" spans="1:20" ht="48" x14ac:dyDescent="0.2">
      <c r="A2345" s="6">
        <f t="shared" si="218"/>
        <v>0.03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7">
        <f t="shared" si="216"/>
        <v>300</v>
      </c>
      <c r="Q2345" t="str">
        <f t="shared" si="219"/>
        <v>technology</v>
      </c>
      <c r="R2345" t="str">
        <f t="shared" si="217"/>
        <v>web</v>
      </c>
      <c r="S2345" s="11">
        <f t="shared" si="220"/>
        <v>42377.615972222215</v>
      </c>
      <c r="T2345">
        <f t="shared" si="221"/>
        <v>2016</v>
      </c>
    </row>
    <row r="2346" spans="1:20" ht="48" x14ac:dyDescent="0.2">
      <c r="A2346" s="6">
        <f t="shared" si="218"/>
        <v>1E-3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7">
        <f t="shared" si="216"/>
        <v>1</v>
      </c>
      <c r="Q2346" t="str">
        <f t="shared" si="219"/>
        <v>technology</v>
      </c>
      <c r="R2346" t="str">
        <f t="shared" si="217"/>
        <v>web</v>
      </c>
      <c r="S2346" s="11">
        <f t="shared" si="220"/>
        <v>42545.519317129627</v>
      </c>
      <c r="T2346">
        <f t="shared" si="221"/>
        <v>2016</v>
      </c>
    </row>
    <row r="2347" spans="1:20" ht="48" x14ac:dyDescent="0.2">
      <c r="A2347" s="6">
        <f t="shared" si="218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7" t="e">
        <f t="shared" si="216"/>
        <v>#DIV/0!</v>
      </c>
      <c r="Q2347" t="str">
        <f t="shared" si="219"/>
        <v>technology</v>
      </c>
      <c r="R2347" t="str">
        <f t="shared" si="217"/>
        <v>web</v>
      </c>
      <c r="S2347" s="11">
        <f t="shared" si="220"/>
        <v>42094.777083333327</v>
      </c>
      <c r="T2347">
        <f t="shared" si="221"/>
        <v>2015</v>
      </c>
    </row>
    <row r="2348" spans="1:20" ht="48" x14ac:dyDescent="0.2">
      <c r="A2348" s="6">
        <f t="shared" si="218"/>
        <v>6.4999999999999997E-4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7">
        <f t="shared" si="216"/>
        <v>13</v>
      </c>
      <c r="Q2348" t="str">
        <f t="shared" si="219"/>
        <v>technology</v>
      </c>
      <c r="R2348" t="str">
        <f t="shared" si="217"/>
        <v>web</v>
      </c>
      <c r="S2348" s="11">
        <f t="shared" si="220"/>
        <v>42660.590636574074</v>
      </c>
      <c r="T2348">
        <f t="shared" si="221"/>
        <v>2016</v>
      </c>
    </row>
    <row r="2349" spans="1:20" ht="48" x14ac:dyDescent="0.2">
      <c r="A2349" s="6">
        <f t="shared" si="218"/>
        <v>1.4999999999999999E-2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7">
        <f t="shared" si="216"/>
        <v>15</v>
      </c>
      <c r="Q2349" t="str">
        <f t="shared" si="219"/>
        <v>technology</v>
      </c>
      <c r="R2349" t="str">
        <f t="shared" si="217"/>
        <v>web</v>
      </c>
      <c r="S2349" s="11">
        <f t="shared" si="220"/>
        <v>42607.399027777778</v>
      </c>
      <c r="T2349">
        <f t="shared" si="221"/>
        <v>2016</v>
      </c>
    </row>
    <row r="2350" spans="1:20" ht="48" x14ac:dyDescent="0.2">
      <c r="A2350" s="6">
        <f t="shared" si="218"/>
        <v>3.8571428571428572E-3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7">
        <f t="shared" si="216"/>
        <v>54</v>
      </c>
      <c r="Q2350" t="str">
        <f t="shared" si="219"/>
        <v>technology</v>
      </c>
      <c r="R2350" t="str">
        <f t="shared" si="217"/>
        <v>web</v>
      </c>
      <c r="S2350" s="11">
        <f t="shared" si="220"/>
        <v>42420.723819444444</v>
      </c>
      <c r="T2350">
        <f t="shared" si="221"/>
        <v>2016</v>
      </c>
    </row>
    <row r="2351" spans="1:20" ht="48" x14ac:dyDescent="0.2">
      <c r="A2351" s="6">
        <f t="shared" si="218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7" t="e">
        <f t="shared" si="216"/>
        <v>#DIV/0!</v>
      </c>
      <c r="Q2351" t="str">
        <f t="shared" si="219"/>
        <v>technology</v>
      </c>
      <c r="R2351" t="str">
        <f t="shared" si="217"/>
        <v>web</v>
      </c>
      <c r="S2351" s="11">
        <f t="shared" si="220"/>
        <v>42227.567453703705</v>
      </c>
      <c r="T2351">
        <f t="shared" si="221"/>
        <v>2015</v>
      </c>
    </row>
    <row r="2352" spans="1:20" ht="32" x14ac:dyDescent="0.2">
      <c r="A2352" s="6">
        <f t="shared" si="218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7" t="e">
        <f t="shared" si="216"/>
        <v>#DIV/0!</v>
      </c>
      <c r="Q2352" t="str">
        <f t="shared" si="219"/>
        <v>technology</v>
      </c>
      <c r="R2352" t="str">
        <f t="shared" si="217"/>
        <v>web</v>
      </c>
      <c r="S2352" s="11">
        <f t="shared" si="220"/>
        <v>42738.633912037032</v>
      </c>
      <c r="T2352">
        <f t="shared" si="221"/>
        <v>2017</v>
      </c>
    </row>
    <row r="2353" spans="1:20" ht="32" x14ac:dyDescent="0.2">
      <c r="A2353" s="6">
        <f t="shared" si="218"/>
        <v>5.7142857142857143E-3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7">
        <f t="shared" si="216"/>
        <v>15.428571428571429</v>
      </c>
      <c r="Q2353" t="str">
        <f t="shared" si="219"/>
        <v>technology</v>
      </c>
      <c r="R2353" t="str">
        <f t="shared" si="217"/>
        <v>web</v>
      </c>
      <c r="S2353" s="11">
        <f t="shared" si="220"/>
        <v>42123.892812500002</v>
      </c>
      <c r="T2353">
        <f t="shared" si="221"/>
        <v>2015</v>
      </c>
    </row>
    <row r="2354" spans="1:20" ht="48" x14ac:dyDescent="0.2">
      <c r="A2354" s="6">
        <f t="shared" si="218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7" t="e">
        <f t="shared" si="216"/>
        <v>#DIV/0!</v>
      </c>
      <c r="Q2354" t="str">
        <f t="shared" si="219"/>
        <v>technology</v>
      </c>
      <c r="R2354" t="str">
        <f t="shared" si="217"/>
        <v>web</v>
      </c>
      <c r="S2354" s="11">
        <f t="shared" si="220"/>
        <v>42161.425370370365</v>
      </c>
      <c r="T2354">
        <f t="shared" si="221"/>
        <v>2015</v>
      </c>
    </row>
    <row r="2355" spans="1:20" ht="48" x14ac:dyDescent="0.2">
      <c r="A2355" s="6">
        <f t="shared" si="218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7" t="e">
        <f t="shared" si="216"/>
        <v>#DIV/0!</v>
      </c>
      <c r="Q2355" t="str">
        <f t="shared" si="219"/>
        <v>technology</v>
      </c>
      <c r="R2355" t="str">
        <f t="shared" si="217"/>
        <v>web</v>
      </c>
      <c r="S2355" s="11">
        <f t="shared" si="220"/>
        <v>42115.467847222222</v>
      </c>
      <c r="T2355">
        <f t="shared" si="221"/>
        <v>2015</v>
      </c>
    </row>
    <row r="2356" spans="1:20" ht="48" x14ac:dyDescent="0.2">
      <c r="A2356" s="6">
        <f t="shared" si="218"/>
        <v>7.1428571428571429E-4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7">
        <f t="shared" si="216"/>
        <v>25</v>
      </c>
      <c r="Q2356" t="str">
        <f t="shared" si="219"/>
        <v>technology</v>
      </c>
      <c r="R2356" t="str">
        <f t="shared" si="217"/>
        <v>web</v>
      </c>
      <c r="S2356" s="11">
        <f t="shared" si="220"/>
        <v>42014.51458333333</v>
      </c>
      <c r="T2356">
        <f t="shared" si="221"/>
        <v>2015</v>
      </c>
    </row>
    <row r="2357" spans="1:20" ht="48" x14ac:dyDescent="0.2">
      <c r="A2357" s="6">
        <f t="shared" si="218"/>
        <v>6.875E-3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7">
        <f t="shared" si="216"/>
        <v>27.5</v>
      </c>
      <c r="Q2357" t="str">
        <f t="shared" si="219"/>
        <v>technology</v>
      </c>
      <c r="R2357" t="str">
        <f t="shared" si="217"/>
        <v>web</v>
      </c>
      <c r="S2357" s="11">
        <f t="shared" si="220"/>
        <v>42126.709907407399</v>
      </c>
      <c r="T2357">
        <f t="shared" si="221"/>
        <v>2015</v>
      </c>
    </row>
    <row r="2358" spans="1:20" ht="32" x14ac:dyDescent="0.2">
      <c r="A2358" s="6">
        <f t="shared" si="218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7" t="e">
        <f t="shared" si="216"/>
        <v>#DIV/0!</v>
      </c>
      <c r="Q2358" t="str">
        <f t="shared" si="219"/>
        <v>technology</v>
      </c>
      <c r="R2358" t="str">
        <f t="shared" si="217"/>
        <v>web</v>
      </c>
      <c r="S2358" s="11">
        <f t="shared" si="220"/>
        <v>42160.575277777774</v>
      </c>
      <c r="T2358">
        <f t="shared" si="221"/>
        <v>2015</v>
      </c>
    </row>
    <row r="2359" spans="1:20" ht="32" x14ac:dyDescent="0.2">
      <c r="A2359" s="6">
        <f t="shared" si="218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7" t="e">
        <f t="shared" si="216"/>
        <v>#DIV/0!</v>
      </c>
      <c r="Q2359" t="str">
        <f t="shared" si="219"/>
        <v>technology</v>
      </c>
      <c r="R2359" t="str">
        <f t="shared" si="217"/>
        <v>web</v>
      </c>
      <c r="S2359" s="11">
        <f t="shared" si="220"/>
        <v>42294.411782407398</v>
      </c>
      <c r="T2359">
        <f t="shared" si="221"/>
        <v>2015</v>
      </c>
    </row>
    <row r="2360" spans="1:20" ht="48" x14ac:dyDescent="0.2">
      <c r="A2360" s="6">
        <f t="shared" si="218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7" t="e">
        <f t="shared" si="216"/>
        <v>#DIV/0!</v>
      </c>
      <c r="Q2360" t="str">
        <f t="shared" si="219"/>
        <v>technology</v>
      </c>
      <c r="R2360" t="str">
        <f t="shared" si="217"/>
        <v>web</v>
      </c>
      <c r="S2360" s="11">
        <f t="shared" si="220"/>
        <v>42034.818749999999</v>
      </c>
      <c r="T2360">
        <f t="shared" si="221"/>
        <v>2015</v>
      </c>
    </row>
    <row r="2361" spans="1:20" ht="48" x14ac:dyDescent="0.2">
      <c r="A2361" s="6">
        <f t="shared" si="218"/>
        <v>0.14680000000000001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7">
        <f t="shared" si="216"/>
        <v>367</v>
      </c>
      <c r="Q2361" t="str">
        <f t="shared" si="219"/>
        <v>technology</v>
      </c>
      <c r="R2361" t="str">
        <f t="shared" si="217"/>
        <v>web</v>
      </c>
      <c r="S2361" s="11">
        <f t="shared" si="220"/>
        <v>42219.441249999996</v>
      </c>
      <c r="T2361">
        <f t="shared" si="221"/>
        <v>2015</v>
      </c>
    </row>
    <row r="2362" spans="1:20" ht="48" x14ac:dyDescent="0.2">
      <c r="A2362" s="6">
        <f t="shared" si="218"/>
        <v>4.0000000000000002E-4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7">
        <f t="shared" si="216"/>
        <v>2</v>
      </c>
      <c r="Q2362" t="str">
        <f t="shared" si="219"/>
        <v>technology</v>
      </c>
      <c r="R2362" t="str">
        <f t="shared" si="217"/>
        <v>web</v>
      </c>
      <c r="S2362" s="11">
        <f t="shared" si="220"/>
        <v>42407.498611111114</v>
      </c>
      <c r="T2362">
        <f t="shared" si="221"/>
        <v>2016</v>
      </c>
    </row>
    <row r="2363" spans="1:20" ht="48" x14ac:dyDescent="0.2">
      <c r="A2363" s="6">
        <f t="shared" si="218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7" t="e">
        <f t="shared" si="216"/>
        <v>#DIV/0!</v>
      </c>
      <c r="Q2363" t="str">
        <f t="shared" si="219"/>
        <v>technology</v>
      </c>
      <c r="R2363" t="str">
        <f t="shared" si="217"/>
        <v>web</v>
      </c>
      <c r="S2363" s="11">
        <f t="shared" si="220"/>
        <v>42490.708333333336</v>
      </c>
      <c r="T2363">
        <f t="shared" si="221"/>
        <v>2016</v>
      </c>
    </row>
    <row r="2364" spans="1:20" ht="32" x14ac:dyDescent="0.2">
      <c r="A2364" s="6">
        <f t="shared" si="218"/>
        <v>0.2857142857142857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7">
        <f t="shared" si="216"/>
        <v>60</v>
      </c>
      <c r="Q2364" t="str">
        <f t="shared" si="219"/>
        <v>technology</v>
      </c>
      <c r="R2364" t="str">
        <f t="shared" si="217"/>
        <v>web</v>
      </c>
      <c r="S2364" s="11">
        <f t="shared" si="220"/>
        <v>41984.47997685185</v>
      </c>
      <c r="T2364">
        <f t="shared" si="221"/>
        <v>2014</v>
      </c>
    </row>
    <row r="2365" spans="1:20" ht="48" x14ac:dyDescent="0.2">
      <c r="A2365" s="6">
        <f t="shared" si="218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7" t="e">
        <f t="shared" si="216"/>
        <v>#DIV/0!</v>
      </c>
      <c r="Q2365" t="str">
        <f t="shared" si="219"/>
        <v>technology</v>
      </c>
      <c r="R2365" t="str">
        <f t="shared" si="217"/>
        <v>web</v>
      </c>
      <c r="S2365" s="11">
        <f t="shared" si="220"/>
        <v>42366.803240740737</v>
      </c>
      <c r="T2365">
        <f t="shared" si="221"/>
        <v>2015</v>
      </c>
    </row>
    <row r="2366" spans="1:20" ht="32" x14ac:dyDescent="0.2">
      <c r="A2366" s="6">
        <f t="shared" si="218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7" t="e">
        <f t="shared" si="216"/>
        <v>#DIV/0!</v>
      </c>
      <c r="Q2366" t="str">
        <f t="shared" si="219"/>
        <v>technology</v>
      </c>
      <c r="R2366" t="str">
        <f t="shared" si="217"/>
        <v>web</v>
      </c>
      <c r="S2366" s="11">
        <f t="shared" si="220"/>
        <v>42303.726342592585</v>
      </c>
      <c r="T2366">
        <f t="shared" si="221"/>
        <v>2015</v>
      </c>
    </row>
    <row r="2367" spans="1:20" ht="48" x14ac:dyDescent="0.2">
      <c r="A2367" s="6">
        <f t="shared" si="218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7" t="e">
        <f t="shared" si="216"/>
        <v>#DIV/0!</v>
      </c>
      <c r="Q2367" t="str">
        <f t="shared" si="219"/>
        <v>technology</v>
      </c>
      <c r="R2367" t="str">
        <f t="shared" si="217"/>
        <v>web</v>
      </c>
      <c r="S2367" s="11">
        <f t="shared" si="220"/>
        <v>42386.749999999993</v>
      </c>
      <c r="T2367">
        <f t="shared" si="221"/>
        <v>2016</v>
      </c>
    </row>
    <row r="2368" spans="1:20" ht="48" x14ac:dyDescent="0.2">
      <c r="A2368" s="6">
        <f t="shared" si="218"/>
        <v>0.1052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7">
        <f t="shared" si="216"/>
        <v>97.407407407407405</v>
      </c>
      <c r="Q2368" t="str">
        <f t="shared" si="219"/>
        <v>technology</v>
      </c>
      <c r="R2368" t="str">
        <f t="shared" si="217"/>
        <v>web</v>
      </c>
      <c r="S2368" s="11">
        <f t="shared" si="220"/>
        <v>42298.323298611103</v>
      </c>
      <c r="T2368">
        <f t="shared" si="221"/>
        <v>2015</v>
      </c>
    </row>
    <row r="2369" spans="1:20" ht="48" x14ac:dyDescent="0.2">
      <c r="A2369" s="6">
        <f t="shared" si="218"/>
        <v>1.34E-2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7">
        <f t="shared" si="216"/>
        <v>47.857142857142854</v>
      </c>
      <c r="Q2369" t="str">
        <f t="shared" si="219"/>
        <v>technology</v>
      </c>
      <c r="R2369" t="str">
        <f t="shared" si="217"/>
        <v>web</v>
      </c>
      <c r="S2369" s="11">
        <f t="shared" si="220"/>
        <v>42485.720092592594</v>
      </c>
      <c r="T2369">
        <f t="shared" si="221"/>
        <v>2016</v>
      </c>
    </row>
    <row r="2370" spans="1:20" ht="48" x14ac:dyDescent="0.2">
      <c r="A2370" s="6">
        <f t="shared" si="218"/>
        <v>2.5000000000000001E-3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7">
        <f t="shared" ref="P2370:P2433" si="222">F:F/M:M</f>
        <v>50</v>
      </c>
      <c r="Q2370" t="str">
        <f t="shared" si="219"/>
        <v>technology</v>
      </c>
      <c r="R2370" t="str">
        <f t="shared" ref="R2370:R2433" si="223">RIGHT(O2370,LEN(O2370)-SEARCH("/",O2370,1))</f>
        <v>web</v>
      </c>
      <c r="S2370" s="11">
        <f t="shared" si="220"/>
        <v>42108.471817129634</v>
      </c>
      <c r="T2370">
        <f t="shared" si="221"/>
        <v>2015</v>
      </c>
    </row>
    <row r="2371" spans="1:20" ht="48" x14ac:dyDescent="0.2">
      <c r="A2371" s="6">
        <f t="shared" ref="A2371:A2434" si="224">F:F/E:E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7" t="e">
        <f t="shared" si="222"/>
        <v>#DIV/0!</v>
      </c>
      <c r="Q2371" t="str">
        <f t="shared" ref="Q2371:Q2434" si="225">LEFT(O2371,SEARCH("/",O2371,1)-1)</f>
        <v>technology</v>
      </c>
      <c r="R2371" t="str">
        <f t="shared" si="223"/>
        <v>web</v>
      </c>
      <c r="S2371" s="11">
        <f t="shared" ref="S2371:S2434" si="226">(((J2371/60)/60)/24)+DATE(1970,1,1)+(-5/24)</f>
        <v>42410.60429398148</v>
      </c>
      <c r="T2371">
        <f t="shared" ref="T2371:T2434" si="227">YEAR(S2371)</f>
        <v>2016</v>
      </c>
    </row>
    <row r="2372" spans="1:20" ht="48" x14ac:dyDescent="0.2">
      <c r="A2372" s="6">
        <f t="shared" si="224"/>
        <v>3.2799999999999999E-3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7">
        <f t="shared" si="222"/>
        <v>20.5</v>
      </c>
      <c r="Q2372" t="str">
        <f t="shared" si="225"/>
        <v>technology</v>
      </c>
      <c r="R2372" t="str">
        <f t="shared" si="223"/>
        <v>web</v>
      </c>
      <c r="S2372" s="11">
        <f t="shared" si="226"/>
        <v>41990.980798611105</v>
      </c>
      <c r="T2372">
        <f t="shared" si="227"/>
        <v>2014</v>
      </c>
    </row>
    <row r="2373" spans="1:20" ht="48" x14ac:dyDescent="0.2">
      <c r="A2373" s="6">
        <f t="shared" si="224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7" t="e">
        <f t="shared" si="222"/>
        <v>#DIV/0!</v>
      </c>
      <c r="Q2373" t="str">
        <f t="shared" si="225"/>
        <v>technology</v>
      </c>
      <c r="R2373" t="str">
        <f t="shared" si="223"/>
        <v>web</v>
      </c>
      <c r="S2373" s="11">
        <f t="shared" si="226"/>
        <v>42180.569398148145</v>
      </c>
      <c r="T2373">
        <f t="shared" si="227"/>
        <v>2015</v>
      </c>
    </row>
    <row r="2374" spans="1:20" ht="48" x14ac:dyDescent="0.2">
      <c r="A2374" s="6">
        <f t="shared" si="224"/>
        <v>3.272727272727273E-2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7">
        <f t="shared" si="222"/>
        <v>30</v>
      </c>
      <c r="Q2374" t="str">
        <f t="shared" si="225"/>
        <v>technology</v>
      </c>
      <c r="R2374" t="str">
        <f t="shared" si="223"/>
        <v>web</v>
      </c>
      <c r="S2374" s="11">
        <f t="shared" si="226"/>
        <v>42117.860775462956</v>
      </c>
      <c r="T2374">
        <f t="shared" si="227"/>
        <v>2015</v>
      </c>
    </row>
    <row r="2375" spans="1:20" ht="32" x14ac:dyDescent="0.2">
      <c r="A2375" s="6">
        <f t="shared" si="224"/>
        <v>5.8823529411764708E-5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7">
        <f t="shared" si="222"/>
        <v>50</v>
      </c>
      <c r="Q2375" t="str">
        <f t="shared" si="225"/>
        <v>technology</v>
      </c>
      <c r="R2375" t="str">
        <f t="shared" si="223"/>
        <v>web</v>
      </c>
      <c r="S2375" s="11">
        <f t="shared" si="226"/>
        <v>42245.453981481485</v>
      </c>
      <c r="T2375">
        <f t="shared" si="227"/>
        <v>2015</v>
      </c>
    </row>
    <row r="2376" spans="1:20" ht="48" x14ac:dyDescent="0.2">
      <c r="A2376" s="6">
        <f t="shared" si="224"/>
        <v>4.5454545454545455E-4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7">
        <f t="shared" si="222"/>
        <v>10</v>
      </c>
      <c r="Q2376" t="str">
        <f t="shared" si="225"/>
        <v>technology</v>
      </c>
      <c r="R2376" t="str">
        <f t="shared" si="223"/>
        <v>web</v>
      </c>
      <c r="S2376" s="11">
        <f t="shared" si="226"/>
        <v>42047.634953703695</v>
      </c>
      <c r="T2376">
        <f t="shared" si="227"/>
        <v>2015</v>
      </c>
    </row>
    <row r="2377" spans="1:20" ht="48" x14ac:dyDescent="0.2">
      <c r="A2377" s="6">
        <f t="shared" si="224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7" t="e">
        <f t="shared" si="222"/>
        <v>#DIV/0!</v>
      </c>
      <c r="Q2377" t="str">
        <f t="shared" si="225"/>
        <v>technology</v>
      </c>
      <c r="R2377" t="str">
        <f t="shared" si="223"/>
        <v>web</v>
      </c>
      <c r="S2377" s="11">
        <f t="shared" si="226"/>
        <v>42622.627743055556</v>
      </c>
      <c r="T2377">
        <f t="shared" si="227"/>
        <v>2016</v>
      </c>
    </row>
    <row r="2378" spans="1:20" ht="48" x14ac:dyDescent="0.2">
      <c r="A2378" s="6">
        <f t="shared" si="224"/>
        <v>0.10877666666666666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7">
        <f t="shared" si="222"/>
        <v>81.582499999999996</v>
      </c>
      <c r="Q2378" t="str">
        <f t="shared" si="225"/>
        <v>technology</v>
      </c>
      <c r="R2378" t="str">
        <f t="shared" si="223"/>
        <v>web</v>
      </c>
      <c r="S2378" s="11">
        <f t="shared" si="226"/>
        <v>42348.717199074068</v>
      </c>
      <c r="T2378">
        <f t="shared" si="227"/>
        <v>2015</v>
      </c>
    </row>
    <row r="2379" spans="1:20" ht="48" x14ac:dyDescent="0.2">
      <c r="A2379" s="6">
        <f t="shared" si="224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7" t="e">
        <f t="shared" si="222"/>
        <v>#DIV/0!</v>
      </c>
      <c r="Q2379" t="str">
        <f t="shared" si="225"/>
        <v>technology</v>
      </c>
      <c r="R2379" t="str">
        <f t="shared" si="223"/>
        <v>web</v>
      </c>
      <c r="S2379" s="11">
        <f t="shared" si="226"/>
        <v>42699.703506944446</v>
      </c>
      <c r="T2379">
        <f t="shared" si="227"/>
        <v>2016</v>
      </c>
    </row>
    <row r="2380" spans="1:20" ht="32" x14ac:dyDescent="0.2">
      <c r="A2380" s="6">
        <f t="shared" si="224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7" t="e">
        <f t="shared" si="222"/>
        <v>#DIV/0!</v>
      </c>
      <c r="Q2380" t="str">
        <f t="shared" si="225"/>
        <v>technology</v>
      </c>
      <c r="R2380" t="str">
        <f t="shared" si="223"/>
        <v>web</v>
      </c>
      <c r="S2380" s="11">
        <f t="shared" si="226"/>
        <v>42241.804745370369</v>
      </c>
      <c r="T2380">
        <f t="shared" si="227"/>
        <v>2015</v>
      </c>
    </row>
    <row r="2381" spans="1:20" ht="32" x14ac:dyDescent="0.2">
      <c r="A2381" s="6">
        <f t="shared" si="224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7" t="e">
        <f t="shared" si="222"/>
        <v>#DIV/0!</v>
      </c>
      <c r="Q2381" t="str">
        <f t="shared" si="225"/>
        <v>technology</v>
      </c>
      <c r="R2381" t="str">
        <f t="shared" si="223"/>
        <v>web</v>
      </c>
      <c r="S2381" s="11">
        <f t="shared" si="226"/>
        <v>42281.808055555557</v>
      </c>
      <c r="T2381">
        <f t="shared" si="227"/>
        <v>2015</v>
      </c>
    </row>
    <row r="2382" spans="1:20" ht="48" x14ac:dyDescent="0.2">
      <c r="A2382" s="6">
        <f t="shared" si="224"/>
        <v>3.6666666666666666E-3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7">
        <f t="shared" si="222"/>
        <v>18.333333333333332</v>
      </c>
      <c r="Q2382" t="str">
        <f t="shared" si="225"/>
        <v>technology</v>
      </c>
      <c r="R2382" t="str">
        <f t="shared" si="223"/>
        <v>web</v>
      </c>
      <c r="S2382" s="11">
        <f t="shared" si="226"/>
        <v>42278.584976851846</v>
      </c>
      <c r="T2382">
        <f t="shared" si="227"/>
        <v>2015</v>
      </c>
    </row>
    <row r="2383" spans="1:20" ht="48" x14ac:dyDescent="0.2">
      <c r="A2383" s="6">
        <f t="shared" si="224"/>
        <v>1.8193398957730169E-2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7">
        <f t="shared" si="222"/>
        <v>224.42857142857142</v>
      </c>
      <c r="Q2383" t="str">
        <f t="shared" si="225"/>
        <v>technology</v>
      </c>
      <c r="R2383" t="str">
        <f t="shared" si="223"/>
        <v>web</v>
      </c>
      <c r="S2383" s="11">
        <f t="shared" si="226"/>
        <v>42104.727407407401</v>
      </c>
      <c r="T2383">
        <f t="shared" si="227"/>
        <v>2015</v>
      </c>
    </row>
    <row r="2384" spans="1:20" ht="64" x14ac:dyDescent="0.2">
      <c r="A2384" s="6">
        <f t="shared" si="224"/>
        <v>2.5000000000000001E-2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7">
        <f t="shared" si="222"/>
        <v>37.5</v>
      </c>
      <c r="Q2384" t="str">
        <f t="shared" si="225"/>
        <v>technology</v>
      </c>
      <c r="R2384" t="str">
        <f t="shared" si="223"/>
        <v>web</v>
      </c>
      <c r="S2384" s="11">
        <f t="shared" si="226"/>
        <v>42219.979201388887</v>
      </c>
      <c r="T2384">
        <f t="shared" si="227"/>
        <v>2015</v>
      </c>
    </row>
    <row r="2385" spans="1:20" ht="48" x14ac:dyDescent="0.2">
      <c r="A2385" s="6">
        <f t="shared" si="224"/>
        <v>4.3499999999999997E-2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7">
        <f t="shared" si="222"/>
        <v>145</v>
      </c>
      <c r="Q2385" t="str">
        <f t="shared" si="225"/>
        <v>technology</v>
      </c>
      <c r="R2385" t="str">
        <f t="shared" si="223"/>
        <v>web</v>
      </c>
      <c r="S2385" s="11">
        <f t="shared" si="226"/>
        <v>42056.848460648143</v>
      </c>
      <c r="T2385">
        <f t="shared" si="227"/>
        <v>2015</v>
      </c>
    </row>
    <row r="2386" spans="1:20" ht="48" x14ac:dyDescent="0.2">
      <c r="A2386" s="6">
        <f t="shared" si="224"/>
        <v>8.0000000000000002E-3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7">
        <f t="shared" si="222"/>
        <v>1</v>
      </c>
      <c r="Q2386" t="str">
        <f t="shared" si="225"/>
        <v>technology</v>
      </c>
      <c r="R2386" t="str">
        <f t="shared" si="223"/>
        <v>web</v>
      </c>
      <c r="S2386" s="11">
        <f t="shared" si="226"/>
        <v>41956.900960648149</v>
      </c>
      <c r="T2386">
        <f t="shared" si="227"/>
        <v>2014</v>
      </c>
    </row>
    <row r="2387" spans="1:20" ht="48" x14ac:dyDescent="0.2">
      <c r="A2387" s="6">
        <f t="shared" si="224"/>
        <v>1.2123076923076924E-2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7">
        <f t="shared" si="222"/>
        <v>112.57142857142857</v>
      </c>
      <c r="Q2387" t="str">
        <f t="shared" si="225"/>
        <v>technology</v>
      </c>
      <c r="R2387" t="str">
        <f t="shared" si="223"/>
        <v>web</v>
      </c>
      <c r="S2387" s="11">
        <f t="shared" si="226"/>
        <v>42221.493425925924</v>
      </c>
      <c r="T2387">
        <f t="shared" si="227"/>
        <v>2015</v>
      </c>
    </row>
    <row r="2388" spans="1:20" ht="48" x14ac:dyDescent="0.2">
      <c r="A2388" s="6">
        <f t="shared" si="224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7" t="e">
        <f t="shared" si="222"/>
        <v>#DIV/0!</v>
      </c>
      <c r="Q2388" t="str">
        <f t="shared" si="225"/>
        <v>technology</v>
      </c>
      <c r="R2388" t="str">
        <f t="shared" si="223"/>
        <v>web</v>
      </c>
      <c r="S2388" s="11">
        <f t="shared" si="226"/>
        <v>42014.629907407405</v>
      </c>
      <c r="T2388">
        <f t="shared" si="227"/>
        <v>2015</v>
      </c>
    </row>
    <row r="2389" spans="1:20" ht="48" x14ac:dyDescent="0.2">
      <c r="A2389" s="6">
        <f t="shared" si="224"/>
        <v>6.8399999999999997E-3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7">
        <f t="shared" si="222"/>
        <v>342</v>
      </c>
      <c r="Q2389" t="str">
        <f t="shared" si="225"/>
        <v>technology</v>
      </c>
      <c r="R2389" t="str">
        <f t="shared" si="223"/>
        <v>web</v>
      </c>
      <c r="S2389" s="11">
        <f t="shared" si="226"/>
        <v>42573.418287037035</v>
      </c>
      <c r="T2389">
        <f t="shared" si="227"/>
        <v>2016</v>
      </c>
    </row>
    <row r="2390" spans="1:20" ht="48" x14ac:dyDescent="0.2">
      <c r="A2390" s="6">
        <f t="shared" si="224"/>
        <v>1.2513513513513513E-2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7">
        <f t="shared" si="222"/>
        <v>57.875</v>
      </c>
      <c r="Q2390" t="str">
        <f t="shared" si="225"/>
        <v>technology</v>
      </c>
      <c r="R2390" t="str">
        <f t="shared" si="223"/>
        <v>web</v>
      </c>
      <c r="S2390" s="11">
        <f t="shared" si="226"/>
        <v>42019.603472222218</v>
      </c>
      <c r="T2390">
        <f t="shared" si="227"/>
        <v>2015</v>
      </c>
    </row>
    <row r="2391" spans="1:20" ht="48" x14ac:dyDescent="0.2">
      <c r="A2391" s="6">
        <f t="shared" si="224"/>
        <v>1.8749999999999999E-3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7">
        <f t="shared" si="222"/>
        <v>30</v>
      </c>
      <c r="Q2391" t="str">
        <f t="shared" si="225"/>
        <v>technology</v>
      </c>
      <c r="R2391" t="str">
        <f t="shared" si="223"/>
        <v>web</v>
      </c>
      <c r="S2391" s="11">
        <f t="shared" si="226"/>
        <v>42210.707638888889</v>
      </c>
      <c r="T2391">
        <f t="shared" si="227"/>
        <v>2015</v>
      </c>
    </row>
    <row r="2392" spans="1:20" ht="48" x14ac:dyDescent="0.2">
      <c r="A2392" s="6">
        <f t="shared" si="224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7" t="e">
        <f t="shared" si="222"/>
        <v>#DIV/0!</v>
      </c>
      <c r="Q2392" t="str">
        <f t="shared" si="225"/>
        <v>technology</v>
      </c>
      <c r="R2392" t="str">
        <f t="shared" si="223"/>
        <v>web</v>
      </c>
      <c r="S2392" s="11">
        <f t="shared" si="226"/>
        <v>42008.053981481477</v>
      </c>
      <c r="T2392">
        <f t="shared" si="227"/>
        <v>2015</v>
      </c>
    </row>
    <row r="2393" spans="1:20" ht="32" x14ac:dyDescent="0.2">
      <c r="A2393" s="6">
        <f t="shared" si="224"/>
        <v>1.25E-3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7">
        <f t="shared" si="222"/>
        <v>25</v>
      </c>
      <c r="Q2393" t="str">
        <f t="shared" si="225"/>
        <v>technology</v>
      </c>
      <c r="R2393" t="str">
        <f t="shared" si="223"/>
        <v>web</v>
      </c>
      <c r="S2393" s="11">
        <f t="shared" si="226"/>
        <v>42094.544490740744</v>
      </c>
      <c r="T2393">
        <f t="shared" si="227"/>
        <v>2015</v>
      </c>
    </row>
    <row r="2394" spans="1:20" ht="48" x14ac:dyDescent="0.2">
      <c r="A2394" s="6">
        <f t="shared" si="224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7" t="e">
        <f t="shared" si="222"/>
        <v>#DIV/0!</v>
      </c>
      <c r="Q2394" t="str">
        <f t="shared" si="225"/>
        <v>technology</v>
      </c>
      <c r="R2394" t="str">
        <f t="shared" si="223"/>
        <v>web</v>
      </c>
      <c r="S2394" s="11">
        <f t="shared" si="226"/>
        <v>42305.912303240737</v>
      </c>
      <c r="T2394">
        <f t="shared" si="227"/>
        <v>2015</v>
      </c>
    </row>
    <row r="2395" spans="1:20" ht="48" x14ac:dyDescent="0.2">
      <c r="A2395" s="6">
        <f t="shared" si="224"/>
        <v>5.0000000000000001E-4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7">
        <f t="shared" si="222"/>
        <v>50</v>
      </c>
      <c r="Q2395" t="str">
        <f t="shared" si="225"/>
        <v>technology</v>
      </c>
      <c r="R2395" t="str">
        <f t="shared" si="223"/>
        <v>web</v>
      </c>
      <c r="S2395" s="11">
        <f t="shared" si="226"/>
        <v>42224.440011574072</v>
      </c>
      <c r="T2395">
        <f t="shared" si="227"/>
        <v>2015</v>
      </c>
    </row>
    <row r="2396" spans="1:20" ht="48" x14ac:dyDescent="0.2">
      <c r="A2396" s="6">
        <f t="shared" si="224"/>
        <v>5.9999999999999995E-4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7">
        <f t="shared" si="222"/>
        <v>1.5</v>
      </c>
      <c r="Q2396" t="str">
        <f t="shared" si="225"/>
        <v>technology</v>
      </c>
      <c r="R2396" t="str">
        <f t="shared" si="223"/>
        <v>web</v>
      </c>
      <c r="S2396" s="11">
        <f t="shared" si="226"/>
        <v>42061.15385416666</v>
      </c>
      <c r="T2396">
        <f t="shared" si="227"/>
        <v>2015</v>
      </c>
    </row>
    <row r="2397" spans="1:20" ht="48" x14ac:dyDescent="0.2">
      <c r="A2397" s="6">
        <f t="shared" si="224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7" t="e">
        <f t="shared" si="222"/>
        <v>#DIV/0!</v>
      </c>
      <c r="Q2397" t="str">
        <f t="shared" si="225"/>
        <v>technology</v>
      </c>
      <c r="R2397" t="str">
        <f t="shared" si="223"/>
        <v>web</v>
      </c>
      <c r="S2397" s="11">
        <f t="shared" si="226"/>
        <v>42745.164583333331</v>
      </c>
      <c r="T2397">
        <f t="shared" si="227"/>
        <v>2017</v>
      </c>
    </row>
    <row r="2398" spans="1:20" ht="48" x14ac:dyDescent="0.2">
      <c r="A2398" s="6">
        <f t="shared" si="224"/>
        <v>2E-3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7">
        <f t="shared" si="222"/>
        <v>10</v>
      </c>
      <c r="Q2398" t="str">
        <f t="shared" si="225"/>
        <v>technology</v>
      </c>
      <c r="R2398" t="str">
        <f t="shared" si="223"/>
        <v>web</v>
      </c>
      <c r="S2398" s="11">
        <f t="shared" si="226"/>
        <v>42292.640717592592</v>
      </c>
      <c r="T2398">
        <f t="shared" si="227"/>
        <v>2015</v>
      </c>
    </row>
    <row r="2399" spans="1:20" ht="48" x14ac:dyDescent="0.2">
      <c r="A2399" s="6">
        <f t="shared" si="224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7" t="e">
        <f t="shared" si="222"/>
        <v>#DIV/0!</v>
      </c>
      <c r="Q2399" t="str">
        <f t="shared" si="225"/>
        <v>technology</v>
      </c>
      <c r="R2399" t="str">
        <f t="shared" si="223"/>
        <v>web</v>
      </c>
      <c r="S2399" s="11">
        <f t="shared" si="226"/>
        <v>42006.676574074074</v>
      </c>
      <c r="T2399">
        <f t="shared" si="227"/>
        <v>2015</v>
      </c>
    </row>
    <row r="2400" spans="1:20" ht="48" x14ac:dyDescent="0.2">
      <c r="A2400" s="6">
        <f t="shared" si="224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7" t="e">
        <f t="shared" si="222"/>
        <v>#DIV/0!</v>
      </c>
      <c r="Q2400" t="str">
        <f t="shared" si="225"/>
        <v>technology</v>
      </c>
      <c r="R2400" t="str">
        <f t="shared" si="223"/>
        <v>web</v>
      </c>
      <c r="S2400" s="11">
        <f t="shared" si="226"/>
        <v>42187.708148148151</v>
      </c>
      <c r="T2400">
        <f t="shared" si="227"/>
        <v>2015</v>
      </c>
    </row>
    <row r="2401" spans="1:20" ht="48" x14ac:dyDescent="0.2">
      <c r="A2401" s="6">
        <f t="shared" si="224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7" t="e">
        <f t="shared" si="222"/>
        <v>#DIV/0!</v>
      </c>
      <c r="Q2401" t="str">
        <f t="shared" si="225"/>
        <v>technology</v>
      </c>
      <c r="R2401" t="str">
        <f t="shared" si="223"/>
        <v>web</v>
      </c>
      <c r="S2401" s="11">
        <f t="shared" si="226"/>
        <v>41991.644745370366</v>
      </c>
      <c r="T2401">
        <f t="shared" si="227"/>
        <v>2014</v>
      </c>
    </row>
    <row r="2402" spans="1:20" ht="48" x14ac:dyDescent="0.2">
      <c r="A2402" s="6">
        <f t="shared" si="224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7" t="e">
        <f t="shared" si="222"/>
        <v>#DIV/0!</v>
      </c>
      <c r="Q2402" t="str">
        <f t="shared" si="225"/>
        <v>technology</v>
      </c>
      <c r="R2402" t="str">
        <f t="shared" si="223"/>
        <v>web</v>
      </c>
      <c r="S2402" s="11">
        <f t="shared" si="226"/>
        <v>42474.059768518513</v>
      </c>
      <c r="T2402">
        <f t="shared" si="227"/>
        <v>2016</v>
      </c>
    </row>
    <row r="2403" spans="1:20" ht="48" x14ac:dyDescent="0.2">
      <c r="A2403" s="6">
        <f t="shared" si="224"/>
        <v>7.1785714285714283E-3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7">
        <f t="shared" si="222"/>
        <v>22.333333333333332</v>
      </c>
      <c r="Q2403" t="str">
        <f t="shared" si="225"/>
        <v>food</v>
      </c>
      <c r="R2403" t="str">
        <f t="shared" si="223"/>
        <v>food trucks</v>
      </c>
      <c r="S2403" s="11">
        <f t="shared" si="226"/>
        <v>42434.614537037036</v>
      </c>
      <c r="T2403">
        <f t="shared" si="227"/>
        <v>2016</v>
      </c>
    </row>
    <row r="2404" spans="1:20" ht="16" x14ac:dyDescent="0.2">
      <c r="A2404" s="6">
        <f t="shared" si="224"/>
        <v>4.3333333333333331E-3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7">
        <f t="shared" si="222"/>
        <v>52</v>
      </c>
      <c r="Q2404" t="str">
        <f t="shared" si="225"/>
        <v>food</v>
      </c>
      <c r="R2404" t="str">
        <f t="shared" si="223"/>
        <v>food trucks</v>
      </c>
      <c r="S2404" s="11">
        <f t="shared" si="226"/>
        <v>42137.47142361111</v>
      </c>
      <c r="T2404">
        <f t="shared" si="227"/>
        <v>2015</v>
      </c>
    </row>
    <row r="2405" spans="1:20" ht="48" x14ac:dyDescent="0.2">
      <c r="A2405" s="6">
        <f t="shared" si="224"/>
        <v>0.16833333333333333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7">
        <f t="shared" si="222"/>
        <v>16.833333333333332</v>
      </c>
      <c r="Q2405" t="str">
        <f t="shared" si="225"/>
        <v>food</v>
      </c>
      <c r="R2405" t="str">
        <f t="shared" si="223"/>
        <v>food trucks</v>
      </c>
      <c r="S2405" s="11">
        <f t="shared" si="226"/>
        <v>42459.632615740738</v>
      </c>
      <c r="T2405">
        <f t="shared" si="227"/>
        <v>2016</v>
      </c>
    </row>
    <row r="2406" spans="1:20" ht="48" x14ac:dyDescent="0.2">
      <c r="A2406" s="6">
        <f t="shared" si="224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7" t="e">
        <f t="shared" si="222"/>
        <v>#DIV/0!</v>
      </c>
      <c r="Q2406" t="str">
        <f t="shared" si="225"/>
        <v>food</v>
      </c>
      <c r="R2406" t="str">
        <f t="shared" si="223"/>
        <v>food trucks</v>
      </c>
      <c r="S2406" s="11">
        <f t="shared" si="226"/>
        <v>42371.831099537034</v>
      </c>
      <c r="T2406">
        <f t="shared" si="227"/>
        <v>2016</v>
      </c>
    </row>
    <row r="2407" spans="1:20" ht="32" x14ac:dyDescent="0.2">
      <c r="A2407" s="6">
        <f t="shared" si="224"/>
        <v>0.22520000000000001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7">
        <f t="shared" si="222"/>
        <v>56.3</v>
      </c>
      <c r="Q2407" t="str">
        <f t="shared" si="225"/>
        <v>food</v>
      </c>
      <c r="R2407" t="str">
        <f t="shared" si="223"/>
        <v>food trucks</v>
      </c>
      <c r="S2407" s="11">
        <f t="shared" si="226"/>
        <v>42616.377025462956</v>
      </c>
      <c r="T2407">
        <f t="shared" si="227"/>
        <v>2016</v>
      </c>
    </row>
    <row r="2408" spans="1:20" ht="48" x14ac:dyDescent="0.2">
      <c r="A2408" s="6">
        <f t="shared" si="224"/>
        <v>0.41384615384615386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7">
        <f t="shared" si="222"/>
        <v>84.0625</v>
      </c>
      <c r="Q2408" t="str">
        <f t="shared" si="225"/>
        <v>food</v>
      </c>
      <c r="R2408" t="str">
        <f t="shared" si="223"/>
        <v>food trucks</v>
      </c>
      <c r="S2408" s="11">
        <f t="shared" si="226"/>
        <v>42022.902662037035</v>
      </c>
      <c r="T2408">
        <f t="shared" si="227"/>
        <v>2015</v>
      </c>
    </row>
    <row r="2409" spans="1:20" ht="64" x14ac:dyDescent="0.2">
      <c r="A2409" s="6">
        <f t="shared" si="224"/>
        <v>0.25259090909090909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7">
        <f t="shared" si="222"/>
        <v>168.39393939393941</v>
      </c>
      <c r="Q2409" t="str">
        <f t="shared" si="225"/>
        <v>food</v>
      </c>
      <c r="R2409" t="str">
        <f t="shared" si="223"/>
        <v>food trucks</v>
      </c>
      <c r="S2409" s="11">
        <f t="shared" si="226"/>
        <v>42105.041666666664</v>
      </c>
      <c r="T2409">
        <f t="shared" si="227"/>
        <v>2015</v>
      </c>
    </row>
    <row r="2410" spans="1:20" ht="32" x14ac:dyDescent="0.2">
      <c r="A2410" s="6">
        <f t="shared" si="224"/>
        <v>2E-3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7">
        <f t="shared" si="222"/>
        <v>15</v>
      </c>
      <c r="Q2410" t="str">
        <f t="shared" si="225"/>
        <v>food</v>
      </c>
      <c r="R2410" t="str">
        <f t="shared" si="223"/>
        <v>food trucks</v>
      </c>
      <c r="S2410" s="11">
        <f t="shared" si="226"/>
        <v>41948.974039351851</v>
      </c>
      <c r="T2410">
        <f t="shared" si="227"/>
        <v>2014</v>
      </c>
    </row>
    <row r="2411" spans="1:20" ht="32" x14ac:dyDescent="0.2">
      <c r="A2411" s="6">
        <f t="shared" si="224"/>
        <v>1.84E-2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7">
        <f t="shared" si="222"/>
        <v>76.666666666666671</v>
      </c>
      <c r="Q2411" t="str">
        <f t="shared" si="225"/>
        <v>food</v>
      </c>
      <c r="R2411" t="str">
        <f t="shared" si="223"/>
        <v>food trucks</v>
      </c>
      <c r="S2411" s="11">
        <f t="shared" si="226"/>
        <v>42234.667534722219</v>
      </c>
      <c r="T2411">
        <f t="shared" si="227"/>
        <v>2015</v>
      </c>
    </row>
    <row r="2412" spans="1:20" ht="64" x14ac:dyDescent="0.2">
      <c r="A2412" s="6">
        <f t="shared" si="224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7" t="e">
        <f t="shared" si="222"/>
        <v>#DIV/0!</v>
      </c>
      <c r="Q2412" t="str">
        <f t="shared" si="225"/>
        <v>food</v>
      </c>
      <c r="R2412" t="str">
        <f t="shared" si="223"/>
        <v>food trucks</v>
      </c>
      <c r="S2412" s="11">
        <f t="shared" si="226"/>
        <v>42254.199942129628</v>
      </c>
      <c r="T2412">
        <f t="shared" si="227"/>
        <v>2015</v>
      </c>
    </row>
    <row r="2413" spans="1:20" ht="48" x14ac:dyDescent="0.2">
      <c r="A2413" s="6">
        <f t="shared" si="224"/>
        <v>6.0400000000000002E-3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7">
        <f t="shared" si="222"/>
        <v>50.333333333333336</v>
      </c>
      <c r="Q2413" t="str">
        <f t="shared" si="225"/>
        <v>food</v>
      </c>
      <c r="R2413" t="str">
        <f t="shared" si="223"/>
        <v>food trucks</v>
      </c>
      <c r="S2413" s="11">
        <f t="shared" si="226"/>
        <v>42241.524097222216</v>
      </c>
      <c r="T2413">
        <f t="shared" si="227"/>
        <v>2015</v>
      </c>
    </row>
    <row r="2414" spans="1:20" ht="48" x14ac:dyDescent="0.2">
      <c r="A2414" s="6">
        <f t="shared" si="224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7" t="e">
        <f t="shared" si="222"/>
        <v>#DIV/0!</v>
      </c>
      <c r="Q2414" t="str">
        <f t="shared" si="225"/>
        <v>food</v>
      </c>
      <c r="R2414" t="str">
        <f t="shared" si="223"/>
        <v>food trucks</v>
      </c>
      <c r="S2414" s="11">
        <f t="shared" si="226"/>
        <v>42700.570289351854</v>
      </c>
      <c r="T2414">
        <f t="shared" si="227"/>
        <v>2016</v>
      </c>
    </row>
    <row r="2415" spans="1:20" ht="48" x14ac:dyDescent="0.2">
      <c r="A2415" s="6">
        <f t="shared" si="224"/>
        <v>8.3333333333333332E-3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7">
        <f t="shared" si="222"/>
        <v>8.3333333333333339</v>
      </c>
      <c r="Q2415" t="str">
        <f t="shared" si="225"/>
        <v>food</v>
      </c>
      <c r="R2415" t="str">
        <f t="shared" si="223"/>
        <v>food trucks</v>
      </c>
      <c r="S2415" s="11">
        <f t="shared" si="226"/>
        <v>41790.770833333328</v>
      </c>
      <c r="T2415">
        <f t="shared" si="227"/>
        <v>2014</v>
      </c>
    </row>
    <row r="2416" spans="1:20" ht="48" x14ac:dyDescent="0.2">
      <c r="A2416" s="6">
        <f t="shared" si="224"/>
        <v>3.0666666666666665E-2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7">
        <f t="shared" si="222"/>
        <v>35.384615384615387</v>
      </c>
      <c r="Q2416" t="str">
        <f t="shared" si="225"/>
        <v>food</v>
      </c>
      <c r="R2416" t="str">
        <f t="shared" si="223"/>
        <v>food trucks</v>
      </c>
      <c r="S2416" s="11">
        <f t="shared" si="226"/>
        <v>42237.957638888889</v>
      </c>
      <c r="T2416">
        <f t="shared" si="227"/>
        <v>2015</v>
      </c>
    </row>
    <row r="2417" spans="1:20" ht="48" x14ac:dyDescent="0.2">
      <c r="A2417" s="6">
        <f t="shared" si="224"/>
        <v>5.5833333333333334E-3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7">
        <f t="shared" si="222"/>
        <v>55.833333333333336</v>
      </c>
      <c r="Q2417" t="str">
        <f t="shared" si="225"/>
        <v>food</v>
      </c>
      <c r="R2417" t="str">
        <f t="shared" si="223"/>
        <v>food trucks</v>
      </c>
      <c r="S2417" s="11">
        <f t="shared" si="226"/>
        <v>42566.654467592591</v>
      </c>
      <c r="T2417">
        <f t="shared" si="227"/>
        <v>2016</v>
      </c>
    </row>
    <row r="2418" spans="1:20" ht="48" x14ac:dyDescent="0.2">
      <c r="A2418" s="6">
        <f t="shared" si="224"/>
        <v>2.5000000000000001E-4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7">
        <f t="shared" si="222"/>
        <v>5</v>
      </c>
      <c r="Q2418" t="str">
        <f t="shared" si="225"/>
        <v>food</v>
      </c>
      <c r="R2418" t="str">
        <f t="shared" si="223"/>
        <v>food trucks</v>
      </c>
      <c r="S2418" s="11">
        <f t="shared" si="226"/>
        <v>42077.416666666664</v>
      </c>
      <c r="T2418">
        <f t="shared" si="227"/>
        <v>2015</v>
      </c>
    </row>
    <row r="2419" spans="1:20" ht="48" x14ac:dyDescent="0.2">
      <c r="A2419" s="6">
        <f t="shared" si="224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7" t="e">
        <f t="shared" si="222"/>
        <v>#DIV/0!</v>
      </c>
      <c r="Q2419" t="str">
        <f t="shared" si="225"/>
        <v>food</v>
      </c>
      <c r="R2419" t="str">
        <f t="shared" si="223"/>
        <v>food trucks</v>
      </c>
      <c r="S2419" s="11">
        <f t="shared" si="226"/>
        <v>41861.675775462958</v>
      </c>
      <c r="T2419">
        <f t="shared" si="227"/>
        <v>2014</v>
      </c>
    </row>
    <row r="2420" spans="1:20" ht="16" x14ac:dyDescent="0.2">
      <c r="A2420" s="6">
        <f t="shared" si="224"/>
        <v>2.0000000000000001E-4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7">
        <f t="shared" si="222"/>
        <v>1</v>
      </c>
      <c r="Q2420" t="str">
        <f t="shared" si="225"/>
        <v>food</v>
      </c>
      <c r="R2420" t="str">
        <f t="shared" si="223"/>
        <v>food trucks</v>
      </c>
      <c r="S2420" s="11">
        <f t="shared" si="226"/>
        <v>42087.606990740744</v>
      </c>
      <c r="T2420">
        <f t="shared" si="227"/>
        <v>2015</v>
      </c>
    </row>
    <row r="2421" spans="1:20" ht="48" x14ac:dyDescent="0.2">
      <c r="A2421" s="6">
        <f t="shared" si="224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7" t="e">
        <f t="shared" si="222"/>
        <v>#DIV/0!</v>
      </c>
      <c r="Q2421" t="str">
        <f t="shared" si="225"/>
        <v>food</v>
      </c>
      <c r="R2421" t="str">
        <f t="shared" si="223"/>
        <v>food trucks</v>
      </c>
      <c r="S2421" s="11">
        <f t="shared" si="226"/>
        <v>42053.529965277768</v>
      </c>
      <c r="T2421">
        <f t="shared" si="227"/>
        <v>2015</v>
      </c>
    </row>
    <row r="2422" spans="1:20" ht="48" x14ac:dyDescent="0.2">
      <c r="A2422" s="6">
        <f t="shared" si="224"/>
        <v>0.14825133372851215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7">
        <f t="shared" si="222"/>
        <v>69.472222222222229</v>
      </c>
      <c r="Q2422" t="str">
        <f t="shared" si="225"/>
        <v>food</v>
      </c>
      <c r="R2422" t="str">
        <f t="shared" si="223"/>
        <v>food trucks</v>
      </c>
      <c r="S2422" s="11">
        <f t="shared" si="226"/>
        <v>41952.862210648142</v>
      </c>
      <c r="T2422">
        <f t="shared" si="227"/>
        <v>2014</v>
      </c>
    </row>
    <row r="2423" spans="1:20" ht="32" x14ac:dyDescent="0.2">
      <c r="A2423" s="6">
        <f t="shared" si="224"/>
        <v>1.6666666666666666E-4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7">
        <f t="shared" si="222"/>
        <v>1</v>
      </c>
      <c r="Q2423" t="str">
        <f t="shared" si="225"/>
        <v>food</v>
      </c>
      <c r="R2423" t="str">
        <f t="shared" si="223"/>
        <v>food trucks</v>
      </c>
      <c r="S2423" s="11">
        <f t="shared" si="226"/>
        <v>42056.479120370372</v>
      </c>
      <c r="T2423">
        <f t="shared" si="227"/>
        <v>2015</v>
      </c>
    </row>
    <row r="2424" spans="1:20" ht="32" x14ac:dyDescent="0.2">
      <c r="A2424" s="6">
        <f t="shared" si="224"/>
        <v>2E-3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7">
        <f t="shared" si="222"/>
        <v>1</v>
      </c>
      <c r="Q2424" t="str">
        <f t="shared" si="225"/>
        <v>food</v>
      </c>
      <c r="R2424" t="str">
        <f t="shared" si="223"/>
        <v>food trucks</v>
      </c>
      <c r="S2424" s="11">
        <f t="shared" si="226"/>
        <v>42074.474953703706</v>
      </c>
      <c r="T2424">
        <f t="shared" si="227"/>
        <v>2015</v>
      </c>
    </row>
    <row r="2425" spans="1:20" ht="48" x14ac:dyDescent="0.2">
      <c r="A2425" s="6">
        <f t="shared" si="224"/>
        <v>1.3333333333333334E-4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7">
        <f t="shared" si="222"/>
        <v>8</v>
      </c>
      <c r="Q2425" t="str">
        <f t="shared" si="225"/>
        <v>food</v>
      </c>
      <c r="R2425" t="str">
        <f t="shared" si="223"/>
        <v>food trucks</v>
      </c>
      <c r="S2425" s="11">
        <f t="shared" si="226"/>
        <v>42004.496412037035</v>
      </c>
      <c r="T2425">
        <f t="shared" si="227"/>
        <v>2014</v>
      </c>
    </row>
    <row r="2426" spans="1:20" ht="32" x14ac:dyDescent="0.2">
      <c r="A2426" s="6">
        <f t="shared" si="224"/>
        <v>1.24E-2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7">
        <f t="shared" si="222"/>
        <v>34.444444444444443</v>
      </c>
      <c r="Q2426" t="str">
        <f t="shared" si="225"/>
        <v>food</v>
      </c>
      <c r="R2426" t="str">
        <f t="shared" si="223"/>
        <v>food trucks</v>
      </c>
      <c r="S2426" s="11">
        <f t="shared" si="226"/>
        <v>41939.684120370366</v>
      </c>
      <c r="T2426">
        <f t="shared" si="227"/>
        <v>2014</v>
      </c>
    </row>
    <row r="2427" spans="1:20" ht="48" x14ac:dyDescent="0.2">
      <c r="A2427" s="6">
        <f t="shared" si="224"/>
        <v>2.8571428571428574E-4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7">
        <f t="shared" si="222"/>
        <v>1</v>
      </c>
      <c r="Q2427" t="str">
        <f t="shared" si="225"/>
        <v>food</v>
      </c>
      <c r="R2427" t="str">
        <f t="shared" si="223"/>
        <v>food trucks</v>
      </c>
      <c r="S2427" s="11">
        <f t="shared" si="226"/>
        <v>42517.711111111108</v>
      </c>
      <c r="T2427">
        <f t="shared" si="227"/>
        <v>2016</v>
      </c>
    </row>
    <row r="2428" spans="1:20" ht="48" x14ac:dyDescent="0.2">
      <c r="A2428" s="6">
        <f t="shared" si="224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7" t="e">
        <f t="shared" si="222"/>
        <v>#DIV/0!</v>
      </c>
      <c r="Q2428" t="str">
        <f t="shared" si="225"/>
        <v>food</v>
      </c>
      <c r="R2428" t="str">
        <f t="shared" si="223"/>
        <v>food trucks</v>
      </c>
      <c r="S2428" s="11">
        <f t="shared" si="226"/>
        <v>42223.961712962955</v>
      </c>
      <c r="T2428">
        <f t="shared" si="227"/>
        <v>2015</v>
      </c>
    </row>
    <row r="2429" spans="1:20" ht="32" x14ac:dyDescent="0.2">
      <c r="A2429" s="6">
        <f t="shared" si="224"/>
        <v>2.0000000000000002E-5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7">
        <f t="shared" si="222"/>
        <v>1</v>
      </c>
      <c r="Q2429" t="str">
        <f t="shared" si="225"/>
        <v>food</v>
      </c>
      <c r="R2429" t="str">
        <f t="shared" si="223"/>
        <v>food trucks</v>
      </c>
      <c r="S2429" s="11">
        <f t="shared" si="226"/>
        <v>42452.068668981483</v>
      </c>
      <c r="T2429">
        <f t="shared" si="227"/>
        <v>2016</v>
      </c>
    </row>
    <row r="2430" spans="1:20" ht="32" x14ac:dyDescent="0.2">
      <c r="A2430" s="6">
        <f t="shared" si="224"/>
        <v>2.8571428571428571E-5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7">
        <f t="shared" si="222"/>
        <v>1</v>
      </c>
      <c r="Q2430" t="str">
        <f t="shared" si="225"/>
        <v>food</v>
      </c>
      <c r="R2430" t="str">
        <f t="shared" si="223"/>
        <v>food trucks</v>
      </c>
      <c r="S2430" s="11">
        <f t="shared" si="226"/>
        <v>42075.534155092588</v>
      </c>
      <c r="T2430">
        <f t="shared" si="227"/>
        <v>2015</v>
      </c>
    </row>
    <row r="2431" spans="1:20" ht="48" x14ac:dyDescent="0.2">
      <c r="A2431" s="6">
        <f t="shared" si="224"/>
        <v>1.4321428571428572E-2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7">
        <f t="shared" si="222"/>
        <v>501.25</v>
      </c>
      <c r="Q2431" t="str">
        <f t="shared" si="225"/>
        <v>food</v>
      </c>
      <c r="R2431" t="str">
        <f t="shared" si="223"/>
        <v>food trucks</v>
      </c>
      <c r="S2431" s="11">
        <f t="shared" si="226"/>
        <v>42771.488888888889</v>
      </c>
      <c r="T2431">
        <f t="shared" si="227"/>
        <v>2017</v>
      </c>
    </row>
    <row r="2432" spans="1:20" ht="48" x14ac:dyDescent="0.2">
      <c r="A2432" s="6">
        <f t="shared" si="224"/>
        <v>7.0000000000000001E-3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7">
        <f t="shared" si="222"/>
        <v>10.5</v>
      </c>
      <c r="Q2432" t="str">
        <f t="shared" si="225"/>
        <v>food</v>
      </c>
      <c r="R2432" t="str">
        <f t="shared" si="223"/>
        <v>food trucks</v>
      </c>
      <c r="S2432" s="11">
        <f t="shared" si="226"/>
        <v>42411.922499999993</v>
      </c>
      <c r="T2432">
        <f t="shared" si="227"/>
        <v>2016</v>
      </c>
    </row>
    <row r="2433" spans="1:20" ht="32" x14ac:dyDescent="0.2">
      <c r="A2433" s="6">
        <f t="shared" si="224"/>
        <v>2.0000000000000002E-5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7">
        <f t="shared" si="222"/>
        <v>1</v>
      </c>
      <c r="Q2433" t="str">
        <f t="shared" si="225"/>
        <v>food</v>
      </c>
      <c r="R2433" t="str">
        <f t="shared" si="223"/>
        <v>food trucks</v>
      </c>
      <c r="S2433" s="11">
        <f t="shared" si="226"/>
        <v>42548.891354166662</v>
      </c>
      <c r="T2433">
        <f t="shared" si="227"/>
        <v>2016</v>
      </c>
    </row>
    <row r="2434" spans="1:20" ht="48" x14ac:dyDescent="0.2">
      <c r="A2434" s="6">
        <f t="shared" si="224"/>
        <v>1.4285714285714287E-4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7">
        <f t="shared" ref="P2434:P2497" si="228">F:F/M:M</f>
        <v>1</v>
      </c>
      <c r="Q2434" t="str">
        <f t="shared" si="225"/>
        <v>food</v>
      </c>
      <c r="R2434" t="str">
        <f t="shared" ref="R2434:R2497" si="229">RIGHT(O2434,LEN(O2434)-SEARCH("/",O2434,1))</f>
        <v>food trucks</v>
      </c>
      <c r="S2434" s="11">
        <f t="shared" si="226"/>
        <v>42071.010381944441</v>
      </c>
      <c r="T2434">
        <f t="shared" si="227"/>
        <v>2015</v>
      </c>
    </row>
    <row r="2435" spans="1:20" ht="48" x14ac:dyDescent="0.2">
      <c r="A2435" s="6">
        <f t="shared" ref="A2435:A2498" si="230">F:F/E:E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7" t="e">
        <f t="shared" si="228"/>
        <v>#DIV/0!</v>
      </c>
      <c r="Q2435" t="str">
        <f t="shared" ref="Q2435:Q2498" si="231">LEFT(O2435,SEARCH("/",O2435,1)-1)</f>
        <v>food</v>
      </c>
      <c r="R2435" t="str">
        <f t="shared" si="229"/>
        <v>food trucks</v>
      </c>
      <c r="S2435" s="11">
        <f t="shared" ref="S2435:S2498" si="232">(((J2435/60)/60)/24)+DATE(1970,1,1)+(-5/24)</f>
        <v>42427.691469907404</v>
      </c>
      <c r="T2435">
        <f t="shared" ref="T2435:T2498" si="233">YEAR(S2435)</f>
        <v>2016</v>
      </c>
    </row>
    <row r="2436" spans="1:20" ht="48" x14ac:dyDescent="0.2">
      <c r="A2436" s="6">
        <f t="shared" si="230"/>
        <v>1.2999999999999999E-3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7">
        <f t="shared" si="228"/>
        <v>13</v>
      </c>
      <c r="Q2436" t="str">
        <f t="shared" si="231"/>
        <v>food</v>
      </c>
      <c r="R2436" t="str">
        <f t="shared" si="229"/>
        <v>food trucks</v>
      </c>
      <c r="S2436" s="11">
        <f t="shared" si="232"/>
        <v>42219.977708333325</v>
      </c>
      <c r="T2436">
        <f t="shared" si="233"/>
        <v>2015</v>
      </c>
    </row>
    <row r="2437" spans="1:20" ht="48" x14ac:dyDescent="0.2">
      <c r="A2437" s="6">
        <f t="shared" si="230"/>
        <v>4.8960000000000002E-3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7">
        <f t="shared" si="228"/>
        <v>306</v>
      </c>
      <c r="Q2437" t="str">
        <f t="shared" si="231"/>
        <v>food</v>
      </c>
      <c r="R2437" t="str">
        <f t="shared" si="229"/>
        <v>food trucks</v>
      </c>
      <c r="S2437" s="11">
        <f t="shared" si="232"/>
        <v>42282.069282407399</v>
      </c>
      <c r="T2437">
        <f t="shared" si="233"/>
        <v>2015</v>
      </c>
    </row>
    <row r="2438" spans="1:20" ht="48" x14ac:dyDescent="0.2">
      <c r="A2438" s="6">
        <f t="shared" si="230"/>
        <v>3.8461538461538462E-4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7">
        <f t="shared" si="228"/>
        <v>22.5</v>
      </c>
      <c r="Q2438" t="str">
        <f t="shared" si="231"/>
        <v>food</v>
      </c>
      <c r="R2438" t="str">
        <f t="shared" si="229"/>
        <v>food trucks</v>
      </c>
      <c r="S2438" s="11">
        <f t="shared" si="232"/>
        <v>42398.407060185178</v>
      </c>
      <c r="T2438">
        <f t="shared" si="233"/>
        <v>2016</v>
      </c>
    </row>
    <row r="2439" spans="1:20" ht="48" x14ac:dyDescent="0.2">
      <c r="A2439" s="6">
        <f t="shared" si="230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7" t="e">
        <f t="shared" si="228"/>
        <v>#DIV/0!</v>
      </c>
      <c r="Q2439" t="str">
        <f t="shared" si="231"/>
        <v>food</v>
      </c>
      <c r="R2439" t="str">
        <f t="shared" si="229"/>
        <v>food trucks</v>
      </c>
      <c r="S2439" s="11">
        <f t="shared" si="232"/>
        <v>42080.541666666664</v>
      </c>
      <c r="T2439">
        <f t="shared" si="233"/>
        <v>2015</v>
      </c>
    </row>
    <row r="2440" spans="1:20" ht="48" x14ac:dyDescent="0.2">
      <c r="A2440" s="6">
        <f t="shared" si="230"/>
        <v>3.3333333333333335E-3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7">
        <f t="shared" si="228"/>
        <v>50</v>
      </c>
      <c r="Q2440" t="str">
        <f t="shared" si="231"/>
        <v>food</v>
      </c>
      <c r="R2440" t="str">
        <f t="shared" si="229"/>
        <v>food trucks</v>
      </c>
      <c r="S2440" s="11">
        <f t="shared" si="232"/>
        <v>42345.748402777775</v>
      </c>
      <c r="T2440">
        <f t="shared" si="233"/>
        <v>2015</v>
      </c>
    </row>
    <row r="2441" spans="1:20" ht="48" x14ac:dyDescent="0.2">
      <c r="A2441" s="6">
        <f t="shared" si="230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7" t="e">
        <f t="shared" si="228"/>
        <v>#DIV/0!</v>
      </c>
      <c r="Q2441" t="str">
        <f t="shared" si="231"/>
        <v>food</v>
      </c>
      <c r="R2441" t="str">
        <f t="shared" si="229"/>
        <v>food trucks</v>
      </c>
      <c r="S2441" s="11">
        <f t="shared" si="232"/>
        <v>42295.610289351847</v>
      </c>
      <c r="T2441">
        <f t="shared" si="233"/>
        <v>2015</v>
      </c>
    </row>
    <row r="2442" spans="1:20" ht="32" x14ac:dyDescent="0.2">
      <c r="A2442" s="6">
        <f t="shared" si="230"/>
        <v>2E-3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7">
        <f t="shared" si="228"/>
        <v>5</v>
      </c>
      <c r="Q2442" t="str">
        <f t="shared" si="231"/>
        <v>food</v>
      </c>
      <c r="R2442" t="str">
        <f t="shared" si="229"/>
        <v>food trucks</v>
      </c>
      <c r="S2442" s="11">
        <f t="shared" si="232"/>
        <v>42413.691122685181</v>
      </c>
      <c r="T2442">
        <f t="shared" si="233"/>
        <v>2016</v>
      </c>
    </row>
    <row r="2443" spans="1:20" ht="32" x14ac:dyDescent="0.2">
      <c r="A2443" s="6">
        <f t="shared" si="230"/>
        <v>1.0788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7">
        <f t="shared" si="228"/>
        <v>74.22935779816514</v>
      </c>
      <c r="Q2443" t="str">
        <f t="shared" si="231"/>
        <v>food</v>
      </c>
      <c r="R2443" t="str">
        <f t="shared" si="229"/>
        <v>small batch</v>
      </c>
      <c r="S2443" s="11">
        <f t="shared" si="232"/>
        <v>42207.999305555553</v>
      </c>
      <c r="T2443">
        <f t="shared" si="233"/>
        <v>2015</v>
      </c>
    </row>
    <row r="2444" spans="1:20" ht="32" x14ac:dyDescent="0.2">
      <c r="A2444" s="6">
        <f t="shared" si="230"/>
        <v>1.2594166666666666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7">
        <f t="shared" si="228"/>
        <v>81.252688172043008</v>
      </c>
      <c r="Q2444" t="str">
        <f t="shared" si="231"/>
        <v>food</v>
      </c>
      <c r="R2444" t="str">
        <f t="shared" si="229"/>
        <v>small batch</v>
      </c>
      <c r="S2444" s="11">
        <f t="shared" si="232"/>
        <v>42082.416990740741</v>
      </c>
      <c r="T2444">
        <f t="shared" si="233"/>
        <v>2015</v>
      </c>
    </row>
    <row r="2445" spans="1:20" ht="48" x14ac:dyDescent="0.2">
      <c r="A2445" s="6">
        <f t="shared" si="230"/>
        <v>2.0251494999999999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7">
        <f t="shared" si="228"/>
        <v>130.23469453376205</v>
      </c>
      <c r="Q2445" t="str">
        <f t="shared" si="231"/>
        <v>food</v>
      </c>
      <c r="R2445" t="str">
        <f t="shared" si="229"/>
        <v>small batch</v>
      </c>
      <c r="S2445" s="11">
        <f t="shared" si="232"/>
        <v>41866.416921296295</v>
      </c>
      <c r="T2445">
        <f t="shared" si="233"/>
        <v>2014</v>
      </c>
    </row>
    <row r="2446" spans="1:20" ht="48" x14ac:dyDescent="0.2">
      <c r="A2446" s="6">
        <f t="shared" si="230"/>
        <v>1.0860000000000001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7">
        <f t="shared" si="228"/>
        <v>53.409836065573771</v>
      </c>
      <c r="Q2446" t="str">
        <f t="shared" si="231"/>
        <v>food</v>
      </c>
      <c r="R2446" t="str">
        <f t="shared" si="229"/>
        <v>small batch</v>
      </c>
      <c r="S2446" s="11">
        <f t="shared" si="232"/>
        <v>42515.54619212963</v>
      </c>
      <c r="T2446">
        <f t="shared" si="233"/>
        <v>2016</v>
      </c>
    </row>
    <row r="2447" spans="1:20" ht="64" x14ac:dyDescent="0.2">
      <c r="A2447" s="6">
        <f t="shared" si="230"/>
        <v>1.728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7">
        <f t="shared" si="228"/>
        <v>75.130434782608702</v>
      </c>
      <c r="Q2447" t="str">
        <f t="shared" si="231"/>
        <v>food</v>
      </c>
      <c r="R2447" t="str">
        <f t="shared" si="229"/>
        <v>small batch</v>
      </c>
      <c r="S2447" s="11">
        <f t="shared" si="232"/>
        <v>42272.981724537036</v>
      </c>
      <c r="T2447">
        <f t="shared" si="233"/>
        <v>2015</v>
      </c>
    </row>
    <row r="2448" spans="1:20" ht="48" x14ac:dyDescent="0.2">
      <c r="A2448" s="6">
        <f t="shared" si="230"/>
        <v>1.6798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7">
        <f t="shared" si="228"/>
        <v>75.666666666666671</v>
      </c>
      <c r="Q2448" t="str">
        <f t="shared" si="231"/>
        <v>food</v>
      </c>
      <c r="R2448" t="str">
        <f t="shared" si="229"/>
        <v>small batch</v>
      </c>
      <c r="S2448" s="11">
        <f t="shared" si="232"/>
        <v>42700.436006944445</v>
      </c>
      <c r="T2448">
        <f t="shared" si="233"/>
        <v>2016</v>
      </c>
    </row>
    <row r="2449" spans="1:20" ht="48" x14ac:dyDescent="0.2">
      <c r="A2449" s="6">
        <f t="shared" si="230"/>
        <v>4.2720000000000002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7">
        <f t="shared" si="228"/>
        <v>31.691394658753708</v>
      </c>
      <c r="Q2449" t="str">
        <f t="shared" si="231"/>
        <v>food</v>
      </c>
      <c r="R2449" t="str">
        <f t="shared" si="229"/>
        <v>small batch</v>
      </c>
      <c r="S2449" s="11">
        <f t="shared" si="232"/>
        <v>42685.958333333336</v>
      </c>
      <c r="T2449">
        <f t="shared" si="233"/>
        <v>2016</v>
      </c>
    </row>
    <row r="2450" spans="1:20" ht="48" x14ac:dyDescent="0.2">
      <c r="A2450" s="6">
        <f t="shared" si="230"/>
        <v>1.075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7">
        <f t="shared" si="228"/>
        <v>47.777777777777779</v>
      </c>
      <c r="Q2450" t="str">
        <f t="shared" si="231"/>
        <v>food</v>
      </c>
      <c r="R2450" t="str">
        <f t="shared" si="229"/>
        <v>small batch</v>
      </c>
      <c r="S2450" s="11">
        <f t="shared" si="232"/>
        <v>42613.025000000001</v>
      </c>
      <c r="T2450">
        <f t="shared" si="233"/>
        <v>2016</v>
      </c>
    </row>
    <row r="2451" spans="1:20" ht="48" x14ac:dyDescent="0.2">
      <c r="A2451" s="6">
        <f t="shared" si="230"/>
        <v>1.08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7">
        <f t="shared" si="228"/>
        <v>90</v>
      </c>
      <c r="Q2451" t="str">
        <f t="shared" si="231"/>
        <v>food</v>
      </c>
      <c r="R2451" t="str">
        <f t="shared" si="229"/>
        <v>small batch</v>
      </c>
      <c r="S2451" s="11">
        <f t="shared" si="232"/>
        <v>41972.975868055553</v>
      </c>
      <c r="T2451">
        <f t="shared" si="233"/>
        <v>2014</v>
      </c>
    </row>
    <row r="2452" spans="1:20" ht="48" x14ac:dyDescent="0.2">
      <c r="A2452" s="6">
        <f t="shared" si="230"/>
        <v>1.0153353333333335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7">
        <f t="shared" si="228"/>
        <v>149.31401960784314</v>
      </c>
      <c r="Q2452" t="str">
        <f t="shared" si="231"/>
        <v>food</v>
      </c>
      <c r="R2452" t="str">
        <f t="shared" si="229"/>
        <v>small batch</v>
      </c>
      <c r="S2452" s="11">
        <f t="shared" si="232"/>
        <v>41939.924305555556</v>
      </c>
      <c r="T2452">
        <f t="shared" si="233"/>
        <v>2014</v>
      </c>
    </row>
    <row r="2453" spans="1:20" ht="48" x14ac:dyDescent="0.2">
      <c r="A2453" s="6">
        <f t="shared" si="230"/>
        <v>1.1545000000000001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7">
        <f t="shared" si="228"/>
        <v>62.06989247311828</v>
      </c>
      <c r="Q2453" t="str">
        <f t="shared" si="231"/>
        <v>food</v>
      </c>
      <c r="R2453" t="str">
        <f t="shared" si="229"/>
        <v>small batch</v>
      </c>
      <c r="S2453" s="11">
        <f t="shared" si="232"/>
        <v>42799.700115740743</v>
      </c>
      <c r="T2453">
        <f t="shared" si="233"/>
        <v>2017</v>
      </c>
    </row>
    <row r="2454" spans="1:20" ht="48" x14ac:dyDescent="0.2">
      <c r="A2454" s="6">
        <f t="shared" si="230"/>
        <v>1.335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7">
        <f t="shared" si="228"/>
        <v>53.4</v>
      </c>
      <c r="Q2454" t="str">
        <f t="shared" si="231"/>
        <v>food</v>
      </c>
      <c r="R2454" t="str">
        <f t="shared" si="229"/>
        <v>small batch</v>
      </c>
      <c r="S2454" s="11">
        <f t="shared" si="232"/>
        <v>42367.749999999993</v>
      </c>
      <c r="T2454">
        <f t="shared" si="233"/>
        <v>2015</v>
      </c>
    </row>
    <row r="2455" spans="1:20" ht="48" x14ac:dyDescent="0.2">
      <c r="A2455" s="6">
        <f t="shared" si="230"/>
        <v>1.5469999999999999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7">
        <f t="shared" si="228"/>
        <v>69.268656716417908</v>
      </c>
      <c r="Q2455" t="str">
        <f t="shared" si="231"/>
        <v>food</v>
      </c>
      <c r="R2455" t="str">
        <f t="shared" si="229"/>
        <v>small batch</v>
      </c>
      <c r="S2455" s="11">
        <f t="shared" si="232"/>
        <v>42768.483900462961</v>
      </c>
      <c r="T2455">
        <f t="shared" si="233"/>
        <v>2017</v>
      </c>
    </row>
    <row r="2456" spans="1:20" ht="48" x14ac:dyDescent="0.2">
      <c r="A2456" s="6">
        <f t="shared" si="230"/>
        <v>1.0084571428571429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7">
        <f t="shared" si="228"/>
        <v>271.50769230769231</v>
      </c>
      <c r="Q2456" t="str">
        <f t="shared" si="231"/>
        <v>food</v>
      </c>
      <c r="R2456" t="str">
        <f t="shared" si="229"/>
        <v>small batch</v>
      </c>
      <c r="S2456" s="11">
        <f t="shared" si="232"/>
        <v>42804.99314814814</v>
      </c>
      <c r="T2456">
        <f t="shared" si="233"/>
        <v>2017</v>
      </c>
    </row>
    <row r="2457" spans="1:20" ht="48" x14ac:dyDescent="0.2">
      <c r="A2457" s="6">
        <f t="shared" si="230"/>
        <v>1.82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7">
        <f t="shared" si="228"/>
        <v>34.125</v>
      </c>
      <c r="Q2457" t="str">
        <f t="shared" si="231"/>
        <v>food</v>
      </c>
      <c r="R2457" t="str">
        <f t="shared" si="229"/>
        <v>small batch</v>
      </c>
      <c r="S2457" s="11">
        <f t="shared" si="232"/>
        <v>42480.573495370372</v>
      </c>
      <c r="T2457">
        <f t="shared" si="233"/>
        <v>2016</v>
      </c>
    </row>
    <row r="2458" spans="1:20" ht="48" x14ac:dyDescent="0.2">
      <c r="A2458" s="6">
        <f t="shared" si="230"/>
        <v>1.8086666666666666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7">
        <f t="shared" si="228"/>
        <v>40.492537313432834</v>
      </c>
      <c r="Q2458" t="str">
        <f t="shared" si="231"/>
        <v>food</v>
      </c>
      <c r="R2458" t="str">
        <f t="shared" si="229"/>
        <v>small batch</v>
      </c>
      <c r="S2458" s="11">
        <f t="shared" si="232"/>
        <v>42791.752766203703</v>
      </c>
      <c r="T2458">
        <f t="shared" si="233"/>
        <v>2017</v>
      </c>
    </row>
    <row r="2459" spans="1:20" ht="48" x14ac:dyDescent="0.2">
      <c r="A2459" s="6">
        <f t="shared" si="230"/>
        <v>1.0230434782608695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7">
        <f t="shared" si="228"/>
        <v>189.75806451612902</v>
      </c>
      <c r="Q2459" t="str">
        <f t="shared" si="231"/>
        <v>food</v>
      </c>
      <c r="R2459" t="str">
        <f t="shared" si="229"/>
        <v>small batch</v>
      </c>
      <c r="S2459" s="11">
        <f t="shared" si="232"/>
        <v>42453.352500000001</v>
      </c>
      <c r="T2459">
        <f t="shared" si="233"/>
        <v>2016</v>
      </c>
    </row>
    <row r="2460" spans="1:20" ht="48" x14ac:dyDescent="0.2">
      <c r="A2460" s="6">
        <f t="shared" si="230"/>
        <v>1.1017999999999999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7">
        <f t="shared" si="228"/>
        <v>68.862499999999997</v>
      </c>
      <c r="Q2460" t="str">
        <f t="shared" si="231"/>
        <v>food</v>
      </c>
      <c r="R2460" t="str">
        <f t="shared" si="229"/>
        <v>small batch</v>
      </c>
      <c r="S2460" s="11">
        <f t="shared" si="232"/>
        <v>42530.583333333336</v>
      </c>
      <c r="T2460">
        <f t="shared" si="233"/>
        <v>2016</v>
      </c>
    </row>
    <row r="2461" spans="1:20" ht="48" x14ac:dyDescent="0.2">
      <c r="A2461" s="6">
        <f t="shared" si="230"/>
        <v>1.0225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7">
        <f t="shared" si="228"/>
        <v>108.77659574468085</v>
      </c>
      <c r="Q2461" t="str">
        <f t="shared" si="231"/>
        <v>food</v>
      </c>
      <c r="R2461" t="str">
        <f t="shared" si="229"/>
        <v>small batch</v>
      </c>
      <c r="S2461" s="11">
        <f t="shared" si="232"/>
        <v>42452.387557870366</v>
      </c>
      <c r="T2461">
        <f t="shared" si="233"/>
        <v>2016</v>
      </c>
    </row>
    <row r="2462" spans="1:20" ht="48" x14ac:dyDescent="0.2">
      <c r="A2462" s="6">
        <f t="shared" si="230"/>
        <v>1.0078823529411765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7">
        <f t="shared" si="228"/>
        <v>125.98529411764706</v>
      </c>
      <c r="Q2462" t="str">
        <f t="shared" si="231"/>
        <v>food</v>
      </c>
      <c r="R2462" t="str">
        <f t="shared" si="229"/>
        <v>small batch</v>
      </c>
      <c r="S2462" s="11">
        <f t="shared" si="232"/>
        <v>42737.970138888886</v>
      </c>
      <c r="T2462">
        <f t="shared" si="233"/>
        <v>2017</v>
      </c>
    </row>
    <row r="2463" spans="1:20" ht="48" x14ac:dyDescent="0.2">
      <c r="A2463" s="6">
        <f t="shared" si="230"/>
        <v>1.038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7">
        <f t="shared" si="228"/>
        <v>90.523255813953483</v>
      </c>
      <c r="Q2463" t="str">
        <f t="shared" si="231"/>
        <v>music</v>
      </c>
      <c r="R2463" t="str">
        <f t="shared" si="229"/>
        <v>indie rock</v>
      </c>
      <c r="S2463" s="11">
        <f t="shared" si="232"/>
        <v>40816.916666666664</v>
      </c>
      <c r="T2463">
        <f t="shared" si="233"/>
        <v>2011</v>
      </c>
    </row>
    <row r="2464" spans="1:20" ht="48" x14ac:dyDescent="0.2">
      <c r="A2464" s="6">
        <f t="shared" si="230"/>
        <v>1.1070833333333334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7">
        <f t="shared" si="228"/>
        <v>28.880434782608695</v>
      </c>
      <c r="Q2464" t="str">
        <f t="shared" si="231"/>
        <v>music</v>
      </c>
      <c r="R2464" t="str">
        <f t="shared" si="229"/>
        <v>indie rock</v>
      </c>
      <c r="S2464" s="11">
        <f t="shared" si="232"/>
        <v>41108.977962962963</v>
      </c>
      <c r="T2464">
        <f t="shared" si="233"/>
        <v>2012</v>
      </c>
    </row>
    <row r="2465" spans="1:20" ht="16" x14ac:dyDescent="0.2">
      <c r="A2465" s="6">
        <f t="shared" si="230"/>
        <v>1.1625000000000001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7">
        <f t="shared" si="228"/>
        <v>31</v>
      </c>
      <c r="Q2465" t="str">
        <f t="shared" si="231"/>
        <v>music</v>
      </c>
      <c r="R2465" t="str">
        <f t="shared" si="229"/>
        <v>indie rock</v>
      </c>
      <c r="S2465" s="11">
        <f t="shared" si="232"/>
        <v>41380.583333333328</v>
      </c>
      <c r="T2465">
        <f t="shared" si="233"/>
        <v>2013</v>
      </c>
    </row>
    <row r="2466" spans="1:20" ht="48" x14ac:dyDescent="0.2">
      <c r="A2466" s="6">
        <f t="shared" si="230"/>
        <v>1.111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7">
        <f t="shared" si="228"/>
        <v>51.674418604651166</v>
      </c>
      <c r="Q2466" t="str">
        <f t="shared" si="231"/>
        <v>music</v>
      </c>
      <c r="R2466" t="str">
        <f t="shared" si="229"/>
        <v>indie rock</v>
      </c>
      <c r="S2466" s="11">
        <f t="shared" si="232"/>
        <v>42277.603472222218</v>
      </c>
      <c r="T2466">
        <f t="shared" si="233"/>
        <v>2015</v>
      </c>
    </row>
    <row r="2467" spans="1:20" ht="32" x14ac:dyDescent="0.2">
      <c r="A2467" s="6">
        <f t="shared" si="230"/>
        <v>1.8014285714285714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7">
        <f t="shared" si="228"/>
        <v>26.270833333333332</v>
      </c>
      <c r="Q2467" t="str">
        <f t="shared" si="231"/>
        <v>music</v>
      </c>
      <c r="R2467" t="str">
        <f t="shared" si="229"/>
        <v>indie rock</v>
      </c>
      <c r="S2467" s="11">
        <f t="shared" si="232"/>
        <v>41175.510972222219</v>
      </c>
      <c r="T2467">
        <f t="shared" si="233"/>
        <v>2012</v>
      </c>
    </row>
    <row r="2468" spans="1:20" ht="48" x14ac:dyDescent="0.2">
      <c r="A2468" s="6">
        <f t="shared" si="230"/>
        <v>1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7">
        <f t="shared" si="228"/>
        <v>48.07692307692308</v>
      </c>
      <c r="Q2468" t="str">
        <f t="shared" si="231"/>
        <v>music</v>
      </c>
      <c r="R2468" t="str">
        <f t="shared" si="229"/>
        <v>indie rock</v>
      </c>
      <c r="S2468" s="11">
        <f t="shared" si="232"/>
        <v>41402.894131944442</v>
      </c>
      <c r="T2468">
        <f t="shared" si="233"/>
        <v>2013</v>
      </c>
    </row>
    <row r="2469" spans="1:20" ht="48" x14ac:dyDescent="0.2">
      <c r="A2469" s="6">
        <f t="shared" si="230"/>
        <v>1.1850000000000001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7">
        <f t="shared" si="228"/>
        <v>27.558139534883722</v>
      </c>
      <c r="Q2469" t="str">
        <f t="shared" si="231"/>
        <v>music</v>
      </c>
      <c r="R2469" t="str">
        <f t="shared" si="229"/>
        <v>indie rock</v>
      </c>
      <c r="S2469" s="11">
        <f t="shared" si="232"/>
        <v>41039.5</v>
      </c>
      <c r="T2469">
        <f t="shared" si="233"/>
        <v>2012</v>
      </c>
    </row>
    <row r="2470" spans="1:20" ht="32" x14ac:dyDescent="0.2">
      <c r="A2470" s="6">
        <f t="shared" si="230"/>
        <v>1.0721700000000001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7">
        <f t="shared" si="228"/>
        <v>36.97137931034483</v>
      </c>
      <c r="Q2470" t="str">
        <f t="shared" si="231"/>
        <v>music</v>
      </c>
      <c r="R2470" t="str">
        <f t="shared" si="229"/>
        <v>indie rock</v>
      </c>
      <c r="S2470" s="11">
        <f t="shared" si="232"/>
        <v>41210</v>
      </c>
      <c r="T2470">
        <f t="shared" si="233"/>
        <v>2012</v>
      </c>
    </row>
    <row r="2471" spans="1:20" ht="48" x14ac:dyDescent="0.2">
      <c r="A2471" s="6">
        <f t="shared" si="230"/>
        <v>1.1366666666666667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7">
        <f t="shared" si="228"/>
        <v>29.021276595744681</v>
      </c>
      <c r="Q2471" t="str">
        <f t="shared" si="231"/>
        <v>music</v>
      </c>
      <c r="R2471" t="str">
        <f t="shared" si="229"/>
        <v>indie rock</v>
      </c>
      <c r="S2471" s="11">
        <f t="shared" si="232"/>
        <v>40582.221400462957</v>
      </c>
      <c r="T2471">
        <f t="shared" si="233"/>
        <v>2011</v>
      </c>
    </row>
    <row r="2472" spans="1:20" ht="48" x14ac:dyDescent="0.2">
      <c r="A2472" s="6">
        <f t="shared" si="230"/>
        <v>1.0316400000000001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7">
        <f t="shared" si="228"/>
        <v>28.65666666666667</v>
      </c>
      <c r="Q2472" t="str">
        <f t="shared" si="231"/>
        <v>music</v>
      </c>
      <c r="R2472" t="str">
        <f t="shared" si="229"/>
        <v>indie rock</v>
      </c>
      <c r="S2472" s="11">
        <f t="shared" si="232"/>
        <v>41052.866377314815</v>
      </c>
      <c r="T2472">
        <f t="shared" si="233"/>
        <v>2012</v>
      </c>
    </row>
    <row r="2473" spans="1:20" ht="48" x14ac:dyDescent="0.2">
      <c r="A2473" s="6">
        <f t="shared" si="230"/>
        <v>1.28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7">
        <f t="shared" si="228"/>
        <v>37.647058823529413</v>
      </c>
      <c r="Q2473" t="str">
        <f t="shared" si="231"/>
        <v>music</v>
      </c>
      <c r="R2473" t="str">
        <f t="shared" si="229"/>
        <v>indie rock</v>
      </c>
      <c r="S2473" s="11">
        <f t="shared" si="232"/>
        <v>40933.784629629627</v>
      </c>
      <c r="T2473">
        <f t="shared" si="233"/>
        <v>2012</v>
      </c>
    </row>
    <row r="2474" spans="1:20" ht="48" x14ac:dyDescent="0.2">
      <c r="A2474" s="6">
        <f t="shared" si="230"/>
        <v>1.3576026666666667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7">
        <f t="shared" si="228"/>
        <v>97.904038461538462</v>
      </c>
      <c r="Q2474" t="str">
        <f t="shared" si="231"/>
        <v>music</v>
      </c>
      <c r="R2474" t="str">
        <f t="shared" si="229"/>
        <v>indie rock</v>
      </c>
      <c r="S2474" s="11">
        <f t="shared" si="232"/>
        <v>40424.835416666661</v>
      </c>
      <c r="T2474">
        <f t="shared" si="233"/>
        <v>2010</v>
      </c>
    </row>
    <row r="2475" spans="1:20" ht="48" x14ac:dyDescent="0.2">
      <c r="A2475" s="6">
        <f t="shared" si="230"/>
        <v>1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7">
        <f t="shared" si="228"/>
        <v>42.553191489361701</v>
      </c>
      <c r="Q2475" t="str">
        <f t="shared" si="231"/>
        <v>music</v>
      </c>
      <c r="R2475" t="str">
        <f t="shared" si="229"/>
        <v>indie rock</v>
      </c>
      <c r="S2475" s="11">
        <f t="shared" si="232"/>
        <v>41223.581817129627</v>
      </c>
      <c r="T2475">
        <f t="shared" si="233"/>
        <v>2012</v>
      </c>
    </row>
    <row r="2476" spans="1:20" ht="48" x14ac:dyDescent="0.2">
      <c r="A2476" s="6">
        <f t="shared" si="230"/>
        <v>1.0000360000000001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7">
        <f t="shared" si="228"/>
        <v>131.58368421052631</v>
      </c>
      <c r="Q2476" t="str">
        <f t="shared" si="231"/>
        <v>music</v>
      </c>
      <c r="R2476" t="str">
        <f t="shared" si="229"/>
        <v>indie rock</v>
      </c>
      <c r="S2476" s="11">
        <f t="shared" si="232"/>
        <v>40461.80296296296</v>
      </c>
      <c r="T2476">
        <f t="shared" si="233"/>
        <v>2010</v>
      </c>
    </row>
    <row r="2477" spans="1:20" ht="32" x14ac:dyDescent="0.2">
      <c r="A2477" s="6">
        <f t="shared" si="230"/>
        <v>1.0471999999999999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7">
        <f t="shared" si="228"/>
        <v>32.320987654320987</v>
      </c>
      <c r="Q2477" t="str">
        <f t="shared" si="231"/>
        <v>music</v>
      </c>
      <c r="R2477" t="str">
        <f t="shared" si="229"/>
        <v>indie rock</v>
      </c>
      <c r="S2477" s="11">
        <f t="shared" si="232"/>
        <v>40369.708333333328</v>
      </c>
      <c r="T2477">
        <f t="shared" si="233"/>
        <v>2010</v>
      </c>
    </row>
    <row r="2478" spans="1:20" ht="48" x14ac:dyDescent="0.2">
      <c r="A2478" s="6">
        <f t="shared" si="230"/>
        <v>1.050225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7">
        <f t="shared" si="228"/>
        <v>61.103999999999999</v>
      </c>
      <c r="Q2478" t="str">
        <f t="shared" si="231"/>
        <v>music</v>
      </c>
      <c r="R2478" t="str">
        <f t="shared" si="229"/>
        <v>indie rock</v>
      </c>
      <c r="S2478" s="11">
        <f t="shared" si="232"/>
        <v>41946.161689814813</v>
      </c>
      <c r="T2478">
        <f t="shared" si="233"/>
        <v>2014</v>
      </c>
    </row>
    <row r="2479" spans="1:20" ht="32" x14ac:dyDescent="0.2">
      <c r="A2479" s="6">
        <f t="shared" si="230"/>
        <v>1.7133333333333334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7">
        <f t="shared" si="228"/>
        <v>31.341463414634145</v>
      </c>
      <c r="Q2479" t="str">
        <f t="shared" si="231"/>
        <v>music</v>
      </c>
      <c r="R2479" t="str">
        <f t="shared" si="229"/>
        <v>indie rock</v>
      </c>
      <c r="S2479" s="11">
        <f t="shared" si="232"/>
        <v>41133.483159722222</v>
      </c>
      <c r="T2479">
        <f t="shared" si="233"/>
        <v>2012</v>
      </c>
    </row>
    <row r="2480" spans="1:20" ht="48" x14ac:dyDescent="0.2">
      <c r="A2480" s="6">
        <f t="shared" si="230"/>
        <v>1.2749999999999999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7">
        <f t="shared" si="228"/>
        <v>129.1139240506329</v>
      </c>
      <c r="Q2480" t="str">
        <f t="shared" si="231"/>
        <v>music</v>
      </c>
      <c r="R2480" t="str">
        <f t="shared" si="229"/>
        <v>indie rock</v>
      </c>
      <c r="S2480" s="11">
        <f t="shared" si="232"/>
        <v>41287.742048611108</v>
      </c>
      <c r="T2480">
        <f t="shared" si="233"/>
        <v>2013</v>
      </c>
    </row>
    <row r="2481" spans="1:20" ht="32" x14ac:dyDescent="0.2">
      <c r="A2481" s="6">
        <f t="shared" si="230"/>
        <v>1.3344333333333334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7">
        <f t="shared" si="228"/>
        <v>25.020624999999999</v>
      </c>
      <c r="Q2481" t="str">
        <f t="shared" si="231"/>
        <v>music</v>
      </c>
      <c r="R2481" t="str">
        <f t="shared" si="229"/>
        <v>indie rock</v>
      </c>
      <c r="S2481" s="11">
        <f t="shared" si="232"/>
        <v>41117.875</v>
      </c>
      <c r="T2481">
        <f t="shared" si="233"/>
        <v>2012</v>
      </c>
    </row>
    <row r="2482" spans="1:20" ht="48" x14ac:dyDescent="0.2">
      <c r="A2482" s="6">
        <f t="shared" si="230"/>
        <v>1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7">
        <f t="shared" si="228"/>
        <v>250</v>
      </c>
      <c r="Q2482" t="str">
        <f t="shared" si="231"/>
        <v>music</v>
      </c>
      <c r="R2482" t="str">
        <f t="shared" si="229"/>
        <v>indie rock</v>
      </c>
      <c r="S2482" s="11">
        <f t="shared" si="232"/>
        <v>42287.727824074071</v>
      </c>
      <c r="T2482">
        <f t="shared" si="233"/>
        <v>2015</v>
      </c>
    </row>
    <row r="2483" spans="1:20" ht="48" x14ac:dyDescent="0.2">
      <c r="A2483" s="6">
        <f t="shared" si="230"/>
        <v>1.1291099999999998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7">
        <f t="shared" si="228"/>
        <v>47.541473684210523</v>
      </c>
      <c r="Q2483" t="str">
        <f t="shared" si="231"/>
        <v>music</v>
      </c>
      <c r="R2483" t="str">
        <f t="shared" si="229"/>
        <v>indie rock</v>
      </c>
      <c r="S2483" s="11">
        <f t="shared" si="232"/>
        <v>41029.437592592592</v>
      </c>
      <c r="T2483">
        <f t="shared" si="233"/>
        <v>2012</v>
      </c>
    </row>
    <row r="2484" spans="1:20" ht="48" x14ac:dyDescent="0.2">
      <c r="A2484" s="6">
        <f t="shared" si="230"/>
        <v>1.0009999999999999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7">
        <f t="shared" si="228"/>
        <v>40.04</v>
      </c>
      <c r="Q2484" t="str">
        <f t="shared" si="231"/>
        <v>music</v>
      </c>
      <c r="R2484" t="str">
        <f t="shared" si="229"/>
        <v>indie rock</v>
      </c>
      <c r="S2484" s="11">
        <f t="shared" si="232"/>
        <v>40756.573877314811</v>
      </c>
      <c r="T2484">
        <f t="shared" si="233"/>
        <v>2011</v>
      </c>
    </row>
    <row r="2485" spans="1:20" ht="32" x14ac:dyDescent="0.2">
      <c r="A2485" s="6">
        <f t="shared" si="230"/>
        <v>1.1372727272727272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7">
        <f t="shared" si="228"/>
        <v>65.84210526315789</v>
      </c>
      <c r="Q2485" t="str">
        <f t="shared" si="231"/>
        <v>music</v>
      </c>
      <c r="R2485" t="str">
        <f t="shared" si="229"/>
        <v>indie rock</v>
      </c>
      <c r="S2485" s="11">
        <f t="shared" si="232"/>
        <v>41030.500034722223</v>
      </c>
      <c r="T2485">
        <f t="shared" si="233"/>
        <v>2012</v>
      </c>
    </row>
    <row r="2486" spans="1:20" ht="48" x14ac:dyDescent="0.2">
      <c r="A2486" s="6">
        <f t="shared" si="230"/>
        <v>1.1931742857142855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7">
        <f t="shared" si="228"/>
        <v>46.401222222222216</v>
      </c>
      <c r="Q2486" t="str">
        <f t="shared" si="231"/>
        <v>music</v>
      </c>
      <c r="R2486" t="str">
        <f t="shared" si="229"/>
        <v>indie rock</v>
      </c>
      <c r="S2486" s="11">
        <f t="shared" si="232"/>
        <v>40801.708368055552</v>
      </c>
      <c r="T2486">
        <f t="shared" si="233"/>
        <v>2011</v>
      </c>
    </row>
    <row r="2487" spans="1:20" ht="48" x14ac:dyDescent="0.2">
      <c r="A2487" s="6">
        <f t="shared" si="230"/>
        <v>1.0325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7">
        <f t="shared" si="228"/>
        <v>50.365853658536587</v>
      </c>
      <c r="Q2487" t="str">
        <f t="shared" si="231"/>
        <v>music</v>
      </c>
      <c r="R2487" t="str">
        <f t="shared" si="229"/>
        <v>indie rock</v>
      </c>
      <c r="S2487" s="11">
        <f t="shared" si="232"/>
        <v>40828.790266203701</v>
      </c>
      <c r="T2487">
        <f t="shared" si="233"/>
        <v>2011</v>
      </c>
    </row>
    <row r="2488" spans="1:20" ht="48" x14ac:dyDescent="0.2">
      <c r="A2488" s="6">
        <f t="shared" si="230"/>
        <v>2.6566666666666667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7">
        <f t="shared" si="228"/>
        <v>26.566666666666666</v>
      </c>
      <c r="Q2488" t="str">
        <f t="shared" si="231"/>
        <v>music</v>
      </c>
      <c r="R2488" t="str">
        <f t="shared" si="229"/>
        <v>indie rock</v>
      </c>
      <c r="S2488" s="11">
        <f t="shared" si="232"/>
        <v>41021.499722222223</v>
      </c>
      <c r="T2488">
        <f t="shared" si="233"/>
        <v>2012</v>
      </c>
    </row>
    <row r="2489" spans="1:20" ht="48" x14ac:dyDescent="0.2">
      <c r="A2489" s="6">
        <f t="shared" si="230"/>
        <v>1.0005066666666667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7">
        <f t="shared" si="228"/>
        <v>39.493684210526318</v>
      </c>
      <c r="Q2489" t="str">
        <f t="shared" si="231"/>
        <v>music</v>
      </c>
      <c r="R2489" t="str">
        <f t="shared" si="229"/>
        <v>indie rock</v>
      </c>
      <c r="S2489" s="11">
        <f t="shared" si="232"/>
        <v>41055.874965277777</v>
      </c>
      <c r="T2489">
        <f t="shared" si="233"/>
        <v>2012</v>
      </c>
    </row>
    <row r="2490" spans="1:20" ht="48" x14ac:dyDescent="0.2">
      <c r="A2490" s="6">
        <f t="shared" si="230"/>
        <v>1.0669999999999999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7">
        <f t="shared" si="228"/>
        <v>49.246153846153845</v>
      </c>
      <c r="Q2490" t="str">
        <f t="shared" si="231"/>
        <v>music</v>
      </c>
      <c r="R2490" t="str">
        <f t="shared" si="229"/>
        <v>indie rock</v>
      </c>
      <c r="S2490" s="11">
        <f t="shared" si="232"/>
        <v>40863.466527777775</v>
      </c>
      <c r="T2490">
        <f t="shared" si="233"/>
        <v>2011</v>
      </c>
    </row>
    <row r="2491" spans="1:20" ht="48" x14ac:dyDescent="0.2">
      <c r="A2491" s="6">
        <f t="shared" si="230"/>
        <v>1.3367142857142857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7">
        <f t="shared" si="228"/>
        <v>62.38</v>
      </c>
      <c r="Q2491" t="str">
        <f t="shared" si="231"/>
        <v>music</v>
      </c>
      <c r="R2491" t="str">
        <f t="shared" si="229"/>
        <v>indie rock</v>
      </c>
      <c r="S2491" s="11">
        <f t="shared" si="232"/>
        <v>41403.481932870367</v>
      </c>
      <c r="T2491">
        <f t="shared" si="233"/>
        <v>2013</v>
      </c>
    </row>
    <row r="2492" spans="1:20" ht="48" x14ac:dyDescent="0.2">
      <c r="A2492" s="6">
        <f t="shared" si="230"/>
        <v>1.214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7">
        <f t="shared" si="228"/>
        <v>37.9375</v>
      </c>
      <c r="Q2492" t="str">
        <f t="shared" si="231"/>
        <v>music</v>
      </c>
      <c r="R2492" t="str">
        <f t="shared" si="229"/>
        <v>indie rock</v>
      </c>
      <c r="S2492" s="11">
        <f t="shared" si="232"/>
        <v>41083.019398148142</v>
      </c>
      <c r="T2492">
        <f t="shared" si="233"/>
        <v>2012</v>
      </c>
    </row>
    <row r="2493" spans="1:20" ht="48" x14ac:dyDescent="0.2">
      <c r="A2493" s="6">
        <f t="shared" si="230"/>
        <v>1.032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7">
        <f t="shared" si="228"/>
        <v>51.6</v>
      </c>
      <c r="Q2493" t="str">
        <f t="shared" si="231"/>
        <v>music</v>
      </c>
      <c r="R2493" t="str">
        <f t="shared" si="229"/>
        <v>indie rock</v>
      </c>
      <c r="S2493" s="11">
        <f t="shared" si="232"/>
        <v>40558.868749999994</v>
      </c>
      <c r="T2493">
        <f t="shared" si="233"/>
        <v>2011</v>
      </c>
    </row>
    <row r="2494" spans="1:20" ht="32" x14ac:dyDescent="0.2">
      <c r="A2494" s="6">
        <f t="shared" si="230"/>
        <v>1.25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7">
        <f t="shared" si="228"/>
        <v>27.777777777777779</v>
      </c>
      <c r="Q2494" t="str">
        <f t="shared" si="231"/>
        <v>music</v>
      </c>
      <c r="R2494" t="str">
        <f t="shared" si="229"/>
        <v>indie rock</v>
      </c>
      <c r="S2494" s="11">
        <f t="shared" si="232"/>
        <v>41076.207638888889</v>
      </c>
      <c r="T2494">
        <f t="shared" si="233"/>
        <v>2012</v>
      </c>
    </row>
    <row r="2495" spans="1:20" ht="48" x14ac:dyDescent="0.2">
      <c r="A2495" s="6">
        <f t="shared" si="230"/>
        <v>1.2869999999999999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7">
        <f t="shared" si="228"/>
        <v>99.382239382239376</v>
      </c>
      <c r="Q2495" t="str">
        <f t="shared" si="231"/>
        <v>music</v>
      </c>
      <c r="R2495" t="str">
        <f t="shared" si="229"/>
        <v>indie rock</v>
      </c>
      <c r="S2495" s="11">
        <f t="shared" si="232"/>
        <v>41392.959953703699</v>
      </c>
      <c r="T2495">
        <f t="shared" si="233"/>
        <v>2013</v>
      </c>
    </row>
    <row r="2496" spans="1:20" ht="48" x14ac:dyDescent="0.2">
      <c r="A2496" s="6">
        <f t="shared" si="230"/>
        <v>1.0100533333333332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7">
        <f t="shared" si="228"/>
        <v>38.848205128205123</v>
      </c>
      <c r="Q2496" t="str">
        <f t="shared" si="231"/>
        <v>music</v>
      </c>
      <c r="R2496" t="str">
        <f t="shared" si="229"/>
        <v>indie rock</v>
      </c>
      <c r="S2496" s="11">
        <f t="shared" si="232"/>
        <v>41052.436851851846</v>
      </c>
      <c r="T2496">
        <f t="shared" si="233"/>
        <v>2012</v>
      </c>
    </row>
    <row r="2497" spans="1:20" ht="48" x14ac:dyDescent="0.2">
      <c r="A2497" s="6">
        <f t="shared" si="230"/>
        <v>1.2753666666666665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7">
        <f t="shared" si="228"/>
        <v>45.548809523809524</v>
      </c>
      <c r="Q2497" t="str">
        <f t="shared" si="231"/>
        <v>music</v>
      </c>
      <c r="R2497" t="str">
        <f t="shared" si="229"/>
        <v>indie rock</v>
      </c>
      <c r="S2497" s="11">
        <f t="shared" si="232"/>
        <v>41066.738136574073</v>
      </c>
      <c r="T2497">
        <f t="shared" si="233"/>
        <v>2012</v>
      </c>
    </row>
    <row r="2498" spans="1:20" ht="32" x14ac:dyDescent="0.2">
      <c r="A2498" s="6">
        <f t="shared" si="230"/>
        <v>1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7">
        <f t="shared" ref="P2498:P2561" si="234">F:F/M:M</f>
        <v>600</v>
      </c>
      <c r="Q2498" t="str">
        <f t="shared" si="231"/>
        <v>music</v>
      </c>
      <c r="R2498" t="str">
        <f t="shared" ref="R2498:R2561" si="235">RIGHT(O2498,LEN(O2498)-SEARCH("/",O2498,1))</f>
        <v>indie rock</v>
      </c>
      <c r="S2498" s="11">
        <f t="shared" si="232"/>
        <v>41362.746435185181</v>
      </c>
      <c r="T2498">
        <f t="shared" si="233"/>
        <v>2013</v>
      </c>
    </row>
    <row r="2499" spans="1:20" ht="48" x14ac:dyDescent="0.2">
      <c r="A2499" s="6">
        <f t="shared" ref="A2499:A2562" si="236">F:F/E:E</f>
        <v>1.127715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7">
        <f t="shared" si="234"/>
        <v>80.551071428571419</v>
      </c>
      <c r="Q2499" t="str">
        <f t="shared" ref="Q2499:Q2562" si="237">LEFT(O2499,SEARCH("/",O2499,1)-1)</f>
        <v>music</v>
      </c>
      <c r="R2499" t="str">
        <f t="shared" si="235"/>
        <v>indie rock</v>
      </c>
      <c r="S2499" s="11">
        <f t="shared" ref="S2499:S2562" si="238">(((J2499/60)/60)/24)+DATE(1970,1,1)+(-5/24)</f>
        <v>40760.670578703699</v>
      </c>
      <c r="T2499">
        <f t="shared" ref="T2499:T2562" si="239">YEAR(S2499)</f>
        <v>2011</v>
      </c>
    </row>
    <row r="2500" spans="1:20" ht="48" x14ac:dyDescent="0.2">
      <c r="A2500" s="6">
        <f t="shared" si="236"/>
        <v>1.056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7">
        <f t="shared" si="234"/>
        <v>52.8</v>
      </c>
      <c r="Q2500" t="str">
        <f t="shared" si="237"/>
        <v>music</v>
      </c>
      <c r="R2500" t="str">
        <f t="shared" si="235"/>
        <v>indie rock</v>
      </c>
      <c r="S2500" s="11">
        <f t="shared" si="238"/>
        <v>42031.759108796294</v>
      </c>
      <c r="T2500">
        <f t="shared" si="239"/>
        <v>2015</v>
      </c>
    </row>
    <row r="2501" spans="1:20" ht="48" x14ac:dyDescent="0.2">
      <c r="A2501" s="6">
        <f t="shared" si="236"/>
        <v>2.0262500000000001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7">
        <f t="shared" si="234"/>
        <v>47.676470588235297</v>
      </c>
      <c r="Q2501" t="str">
        <f t="shared" si="237"/>
        <v>music</v>
      </c>
      <c r="R2501" t="str">
        <f t="shared" si="235"/>
        <v>indie rock</v>
      </c>
      <c r="S2501" s="11">
        <f t="shared" si="238"/>
        <v>41274.541666666664</v>
      </c>
      <c r="T2501">
        <f t="shared" si="239"/>
        <v>2012</v>
      </c>
    </row>
    <row r="2502" spans="1:20" ht="48" x14ac:dyDescent="0.2">
      <c r="A2502" s="6">
        <f t="shared" si="236"/>
        <v>1.1333333333333333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7">
        <f t="shared" si="234"/>
        <v>23.448275862068964</v>
      </c>
      <c r="Q2502" t="str">
        <f t="shared" si="237"/>
        <v>music</v>
      </c>
      <c r="R2502" t="str">
        <f t="shared" si="235"/>
        <v>indie rock</v>
      </c>
      <c r="S2502" s="11">
        <f t="shared" si="238"/>
        <v>41083.564525462964</v>
      </c>
      <c r="T2502">
        <f t="shared" si="239"/>
        <v>2012</v>
      </c>
    </row>
    <row r="2503" spans="1:20" ht="48" x14ac:dyDescent="0.2">
      <c r="A2503" s="6">
        <f t="shared" si="236"/>
        <v>2.5545454545454545E-2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7">
        <f t="shared" si="234"/>
        <v>40.142857142857146</v>
      </c>
      <c r="Q2503" t="str">
        <f t="shared" si="237"/>
        <v>food</v>
      </c>
      <c r="R2503" t="str">
        <f t="shared" si="235"/>
        <v>restaurants</v>
      </c>
      <c r="S2503" s="11">
        <f t="shared" si="238"/>
        <v>42274.568333333329</v>
      </c>
      <c r="T2503">
        <f t="shared" si="239"/>
        <v>2015</v>
      </c>
    </row>
    <row r="2504" spans="1:20" ht="48" x14ac:dyDescent="0.2">
      <c r="A2504" s="6">
        <f t="shared" si="236"/>
        <v>7.8181818181818181E-4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7">
        <f t="shared" si="234"/>
        <v>17.2</v>
      </c>
      <c r="Q2504" t="str">
        <f t="shared" si="237"/>
        <v>food</v>
      </c>
      <c r="R2504" t="str">
        <f t="shared" si="235"/>
        <v>restaurants</v>
      </c>
      <c r="S2504" s="11">
        <f t="shared" si="238"/>
        <v>41903.617106481477</v>
      </c>
      <c r="T2504">
        <f t="shared" si="239"/>
        <v>2014</v>
      </c>
    </row>
    <row r="2505" spans="1:20" ht="48" x14ac:dyDescent="0.2">
      <c r="A2505" s="6">
        <f t="shared" si="236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7" t="e">
        <f t="shared" si="234"/>
        <v>#DIV/0!</v>
      </c>
      <c r="Q2505" t="str">
        <f t="shared" si="237"/>
        <v>food</v>
      </c>
      <c r="R2505" t="str">
        <f t="shared" si="235"/>
        <v>restaurants</v>
      </c>
      <c r="S2505" s="11">
        <f t="shared" si="238"/>
        <v>42528.67083333333</v>
      </c>
      <c r="T2505">
        <f t="shared" si="239"/>
        <v>2016</v>
      </c>
    </row>
    <row r="2506" spans="1:20" ht="32" x14ac:dyDescent="0.2">
      <c r="A2506" s="6">
        <f t="shared" si="236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7" t="e">
        <f t="shared" si="234"/>
        <v>#DIV/0!</v>
      </c>
      <c r="Q2506" t="str">
        <f t="shared" si="237"/>
        <v>food</v>
      </c>
      <c r="R2506" t="str">
        <f t="shared" si="235"/>
        <v>restaurants</v>
      </c>
      <c r="S2506" s="11">
        <f t="shared" si="238"/>
        <v>41957.848773148151</v>
      </c>
      <c r="T2506">
        <f t="shared" si="239"/>
        <v>2014</v>
      </c>
    </row>
    <row r="2507" spans="1:20" ht="64" x14ac:dyDescent="0.2">
      <c r="A2507" s="6">
        <f t="shared" si="236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7" t="e">
        <f t="shared" si="234"/>
        <v>#DIV/0!</v>
      </c>
      <c r="Q2507" t="str">
        <f t="shared" si="237"/>
        <v>food</v>
      </c>
      <c r="R2507" t="str">
        <f t="shared" si="235"/>
        <v>restaurants</v>
      </c>
      <c r="S2507" s="11">
        <f t="shared" si="238"/>
        <v>42076.80574074074</v>
      </c>
      <c r="T2507">
        <f t="shared" si="239"/>
        <v>2015</v>
      </c>
    </row>
    <row r="2508" spans="1:20" ht="48" x14ac:dyDescent="0.2">
      <c r="A2508" s="6">
        <f t="shared" si="236"/>
        <v>6.0000000000000001E-3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7">
        <f t="shared" si="234"/>
        <v>15</v>
      </c>
      <c r="Q2508" t="str">
        <f t="shared" si="237"/>
        <v>food</v>
      </c>
      <c r="R2508" t="str">
        <f t="shared" si="235"/>
        <v>restaurants</v>
      </c>
      <c r="S2508" s="11">
        <f t="shared" si="238"/>
        <v>42280.666666666664</v>
      </c>
      <c r="T2508">
        <f t="shared" si="239"/>
        <v>2015</v>
      </c>
    </row>
    <row r="2509" spans="1:20" ht="16" x14ac:dyDescent="0.2">
      <c r="A2509" s="6">
        <f t="shared" si="236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7" t="e">
        <f t="shared" si="234"/>
        <v>#DIV/0!</v>
      </c>
      <c r="Q2509" t="str">
        <f t="shared" si="237"/>
        <v>food</v>
      </c>
      <c r="R2509" t="str">
        <f t="shared" si="235"/>
        <v>restaurants</v>
      </c>
      <c r="S2509" s="11">
        <f t="shared" si="238"/>
        <v>42134.864629629628</v>
      </c>
      <c r="T2509">
        <f t="shared" si="239"/>
        <v>2015</v>
      </c>
    </row>
    <row r="2510" spans="1:20" ht="48" x14ac:dyDescent="0.2">
      <c r="A2510" s="6">
        <f t="shared" si="236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7" t="e">
        <f t="shared" si="234"/>
        <v>#DIV/0!</v>
      </c>
      <c r="Q2510" t="str">
        <f t="shared" si="237"/>
        <v>food</v>
      </c>
      <c r="R2510" t="str">
        <f t="shared" si="235"/>
        <v>restaurants</v>
      </c>
      <c r="S2510" s="11">
        <f t="shared" si="238"/>
        <v>41865.743449074071</v>
      </c>
      <c r="T2510">
        <f t="shared" si="239"/>
        <v>2014</v>
      </c>
    </row>
    <row r="2511" spans="1:20" ht="48" x14ac:dyDescent="0.2">
      <c r="A2511" s="6">
        <f t="shared" si="236"/>
        <v>1.0526315789473684E-2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7">
        <f t="shared" si="234"/>
        <v>35.714285714285715</v>
      </c>
      <c r="Q2511" t="str">
        <f t="shared" si="237"/>
        <v>food</v>
      </c>
      <c r="R2511" t="str">
        <f t="shared" si="235"/>
        <v>restaurants</v>
      </c>
      <c r="S2511" s="11">
        <f t="shared" si="238"/>
        <v>42114.559594907405</v>
      </c>
      <c r="T2511">
        <f t="shared" si="239"/>
        <v>2015</v>
      </c>
    </row>
    <row r="2512" spans="1:20" ht="48" x14ac:dyDescent="0.2">
      <c r="A2512" s="6">
        <f t="shared" si="236"/>
        <v>1.5E-3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7">
        <f t="shared" si="234"/>
        <v>37.5</v>
      </c>
      <c r="Q2512" t="str">
        <f t="shared" si="237"/>
        <v>food</v>
      </c>
      <c r="R2512" t="str">
        <f t="shared" si="235"/>
        <v>restaurants</v>
      </c>
      <c r="S2512" s="11">
        <f t="shared" si="238"/>
        <v>42138.78902777777</v>
      </c>
      <c r="T2512">
        <f t="shared" si="239"/>
        <v>2015</v>
      </c>
    </row>
    <row r="2513" spans="1:20" ht="48" x14ac:dyDescent="0.2">
      <c r="A2513" s="6">
        <f t="shared" si="236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7" t="e">
        <f t="shared" si="234"/>
        <v>#DIV/0!</v>
      </c>
      <c r="Q2513" t="str">
        <f t="shared" si="237"/>
        <v>food</v>
      </c>
      <c r="R2513" t="str">
        <f t="shared" si="235"/>
        <v>restaurants</v>
      </c>
      <c r="S2513" s="11">
        <f t="shared" si="238"/>
        <v>42401.238576388881</v>
      </c>
      <c r="T2513">
        <f t="shared" si="239"/>
        <v>2016</v>
      </c>
    </row>
    <row r="2514" spans="1:20" ht="48" x14ac:dyDescent="0.2">
      <c r="A2514" s="6">
        <f t="shared" si="236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7" t="e">
        <f t="shared" si="234"/>
        <v>#DIV/0!</v>
      </c>
      <c r="Q2514" t="str">
        <f t="shared" si="237"/>
        <v>food</v>
      </c>
      <c r="R2514" t="str">
        <f t="shared" si="235"/>
        <v>restaurants</v>
      </c>
      <c r="S2514" s="11">
        <f t="shared" si="238"/>
        <v>41986.668530092589</v>
      </c>
      <c r="T2514">
        <f t="shared" si="239"/>
        <v>2014</v>
      </c>
    </row>
    <row r="2515" spans="1:20" ht="48" x14ac:dyDescent="0.2">
      <c r="A2515" s="6">
        <f t="shared" si="236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7" t="e">
        <f t="shared" si="234"/>
        <v>#DIV/0!</v>
      </c>
      <c r="Q2515" t="str">
        <f t="shared" si="237"/>
        <v>food</v>
      </c>
      <c r="R2515" t="str">
        <f t="shared" si="235"/>
        <v>restaurants</v>
      </c>
      <c r="S2515" s="11">
        <f t="shared" si="238"/>
        <v>42791.798483796294</v>
      </c>
      <c r="T2515">
        <f t="shared" si="239"/>
        <v>2017</v>
      </c>
    </row>
    <row r="2516" spans="1:20" ht="48" x14ac:dyDescent="0.2">
      <c r="A2516" s="6">
        <f t="shared" si="236"/>
        <v>1.7500000000000002E-2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7">
        <f t="shared" si="234"/>
        <v>52.5</v>
      </c>
      <c r="Q2516" t="str">
        <f t="shared" si="237"/>
        <v>food</v>
      </c>
      <c r="R2516" t="str">
        <f t="shared" si="235"/>
        <v>restaurants</v>
      </c>
      <c r="S2516" s="11">
        <f t="shared" si="238"/>
        <v>41871.181446759256</v>
      </c>
      <c r="T2516">
        <f t="shared" si="239"/>
        <v>2014</v>
      </c>
    </row>
    <row r="2517" spans="1:20" ht="48" x14ac:dyDescent="0.2">
      <c r="A2517" s="6">
        <f t="shared" si="236"/>
        <v>0.186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7">
        <f t="shared" si="234"/>
        <v>77.5</v>
      </c>
      <c r="Q2517" t="str">
        <f t="shared" si="237"/>
        <v>food</v>
      </c>
      <c r="R2517" t="str">
        <f t="shared" si="235"/>
        <v>restaurants</v>
      </c>
      <c r="S2517" s="11">
        <f t="shared" si="238"/>
        <v>42057.63140046296</v>
      </c>
      <c r="T2517">
        <f t="shared" si="239"/>
        <v>2015</v>
      </c>
    </row>
    <row r="2518" spans="1:20" ht="48" x14ac:dyDescent="0.2">
      <c r="A2518" s="6">
        <f t="shared" si="236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7" t="e">
        <f t="shared" si="234"/>
        <v>#DIV/0!</v>
      </c>
      <c r="Q2518" t="str">
        <f t="shared" si="237"/>
        <v>food</v>
      </c>
      <c r="R2518" t="str">
        <f t="shared" si="235"/>
        <v>restaurants</v>
      </c>
      <c r="S2518" s="11">
        <f t="shared" si="238"/>
        <v>41972.486712962964</v>
      </c>
      <c r="T2518">
        <f t="shared" si="239"/>
        <v>2014</v>
      </c>
    </row>
    <row r="2519" spans="1:20" ht="48" x14ac:dyDescent="0.2">
      <c r="A2519" s="6">
        <f t="shared" si="236"/>
        <v>9.8166666666666666E-2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7">
        <f t="shared" si="234"/>
        <v>53.545454545454547</v>
      </c>
      <c r="Q2519" t="str">
        <f t="shared" si="237"/>
        <v>food</v>
      </c>
      <c r="R2519" t="str">
        <f t="shared" si="235"/>
        <v>restaurants</v>
      </c>
      <c r="S2519" s="11">
        <f t="shared" si="238"/>
        <v>42082.552430555552</v>
      </c>
      <c r="T2519">
        <f t="shared" si="239"/>
        <v>2015</v>
      </c>
    </row>
    <row r="2520" spans="1:20" ht="48" x14ac:dyDescent="0.2">
      <c r="A2520" s="6">
        <f t="shared" si="236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7" t="e">
        <f t="shared" si="234"/>
        <v>#DIV/0!</v>
      </c>
      <c r="Q2520" t="str">
        <f t="shared" si="237"/>
        <v>food</v>
      </c>
      <c r="R2520" t="str">
        <f t="shared" si="235"/>
        <v>restaurants</v>
      </c>
      <c r="S2520" s="11">
        <f t="shared" si="238"/>
        <v>41956.51421296296</v>
      </c>
      <c r="T2520">
        <f t="shared" si="239"/>
        <v>2014</v>
      </c>
    </row>
    <row r="2521" spans="1:20" ht="32" x14ac:dyDescent="0.2">
      <c r="A2521" s="6">
        <f t="shared" si="236"/>
        <v>4.3333333333333331E-4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7">
        <f t="shared" si="234"/>
        <v>16.25</v>
      </c>
      <c r="Q2521" t="str">
        <f t="shared" si="237"/>
        <v>food</v>
      </c>
      <c r="R2521" t="str">
        <f t="shared" si="235"/>
        <v>restaurants</v>
      </c>
      <c r="S2521" s="11">
        <f t="shared" si="238"/>
        <v>41838.946805555555</v>
      </c>
      <c r="T2521">
        <f t="shared" si="239"/>
        <v>2014</v>
      </c>
    </row>
    <row r="2522" spans="1:20" ht="48" x14ac:dyDescent="0.2">
      <c r="A2522" s="6">
        <f t="shared" si="236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7" t="e">
        <f t="shared" si="234"/>
        <v>#DIV/0!</v>
      </c>
      <c r="Q2522" t="str">
        <f t="shared" si="237"/>
        <v>food</v>
      </c>
      <c r="R2522" t="str">
        <f t="shared" si="235"/>
        <v>restaurants</v>
      </c>
      <c r="S2522" s="11">
        <f t="shared" si="238"/>
        <v>42658.597916666658</v>
      </c>
      <c r="T2522">
        <f t="shared" si="239"/>
        <v>2016</v>
      </c>
    </row>
    <row r="2523" spans="1:20" ht="48" x14ac:dyDescent="0.2">
      <c r="A2523" s="6">
        <f t="shared" si="236"/>
        <v>1.0948792000000001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7">
        <f t="shared" si="234"/>
        <v>103.68174242424243</v>
      </c>
      <c r="Q2523" t="str">
        <f t="shared" si="237"/>
        <v>music</v>
      </c>
      <c r="R2523" t="str">
        <f t="shared" si="235"/>
        <v>classical music</v>
      </c>
      <c r="S2523" s="11">
        <f t="shared" si="238"/>
        <v>42290.75950231481</v>
      </c>
      <c r="T2523">
        <f t="shared" si="239"/>
        <v>2015</v>
      </c>
    </row>
    <row r="2524" spans="1:20" ht="48" x14ac:dyDescent="0.2">
      <c r="A2524" s="6">
        <f t="shared" si="236"/>
        <v>1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7">
        <f t="shared" si="234"/>
        <v>185.18518518518519</v>
      </c>
      <c r="Q2524" t="str">
        <f t="shared" si="237"/>
        <v>music</v>
      </c>
      <c r="R2524" t="str">
        <f t="shared" si="235"/>
        <v>classical music</v>
      </c>
      <c r="S2524" s="11">
        <f t="shared" si="238"/>
        <v>42482.411111111105</v>
      </c>
      <c r="T2524">
        <f t="shared" si="239"/>
        <v>2016</v>
      </c>
    </row>
    <row r="2525" spans="1:20" ht="48" x14ac:dyDescent="0.2">
      <c r="A2525" s="6">
        <f t="shared" si="236"/>
        <v>1.5644444444444445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7">
        <f t="shared" si="234"/>
        <v>54.153846153846153</v>
      </c>
      <c r="Q2525" t="str">
        <f t="shared" si="237"/>
        <v>music</v>
      </c>
      <c r="R2525" t="str">
        <f t="shared" si="235"/>
        <v>classical music</v>
      </c>
      <c r="S2525" s="11">
        <f t="shared" si="238"/>
        <v>41960.808935185189</v>
      </c>
      <c r="T2525">
        <f t="shared" si="239"/>
        <v>2014</v>
      </c>
    </row>
    <row r="2526" spans="1:20" ht="32" x14ac:dyDescent="0.2">
      <c r="A2526" s="6">
        <f t="shared" si="236"/>
        <v>1.016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7">
        <f t="shared" si="234"/>
        <v>177.2093023255814</v>
      </c>
      <c r="Q2526" t="str">
        <f t="shared" si="237"/>
        <v>music</v>
      </c>
      <c r="R2526" t="str">
        <f t="shared" si="235"/>
        <v>classical music</v>
      </c>
      <c r="S2526" s="11">
        <f t="shared" si="238"/>
        <v>41993.979166666664</v>
      </c>
      <c r="T2526">
        <f t="shared" si="239"/>
        <v>2014</v>
      </c>
    </row>
    <row r="2527" spans="1:20" ht="48" x14ac:dyDescent="0.2">
      <c r="A2527" s="6">
        <f t="shared" si="236"/>
        <v>1.00325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7">
        <f t="shared" si="234"/>
        <v>100.325</v>
      </c>
      <c r="Q2527" t="str">
        <f t="shared" si="237"/>
        <v>music</v>
      </c>
      <c r="R2527" t="str">
        <f t="shared" si="235"/>
        <v>classical music</v>
      </c>
      <c r="S2527" s="11">
        <f t="shared" si="238"/>
        <v>41088.636238425926</v>
      </c>
      <c r="T2527">
        <f t="shared" si="239"/>
        <v>2012</v>
      </c>
    </row>
    <row r="2528" spans="1:20" ht="48" x14ac:dyDescent="0.2">
      <c r="A2528" s="6">
        <f t="shared" si="236"/>
        <v>1.1294999999999999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7">
        <f t="shared" si="234"/>
        <v>136.90909090909091</v>
      </c>
      <c r="Q2528" t="str">
        <f t="shared" si="237"/>
        <v>music</v>
      </c>
      <c r="R2528" t="str">
        <f t="shared" si="235"/>
        <v>classical music</v>
      </c>
      <c r="S2528" s="11">
        <f t="shared" si="238"/>
        <v>41980.999305555553</v>
      </c>
      <c r="T2528">
        <f t="shared" si="239"/>
        <v>2014</v>
      </c>
    </row>
    <row r="2529" spans="1:20" ht="48" x14ac:dyDescent="0.2">
      <c r="A2529" s="6">
        <f t="shared" si="236"/>
        <v>1.02125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7">
        <f t="shared" si="234"/>
        <v>57.535211267605632</v>
      </c>
      <c r="Q2529" t="str">
        <f t="shared" si="237"/>
        <v>music</v>
      </c>
      <c r="R2529" t="str">
        <f t="shared" si="235"/>
        <v>classical music</v>
      </c>
      <c r="S2529" s="11">
        <f t="shared" si="238"/>
        <v>41564.957638888889</v>
      </c>
      <c r="T2529">
        <f t="shared" si="239"/>
        <v>2013</v>
      </c>
    </row>
    <row r="2530" spans="1:20" ht="48" x14ac:dyDescent="0.2">
      <c r="A2530" s="6">
        <f t="shared" si="236"/>
        <v>1.0724974999999999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7">
        <f t="shared" si="234"/>
        <v>52.962839506172834</v>
      </c>
      <c r="Q2530" t="str">
        <f t="shared" si="237"/>
        <v>music</v>
      </c>
      <c r="R2530" t="str">
        <f t="shared" si="235"/>
        <v>classical music</v>
      </c>
      <c r="S2530" s="11">
        <f t="shared" si="238"/>
        <v>42236.249999999993</v>
      </c>
      <c r="T2530">
        <f t="shared" si="239"/>
        <v>2015</v>
      </c>
    </row>
    <row r="2531" spans="1:20" ht="32" x14ac:dyDescent="0.2">
      <c r="A2531" s="6">
        <f t="shared" si="236"/>
        <v>1.0428333333333333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7">
        <f t="shared" si="234"/>
        <v>82.328947368421055</v>
      </c>
      <c r="Q2531" t="str">
        <f t="shared" si="237"/>
        <v>music</v>
      </c>
      <c r="R2531" t="str">
        <f t="shared" si="235"/>
        <v>classical music</v>
      </c>
      <c r="S2531" s="11">
        <f t="shared" si="238"/>
        <v>40992.830729166664</v>
      </c>
      <c r="T2531">
        <f t="shared" si="239"/>
        <v>2012</v>
      </c>
    </row>
    <row r="2532" spans="1:20" ht="48" x14ac:dyDescent="0.2">
      <c r="A2532" s="6">
        <f t="shared" si="236"/>
        <v>1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7">
        <f t="shared" si="234"/>
        <v>135.41666666666666</v>
      </c>
      <c r="Q2532" t="str">
        <f t="shared" si="237"/>
        <v>music</v>
      </c>
      <c r="R2532" t="str">
        <f t="shared" si="235"/>
        <v>classical music</v>
      </c>
      <c r="S2532" s="11">
        <f t="shared" si="238"/>
        <v>42113.993055555555</v>
      </c>
      <c r="T2532">
        <f t="shared" si="239"/>
        <v>2015</v>
      </c>
    </row>
    <row r="2533" spans="1:20" ht="48" x14ac:dyDescent="0.2">
      <c r="A2533" s="6">
        <f t="shared" si="236"/>
        <v>1.004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7">
        <f t="shared" si="234"/>
        <v>74.06557377049181</v>
      </c>
      <c r="Q2533" t="str">
        <f t="shared" si="237"/>
        <v>music</v>
      </c>
      <c r="R2533" t="str">
        <f t="shared" si="235"/>
        <v>classical music</v>
      </c>
      <c r="S2533" s="11">
        <f t="shared" si="238"/>
        <v>42230.957638888889</v>
      </c>
      <c r="T2533">
        <f t="shared" si="239"/>
        <v>2015</v>
      </c>
    </row>
    <row r="2534" spans="1:20" ht="48" x14ac:dyDescent="0.2">
      <c r="A2534" s="6">
        <f t="shared" si="236"/>
        <v>1.26125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7">
        <f t="shared" si="234"/>
        <v>84.083333333333329</v>
      </c>
      <c r="Q2534" t="str">
        <f t="shared" si="237"/>
        <v>music</v>
      </c>
      <c r="R2534" t="str">
        <f t="shared" si="235"/>
        <v>classical music</v>
      </c>
      <c r="S2534" s="11">
        <f t="shared" si="238"/>
        <v>41137.640810185185</v>
      </c>
      <c r="T2534">
        <f t="shared" si="239"/>
        <v>2012</v>
      </c>
    </row>
    <row r="2535" spans="1:20" ht="48" x14ac:dyDescent="0.2">
      <c r="A2535" s="6">
        <f t="shared" si="236"/>
        <v>1.1066666666666667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7">
        <f t="shared" si="234"/>
        <v>61.029411764705884</v>
      </c>
      <c r="Q2535" t="str">
        <f t="shared" si="237"/>
        <v>music</v>
      </c>
      <c r="R2535" t="str">
        <f t="shared" si="235"/>
        <v>classical music</v>
      </c>
      <c r="S2535" s="11">
        <f t="shared" si="238"/>
        <v>41334.542453703703</v>
      </c>
      <c r="T2535">
        <f t="shared" si="239"/>
        <v>2013</v>
      </c>
    </row>
    <row r="2536" spans="1:20" ht="64" x14ac:dyDescent="0.2">
      <c r="A2536" s="6">
        <f t="shared" si="236"/>
        <v>1.05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7">
        <f t="shared" si="234"/>
        <v>150</v>
      </c>
      <c r="Q2536" t="str">
        <f t="shared" si="237"/>
        <v>music</v>
      </c>
      <c r="R2536" t="str">
        <f t="shared" si="235"/>
        <v>classical music</v>
      </c>
      <c r="S2536" s="11">
        <f t="shared" si="238"/>
        <v>40179.041666666664</v>
      </c>
      <c r="T2536">
        <f t="shared" si="239"/>
        <v>2010</v>
      </c>
    </row>
    <row r="2537" spans="1:20" ht="16" x14ac:dyDescent="0.2">
      <c r="A2537" s="6">
        <f t="shared" si="236"/>
        <v>1.03775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7">
        <f t="shared" si="234"/>
        <v>266.08974358974359</v>
      </c>
      <c r="Q2537" t="str">
        <f t="shared" si="237"/>
        <v>music</v>
      </c>
      <c r="R2537" t="str">
        <f t="shared" si="235"/>
        <v>classical music</v>
      </c>
      <c r="S2537" s="11">
        <f t="shared" si="238"/>
        <v>41974.624363425923</v>
      </c>
      <c r="T2537">
        <f t="shared" si="239"/>
        <v>2014</v>
      </c>
    </row>
    <row r="2538" spans="1:20" ht="48" x14ac:dyDescent="0.2">
      <c r="A2538" s="6">
        <f t="shared" si="236"/>
        <v>1.1599999999999999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7">
        <f t="shared" si="234"/>
        <v>7.25</v>
      </c>
      <c r="Q2538" t="str">
        <f t="shared" si="237"/>
        <v>music</v>
      </c>
      <c r="R2538" t="str">
        <f t="shared" si="235"/>
        <v>classical music</v>
      </c>
      <c r="S2538" s="11">
        <f t="shared" si="238"/>
        <v>41484.89775462963</v>
      </c>
      <c r="T2538">
        <f t="shared" si="239"/>
        <v>2013</v>
      </c>
    </row>
    <row r="2539" spans="1:20" ht="48" x14ac:dyDescent="0.2">
      <c r="A2539" s="6">
        <f t="shared" si="236"/>
        <v>1.1000000000000001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7">
        <f t="shared" si="234"/>
        <v>100</v>
      </c>
      <c r="Q2539" t="str">
        <f t="shared" si="237"/>
        <v>music</v>
      </c>
      <c r="R2539" t="str">
        <f t="shared" si="235"/>
        <v>classical music</v>
      </c>
      <c r="S2539" s="11">
        <f t="shared" si="238"/>
        <v>40756.440451388888</v>
      </c>
      <c r="T2539">
        <f t="shared" si="239"/>
        <v>2011</v>
      </c>
    </row>
    <row r="2540" spans="1:20" ht="32" x14ac:dyDescent="0.2">
      <c r="A2540" s="6">
        <f t="shared" si="236"/>
        <v>1.130176111111111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7">
        <f t="shared" si="234"/>
        <v>109.96308108108107</v>
      </c>
      <c r="Q2540" t="str">
        <f t="shared" si="237"/>
        <v>music</v>
      </c>
      <c r="R2540" t="str">
        <f t="shared" si="235"/>
        <v>classical music</v>
      </c>
      <c r="S2540" s="11">
        <f t="shared" si="238"/>
        <v>41328.999305555553</v>
      </c>
      <c r="T2540">
        <f t="shared" si="239"/>
        <v>2013</v>
      </c>
    </row>
    <row r="2541" spans="1:20" ht="48" x14ac:dyDescent="0.2">
      <c r="A2541" s="6">
        <f t="shared" si="236"/>
        <v>1.0024999999999999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7">
        <f t="shared" si="234"/>
        <v>169.91525423728814</v>
      </c>
      <c r="Q2541" t="str">
        <f t="shared" si="237"/>
        <v>music</v>
      </c>
      <c r="R2541" t="str">
        <f t="shared" si="235"/>
        <v>classical music</v>
      </c>
      <c r="S2541" s="11">
        <f t="shared" si="238"/>
        <v>42037.693888888891</v>
      </c>
      <c r="T2541">
        <f t="shared" si="239"/>
        <v>2015</v>
      </c>
    </row>
    <row r="2542" spans="1:20" ht="48" x14ac:dyDescent="0.2">
      <c r="A2542" s="6">
        <f t="shared" si="236"/>
        <v>1.034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7">
        <f t="shared" si="234"/>
        <v>95.740740740740748</v>
      </c>
      <c r="Q2542" t="str">
        <f t="shared" si="237"/>
        <v>music</v>
      </c>
      <c r="R2542" t="str">
        <f t="shared" si="235"/>
        <v>classical music</v>
      </c>
      <c r="S2542" s="11">
        <f t="shared" si="238"/>
        <v>40845.466678240737</v>
      </c>
      <c r="T2542">
        <f t="shared" si="239"/>
        <v>2011</v>
      </c>
    </row>
    <row r="2543" spans="1:20" ht="48" x14ac:dyDescent="0.2">
      <c r="A2543" s="6">
        <f t="shared" si="236"/>
        <v>1.0702857142857143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7">
        <f t="shared" si="234"/>
        <v>59.460317460317462</v>
      </c>
      <c r="Q2543" t="str">
        <f t="shared" si="237"/>
        <v>music</v>
      </c>
      <c r="R2543" t="str">
        <f t="shared" si="235"/>
        <v>classical music</v>
      </c>
      <c r="S2543" s="11">
        <f t="shared" si="238"/>
        <v>41543.240949074068</v>
      </c>
      <c r="T2543">
        <f t="shared" si="239"/>
        <v>2013</v>
      </c>
    </row>
    <row r="2544" spans="1:20" ht="48" x14ac:dyDescent="0.2">
      <c r="A2544" s="6">
        <f t="shared" si="236"/>
        <v>1.0357142857142858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7">
        <f t="shared" si="234"/>
        <v>55.769230769230766</v>
      </c>
      <c r="Q2544" t="str">
        <f t="shared" si="237"/>
        <v>music</v>
      </c>
      <c r="R2544" t="str">
        <f t="shared" si="235"/>
        <v>classical music</v>
      </c>
      <c r="S2544" s="11">
        <f t="shared" si="238"/>
        <v>41547.957638888889</v>
      </c>
      <c r="T2544">
        <f t="shared" si="239"/>
        <v>2013</v>
      </c>
    </row>
    <row r="2545" spans="1:20" ht="48" x14ac:dyDescent="0.2">
      <c r="A2545" s="6">
        <f t="shared" si="236"/>
        <v>1.5640000000000001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7">
        <f t="shared" si="234"/>
        <v>30.076923076923077</v>
      </c>
      <c r="Q2545" t="str">
        <f t="shared" si="237"/>
        <v>music</v>
      </c>
      <c r="R2545" t="str">
        <f t="shared" si="235"/>
        <v>classical music</v>
      </c>
      <c r="S2545" s="11">
        <f t="shared" si="238"/>
        <v>40544.916666666664</v>
      </c>
      <c r="T2545">
        <f t="shared" si="239"/>
        <v>2011</v>
      </c>
    </row>
    <row r="2546" spans="1:20" ht="48" x14ac:dyDescent="0.2">
      <c r="A2546" s="6">
        <f t="shared" si="236"/>
        <v>1.0082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7">
        <f t="shared" si="234"/>
        <v>88.438596491228068</v>
      </c>
      <c r="Q2546" t="str">
        <f t="shared" si="237"/>
        <v>music</v>
      </c>
      <c r="R2546" t="str">
        <f t="shared" si="235"/>
        <v>classical music</v>
      </c>
      <c r="S2546" s="11">
        <f t="shared" si="238"/>
        <v>41098.3121412037</v>
      </c>
      <c r="T2546">
        <f t="shared" si="239"/>
        <v>2012</v>
      </c>
    </row>
    <row r="2547" spans="1:20" ht="48" x14ac:dyDescent="0.2">
      <c r="A2547" s="6">
        <f t="shared" si="236"/>
        <v>1.9530000000000001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7">
        <f t="shared" si="234"/>
        <v>64.032786885245898</v>
      </c>
      <c r="Q2547" t="str">
        <f t="shared" si="237"/>
        <v>music</v>
      </c>
      <c r="R2547" t="str">
        <f t="shared" si="235"/>
        <v>classical music</v>
      </c>
      <c r="S2547" s="11">
        <f t="shared" si="238"/>
        <v>42061.812499999993</v>
      </c>
      <c r="T2547">
        <f t="shared" si="239"/>
        <v>2015</v>
      </c>
    </row>
    <row r="2548" spans="1:20" ht="48" x14ac:dyDescent="0.2">
      <c r="A2548" s="6">
        <f t="shared" si="236"/>
        <v>1.1171428571428572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7">
        <f t="shared" si="234"/>
        <v>60.153846153846153</v>
      </c>
      <c r="Q2548" t="str">
        <f t="shared" si="237"/>
        <v>music</v>
      </c>
      <c r="R2548" t="str">
        <f t="shared" si="235"/>
        <v>classical music</v>
      </c>
      <c r="S2548" s="11">
        <f t="shared" si="238"/>
        <v>41552</v>
      </c>
      <c r="T2548">
        <f t="shared" si="239"/>
        <v>2013</v>
      </c>
    </row>
    <row r="2549" spans="1:20" ht="48" x14ac:dyDescent="0.2">
      <c r="A2549" s="6">
        <f t="shared" si="236"/>
        <v>1.1985454545454546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7">
        <f t="shared" si="234"/>
        <v>49.194029850746269</v>
      </c>
      <c r="Q2549" t="str">
        <f t="shared" si="237"/>
        <v>music</v>
      </c>
      <c r="R2549" t="str">
        <f t="shared" si="235"/>
        <v>classical music</v>
      </c>
      <c r="S2549" s="11">
        <f t="shared" si="238"/>
        <v>41003.523182870369</v>
      </c>
      <c r="T2549">
        <f t="shared" si="239"/>
        <v>2012</v>
      </c>
    </row>
    <row r="2550" spans="1:20" ht="48" x14ac:dyDescent="0.2">
      <c r="A2550" s="6">
        <f t="shared" si="236"/>
        <v>1.0185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7">
        <f t="shared" si="234"/>
        <v>165.16216216216216</v>
      </c>
      <c r="Q2550" t="str">
        <f t="shared" si="237"/>
        <v>music</v>
      </c>
      <c r="R2550" t="str">
        <f t="shared" si="235"/>
        <v>classical music</v>
      </c>
      <c r="S2550" s="11">
        <f t="shared" si="238"/>
        <v>42642.977083333331</v>
      </c>
      <c r="T2550">
        <f t="shared" si="239"/>
        <v>2016</v>
      </c>
    </row>
    <row r="2551" spans="1:20" ht="48" x14ac:dyDescent="0.2">
      <c r="A2551" s="6">
        <f t="shared" si="236"/>
        <v>1.0280254777070064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7">
        <f t="shared" si="234"/>
        <v>43.621621621621621</v>
      </c>
      <c r="Q2551" t="str">
        <f t="shared" si="237"/>
        <v>music</v>
      </c>
      <c r="R2551" t="str">
        <f t="shared" si="235"/>
        <v>classical music</v>
      </c>
      <c r="S2551" s="11">
        <f t="shared" si="238"/>
        <v>41425.5</v>
      </c>
      <c r="T2551">
        <f t="shared" si="239"/>
        <v>2013</v>
      </c>
    </row>
    <row r="2552" spans="1:20" ht="48" x14ac:dyDescent="0.2">
      <c r="A2552" s="6">
        <f t="shared" si="236"/>
        <v>1.0084615384615385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7">
        <f t="shared" si="234"/>
        <v>43.7</v>
      </c>
      <c r="Q2552" t="str">
        <f t="shared" si="237"/>
        <v>music</v>
      </c>
      <c r="R2552" t="str">
        <f t="shared" si="235"/>
        <v>classical music</v>
      </c>
      <c r="S2552" s="11">
        <f t="shared" si="238"/>
        <v>42284.957638888889</v>
      </c>
      <c r="T2552">
        <f t="shared" si="239"/>
        <v>2015</v>
      </c>
    </row>
    <row r="2553" spans="1:20" ht="48" x14ac:dyDescent="0.2">
      <c r="A2553" s="6">
        <f t="shared" si="236"/>
        <v>1.0273469387755103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7">
        <f t="shared" si="234"/>
        <v>67.419642857142861</v>
      </c>
      <c r="Q2553" t="str">
        <f t="shared" si="237"/>
        <v>music</v>
      </c>
      <c r="R2553" t="str">
        <f t="shared" si="235"/>
        <v>classical music</v>
      </c>
      <c r="S2553" s="11">
        <f t="shared" si="238"/>
        <v>40989.658333333333</v>
      </c>
      <c r="T2553">
        <f t="shared" si="239"/>
        <v>2012</v>
      </c>
    </row>
    <row r="2554" spans="1:20" ht="48" x14ac:dyDescent="0.2">
      <c r="A2554" s="6">
        <f t="shared" si="236"/>
        <v>1.0649999999999999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7">
        <f t="shared" si="234"/>
        <v>177.5</v>
      </c>
      <c r="Q2554" t="str">
        <f t="shared" si="237"/>
        <v>music</v>
      </c>
      <c r="R2554" t="str">
        <f t="shared" si="235"/>
        <v>classical music</v>
      </c>
      <c r="S2554" s="11">
        <f t="shared" si="238"/>
        <v>42799.601631944439</v>
      </c>
      <c r="T2554">
        <f t="shared" si="239"/>
        <v>2017</v>
      </c>
    </row>
    <row r="2555" spans="1:20" ht="48" x14ac:dyDescent="0.2">
      <c r="A2555" s="6">
        <f t="shared" si="236"/>
        <v>1.5553333333333332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7">
        <f t="shared" si="234"/>
        <v>38.883333333333333</v>
      </c>
      <c r="Q2555" t="str">
        <f t="shared" si="237"/>
        <v>music</v>
      </c>
      <c r="R2555" t="str">
        <f t="shared" si="235"/>
        <v>classical music</v>
      </c>
      <c r="S2555" s="11">
        <f t="shared" si="238"/>
        <v>41172.99082175926</v>
      </c>
      <c r="T2555">
        <f t="shared" si="239"/>
        <v>2012</v>
      </c>
    </row>
    <row r="2556" spans="1:20" ht="48" x14ac:dyDescent="0.2">
      <c r="A2556" s="6">
        <f t="shared" si="236"/>
        <v>1.228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7">
        <f t="shared" si="234"/>
        <v>54.985074626865675</v>
      </c>
      <c r="Q2556" t="str">
        <f t="shared" si="237"/>
        <v>music</v>
      </c>
      <c r="R2556" t="str">
        <f t="shared" si="235"/>
        <v>classical music</v>
      </c>
      <c r="S2556" s="11">
        <f t="shared" si="238"/>
        <v>42155.957638888889</v>
      </c>
      <c r="T2556">
        <f t="shared" si="239"/>
        <v>2015</v>
      </c>
    </row>
    <row r="2557" spans="1:20" ht="48" x14ac:dyDescent="0.2">
      <c r="A2557" s="6">
        <f t="shared" si="236"/>
        <v>1.0734999999999999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7">
        <f t="shared" si="234"/>
        <v>61.342857142857142</v>
      </c>
      <c r="Q2557" t="str">
        <f t="shared" si="237"/>
        <v>music</v>
      </c>
      <c r="R2557" t="str">
        <f t="shared" si="235"/>
        <v>classical music</v>
      </c>
      <c r="S2557" s="11">
        <f t="shared" si="238"/>
        <v>41057.44667824074</v>
      </c>
      <c r="T2557">
        <f t="shared" si="239"/>
        <v>2012</v>
      </c>
    </row>
    <row r="2558" spans="1:20" ht="48" x14ac:dyDescent="0.2">
      <c r="A2558" s="6">
        <f t="shared" si="236"/>
        <v>1.0550335570469798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7">
        <f t="shared" si="234"/>
        <v>23.117647058823529</v>
      </c>
      <c r="Q2558" t="str">
        <f t="shared" si="237"/>
        <v>music</v>
      </c>
      <c r="R2558" t="str">
        <f t="shared" si="235"/>
        <v>classical music</v>
      </c>
      <c r="S2558" s="11">
        <f t="shared" si="238"/>
        <v>41267.783067129625</v>
      </c>
      <c r="T2558">
        <f t="shared" si="239"/>
        <v>2012</v>
      </c>
    </row>
    <row r="2559" spans="1:20" ht="32" x14ac:dyDescent="0.2">
      <c r="A2559" s="6">
        <f t="shared" si="236"/>
        <v>1.1844444444444444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7">
        <f t="shared" si="234"/>
        <v>29.611111111111111</v>
      </c>
      <c r="Q2559" t="str">
        <f t="shared" si="237"/>
        <v>music</v>
      </c>
      <c r="R2559" t="str">
        <f t="shared" si="235"/>
        <v>classical music</v>
      </c>
      <c r="S2559" s="11">
        <f t="shared" si="238"/>
        <v>41774.536874999998</v>
      </c>
      <c r="T2559">
        <f t="shared" si="239"/>
        <v>2014</v>
      </c>
    </row>
    <row r="2560" spans="1:20" ht="32" x14ac:dyDescent="0.2">
      <c r="A2560" s="6">
        <f t="shared" si="236"/>
        <v>1.0888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7">
        <f t="shared" si="234"/>
        <v>75.611111111111114</v>
      </c>
      <c r="Q2560" t="str">
        <f t="shared" si="237"/>
        <v>music</v>
      </c>
      <c r="R2560" t="str">
        <f t="shared" si="235"/>
        <v>classical music</v>
      </c>
      <c r="S2560" s="11">
        <f t="shared" si="238"/>
        <v>42125.374305555553</v>
      </c>
      <c r="T2560">
        <f t="shared" si="239"/>
        <v>2015</v>
      </c>
    </row>
    <row r="2561" spans="1:20" ht="48" x14ac:dyDescent="0.2">
      <c r="A2561" s="6">
        <f t="shared" si="236"/>
        <v>1.1125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7">
        <f t="shared" si="234"/>
        <v>35.6</v>
      </c>
      <c r="Q2561" t="str">
        <f t="shared" si="237"/>
        <v>music</v>
      </c>
      <c r="R2561" t="str">
        <f t="shared" si="235"/>
        <v>classical music</v>
      </c>
      <c r="S2561" s="11">
        <f t="shared" si="238"/>
        <v>40862.609027777777</v>
      </c>
      <c r="T2561">
        <f t="shared" si="239"/>
        <v>2011</v>
      </c>
    </row>
    <row r="2562" spans="1:20" ht="48" x14ac:dyDescent="0.2">
      <c r="A2562" s="6">
        <f t="shared" si="236"/>
        <v>1.0009999999999999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7">
        <f t="shared" ref="P2562:P2625" si="240">F:F/M:M</f>
        <v>143</v>
      </c>
      <c r="Q2562" t="str">
        <f t="shared" si="237"/>
        <v>music</v>
      </c>
      <c r="R2562" t="str">
        <f t="shared" ref="R2562:R2625" si="241">RIGHT(O2562,LEN(O2562)-SEARCH("/",O2562,1))</f>
        <v>classical music</v>
      </c>
      <c r="S2562" s="11">
        <f t="shared" si="238"/>
        <v>42069.742754629631</v>
      </c>
      <c r="T2562">
        <f t="shared" si="239"/>
        <v>2015</v>
      </c>
    </row>
    <row r="2563" spans="1:20" ht="48" x14ac:dyDescent="0.2">
      <c r="A2563" s="6">
        <f t="shared" ref="A2563:A2626" si="242">F:F/E:E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7" t="e">
        <f t="shared" si="240"/>
        <v>#DIV/0!</v>
      </c>
      <c r="Q2563" t="str">
        <f t="shared" ref="Q2563:Q2626" si="243">LEFT(O2563,SEARCH("/",O2563,1)-1)</f>
        <v>food</v>
      </c>
      <c r="R2563" t="str">
        <f t="shared" si="241"/>
        <v>food trucks</v>
      </c>
      <c r="S2563" s="11">
        <f t="shared" ref="S2563:S2626" si="244">(((J2563/60)/60)/24)+DATE(1970,1,1)+(-5/24)</f>
        <v>42290.320474537039</v>
      </c>
      <c r="T2563">
        <f t="shared" ref="T2563:T2626" si="245">YEAR(S2563)</f>
        <v>2015</v>
      </c>
    </row>
    <row r="2564" spans="1:20" ht="48" x14ac:dyDescent="0.2">
      <c r="A2564" s="6">
        <f t="shared" si="242"/>
        <v>7.4999999999999997E-3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7">
        <f t="shared" si="240"/>
        <v>25</v>
      </c>
      <c r="Q2564" t="str">
        <f t="shared" si="243"/>
        <v>food</v>
      </c>
      <c r="R2564" t="str">
        <f t="shared" si="241"/>
        <v>food trucks</v>
      </c>
      <c r="S2564" s="11">
        <f t="shared" si="244"/>
        <v>42654.316423611112</v>
      </c>
      <c r="T2564">
        <f t="shared" si="245"/>
        <v>2016</v>
      </c>
    </row>
    <row r="2565" spans="1:20" ht="32" x14ac:dyDescent="0.2">
      <c r="A2565" s="6">
        <f t="shared" si="242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7" t="e">
        <f t="shared" si="240"/>
        <v>#DIV/0!</v>
      </c>
      <c r="Q2565" t="str">
        <f t="shared" si="243"/>
        <v>food</v>
      </c>
      <c r="R2565" t="str">
        <f t="shared" si="241"/>
        <v>food trucks</v>
      </c>
      <c r="S2565" s="11">
        <f t="shared" si="244"/>
        <v>42214.931145833332</v>
      </c>
      <c r="T2565">
        <f t="shared" si="245"/>
        <v>2015</v>
      </c>
    </row>
    <row r="2566" spans="1:20" ht="48" x14ac:dyDescent="0.2">
      <c r="A2566" s="6">
        <f t="shared" si="242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7" t="e">
        <f t="shared" si="240"/>
        <v>#DIV/0!</v>
      </c>
      <c r="Q2566" t="str">
        <f t="shared" si="243"/>
        <v>food</v>
      </c>
      <c r="R2566" t="str">
        <f t="shared" si="241"/>
        <v>food trucks</v>
      </c>
      <c r="S2566" s="11">
        <f t="shared" si="244"/>
        <v>41851.83216435185</v>
      </c>
      <c r="T2566">
        <f t="shared" si="245"/>
        <v>2014</v>
      </c>
    </row>
    <row r="2567" spans="1:20" ht="48" x14ac:dyDescent="0.2">
      <c r="A2567" s="6">
        <f t="shared" si="242"/>
        <v>0.01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7">
        <f t="shared" si="240"/>
        <v>100</v>
      </c>
      <c r="Q2567" t="str">
        <f t="shared" si="243"/>
        <v>food</v>
      </c>
      <c r="R2567" t="str">
        <f t="shared" si="241"/>
        <v>food trucks</v>
      </c>
      <c r="S2567" s="11">
        <f t="shared" si="244"/>
        <v>42499.659722222219</v>
      </c>
      <c r="T2567">
        <f t="shared" si="245"/>
        <v>2016</v>
      </c>
    </row>
    <row r="2568" spans="1:20" ht="48" x14ac:dyDescent="0.2">
      <c r="A2568" s="6">
        <f t="shared" si="242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7" t="e">
        <f t="shared" si="240"/>
        <v>#DIV/0!</v>
      </c>
      <c r="Q2568" t="str">
        <f t="shared" si="243"/>
        <v>food</v>
      </c>
      <c r="R2568" t="str">
        <f t="shared" si="241"/>
        <v>food trucks</v>
      </c>
      <c r="S2568" s="11">
        <f t="shared" si="244"/>
        <v>41872.772546296292</v>
      </c>
      <c r="T2568">
        <f t="shared" si="245"/>
        <v>2014</v>
      </c>
    </row>
    <row r="2569" spans="1:20" ht="48" x14ac:dyDescent="0.2">
      <c r="A2569" s="6">
        <f t="shared" si="242"/>
        <v>2.6666666666666666E-3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7">
        <f t="shared" si="240"/>
        <v>60</v>
      </c>
      <c r="Q2569" t="str">
        <f t="shared" si="243"/>
        <v>food</v>
      </c>
      <c r="R2569" t="str">
        <f t="shared" si="241"/>
        <v>food trucks</v>
      </c>
      <c r="S2569" s="11">
        <f t="shared" si="244"/>
        <v>42117.670578703699</v>
      </c>
      <c r="T2569">
        <f t="shared" si="245"/>
        <v>2015</v>
      </c>
    </row>
    <row r="2570" spans="1:20" ht="48" x14ac:dyDescent="0.2">
      <c r="A2570" s="6">
        <f t="shared" si="242"/>
        <v>5.0000000000000001E-3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7">
        <f t="shared" si="240"/>
        <v>50</v>
      </c>
      <c r="Q2570" t="str">
        <f t="shared" si="243"/>
        <v>food</v>
      </c>
      <c r="R2570" t="str">
        <f t="shared" si="241"/>
        <v>food trucks</v>
      </c>
      <c r="S2570" s="11">
        <f t="shared" si="244"/>
        <v>42614.45826388889</v>
      </c>
      <c r="T2570">
        <f t="shared" si="245"/>
        <v>2016</v>
      </c>
    </row>
    <row r="2571" spans="1:20" ht="48" x14ac:dyDescent="0.2">
      <c r="A2571" s="6">
        <f t="shared" si="242"/>
        <v>2.2307692307692306E-2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7">
        <f t="shared" si="240"/>
        <v>72.5</v>
      </c>
      <c r="Q2571" t="str">
        <f t="shared" si="243"/>
        <v>food</v>
      </c>
      <c r="R2571" t="str">
        <f t="shared" si="241"/>
        <v>food trucks</v>
      </c>
      <c r="S2571" s="11">
        <f t="shared" si="244"/>
        <v>42263.897129629629</v>
      </c>
      <c r="T2571">
        <f t="shared" si="245"/>
        <v>2015</v>
      </c>
    </row>
    <row r="2572" spans="1:20" ht="48" x14ac:dyDescent="0.2">
      <c r="A2572" s="6">
        <f t="shared" si="242"/>
        <v>8.4285714285714294E-3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7">
        <f t="shared" si="240"/>
        <v>29.5</v>
      </c>
      <c r="Q2572" t="str">
        <f t="shared" si="243"/>
        <v>food</v>
      </c>
      <c r="R2572" t="str">
        <f t="shared" si="241"/>
        <v>food trucks</v>
      </c>
      <c r="S2572" s="11">
        <f t="shared" si="244"/>
        <v>42774.694849537038</v>
      </c>
      <c r="T2572">
        <f t="shared" si="245"/>
        <v>2017</v>
      </c>
    </row>
    <row r="2573" spans="1:20" ht="48" x14ac:dyDescent="0.2">
      <c r="A2573" s="6">
        <f t="shared" si="242"/>
        <v>2.5000000000000001E-3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7">
        <f t="shared" si="240"/>
        <v>62.5</v>
      </c>
      <c r="Q2573" t="str">
        <f t="shared" si="243"/>
        <v>food</v>
      </c>
      <c r="R2573" t="str">
        <f t="shared" si="241"/>
        <v>food trucks</v>
      </c>
      <c r="S2573" s="11">
        <f t="shared" si="244"/>
        <v>42509.133344907408</v>
      </c>
      <c r="T2573">
        <f t="shared" si="245"/>
        <v>2016</v>
      </c>
    </row>
    <row r="2574" spans="1:20" ht="48" x14ac:dyDescent="0.2">
      <c r="A2574" s="6">
        <f t="shared" si="242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7" t="e">
        <f t="shared" si="240"/>
        <v>#DIV/0!</v>
      </c>
      <c r="Q2574" t="str">
        <f t="shared" si="243"/>
        <v>food</v>
      </c>
      <c r="R2574" t="str">
        <f t="shared" si="241"/>
        <v>food trucks</v>
      </c>
      <c r="S2574" s="11">
        <f t="shared" si="244"/>
        <v>42106.911076388882</v>
      </c>
      <c r="T2574">
        <f t="shared" si="245"/>
        <v>2015</v>
      </c>
    </row>
    <row r="2575" spans="1:20" ht="48" x14ac:dyDescent="0.2">
      <c r="A2575" s="6">
        <f t="shared" si="242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7" t="e">
        <f t="shared" si="240"/>
        <v>#DIV/0!</v>
      </c>
      <c r="Q2575" t="str">
        <f t="shared" si="243"/>
        <v>food</v>
      </c>
      <c r="R2575" t="str">
        <f t="shared" si="241"/>
        <v>food trucks</v>
      </c>
      <c r="S2575" s="11">
        <f t="shared" si="244"/>
        <v>41874.383668981478</v>
      </c>
      <c r="T2575">
        <f t="shared" si="245"/>
        <v>2014</v>
      </c>
    </row>
    <row r="2576" spans="1:20" ht="48" x14ac:dyDescent="0.2">
      <c r="A2576" s="6">
        <f t="shared" si="242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7" t="e">
        <f t="shared" si="240"/>
        <v>#DIV/0!</v>
      </c>
      <c r="Q2576" t="str">
        <f t="shared" si="243"/>
        <v>food</v>
      </c>
      <c r="R2576" t="str">
        <f t="shared" si="241"/>
        <v>food trucks</v>
      </c>
      <c r="S2576" s="11">
        <f t="shared" si="244"/>
        <v>42508.617418981477</v>
      </c>
      <c r="T2576">
        <f t="shared" si="245"/>
        <v>2016</v>
      </c>
    </row>
    <row r="2577" spans="1:20" ht="48" x14ac:dyDescent="0.2">
      <c r="A2577" s="6">
        <f t="shared" si="242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7" t="e">
        <f t="shared" si="240"/>
        <v>#DIV/0!</v>
      </c>
      <c r="Q2577" t="str">
        <f t="shared" si="243"/>
        <v>food</v>
      </c>
      <c r="R2577" t="str">
        <f t="shared" si="241"/>
        <v>food trucks</v>
      </c>
      <c r="S2577" s="11">
        <f t="shared" si="244"/>
        <v>42015.90039351851</v>
      </c>
      <c r="T2577">
        <f t="shared" si="245"/>
        <v>2015</v>
      </c>
    </row>
    <row r="2578" spans="1:20" ht="32" x14ac:dyDescent="0.2">
      <c r="A2578" s="6">
        <f t="shared" si="242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7" t="e">
        <f t="shared" si="240"/>
        <v>#DIV/0!</v>
      </c>
      <c r="Q2578" t="str">
        <f t="shared" si="243"/>
        <v>food</v>
      </c>
      <c r="R2578" t="str">
        <f t="shared" si="241"/>
        <v>food trucks</v>
      </c>
      <c r="S2578" s="11">
        <f t="shared" si="244"/>
        <v>42104.759803240733</v>
      </c>
      <c r="T2578">
        <f t="shared" si="245"/>
        <v>2015</v>
      </c>
    </row>
    <row r="2579" spans="1:20" ht="48" x14ac:dyDescent="0.2">
      <c r="A2579" s="6">
        <f t="shared" si="242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7" t="e">
        <f t="shared" si="240"/>
        <v>#DIV/0!</v>
      </c>
      <c r="Q2579" t="str">
        <f t="shared" si="243"/>
        <v>food</v>
      </c>
      <c r="R2579" t="str">
        <f t="shared" si="241"/>
        <v>food trucks</v>
      </c>
      <c r="S2579" s="11">
        <f t="shared" si="244"/>
        <v>41855.612233796295</v>
      </c>
      <c r="T2579">
        <f t="shared" si="245"/>
        <v>2014</v>
      </c>
    </row>
    <row r="2580" spans="1:20" ht="48" x14ac:dyDescent="0.2">
      <c r="A2580" s="6">
        <f t="shared" si="242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7" t="e">
        <f t="shared" si="240"/>
        <v>#DIV/0!</v>
      </c>
      <c r="Q2580" t="str">
        <f t="shared" si="243"/>
        <v>food</v>
      </c>
      <c r="R2580" t="str">
        <f t="shared" si="241"/>
        <v>food trucks</v>
      </c>
      <c r="S2580" s="11">
        <f t="shared" si="244"/>
        <v>42286.499999999993</v>
      </c>
      <c r="T2580">
        <f t="shared" si="245"/>
        <v>2015</v>
      </c>
    </row>
    <row r="2581" spans="1:20" ht="48" x14ac:dyDescent="0.2">
      <c r="A2581" s="6">
        <f t="shared" si="242"/>
        <v>1.3849999999999999E-3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7">
        <f t="shared" si="240"/>
        <v>23.083333333333332</v>
      </c>
      <c r="Q2581" t="str">
        <f t="shared" si="243"/>
        <v>food</v>
      </c>
      <c r="R2581" t="str">
        <f t="shared" si="241"/>
        <v>food trucks</v>
      </c>
      <c r="S2581" s="11">
        <f t="shared" si="244"/>
        <v>41897.621562499997</v>
      </c>
      <c r="T2581">
        <f t="shared" si="245"/>
        <v>2014</v>
      </c>
    </row>
    <row r="2582" spans="1:20" ht="48" x14ac:dyDescent="0.2">
      <c r="A2582" s="6">
        <f t="shared" si="242"/>
        <v>6.0000000000000001E-3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7">
        <f t="shared" si="240"/>
        <v>25.5</v>
      </c>
      <c r="Q2582" t="str">
        <f t="shared" si="243"/>
        <v>food</v>
      </c>
      <c r="R2582" t="str">
        <f t="shared" si="241"/>
        <v>food trucks</v>
      </c>
      <c r="S2582" s="11">
        <f t="shared" si="244"/>
        <v>42139.916666666664</v>
      </c>
      <c r="T2582">
        <f t="shared" si="245"/>
        <v>2015</v>
      </c>
    </row>
    <row r="2583" spans="1:20" ht="48" x14ac:dyDescent="0.2">
      <c r="A2583" s="6">
        <f t="shared" si="242"/>
        <v>0.106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7">
        <f t="shared" si="240"/>
        <v>48.18181818181818</v>
      </c>
      <c r="Q2583" t="str">
        <f t="shared" si="243"/>
        <v>food</v>
      </c>
      <c r="R2583" t="str">
        <f t="shared" si="241"/>
        <v>food trucks</v>
      </c>
      <c r="S2583" s="11">
        <f t="shared" si="244"/>
        <v>42324.461782407401</v>
      </c>
      <c r="T2583">
        <f t="shared" si="245"/>
        <v>2015</v>
      </c>
    </row>
    <row r="2584" spans="1:20" ht="32" x14ac:dyDescent="0.2">
      <c r="A2584" s="6">
        <f t="shared" si="242"/>
        <v>1.1111111111111112E-5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7">
        <f t="shared" si="240"/>
        <v>1</v>
      </c>
      <c r="Q2584" t="str">
        <f t="shared" si="243"/>
        <v>food</v>
      </c>
      <c r="R2584" t="str">
        <f t="shared" si="241"/>
        <v>food trucks</v>
      </c>
      <c r="S2584" s="11">
        <f t="shared" si="244"/>
        <v>42672.780486111107</v>
      </c>
      <c r="T2584">
        <f t="shared" si="245"/>
        <v>2016</v>
      </c>
    </row>
    <row r="2585" spans="1:20" ht="32" x14ac:dyDescent="0.2">
      <c r="A2585" s="6">
        <f t="shared" si="242"/>
        <v>5.0000000000000001E-3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7">
        <f t="shared" si="240"/>
        <v>1</v>
      </c>
      <c r="Q2585" t="str">
        <f t="shared" si="243"/>
        <v>food</v>
      </c>
      <c r="R2585" t="str">
        <f t="shared" si="241"/>
        <v>food trucks</v>
      </c>
      <c r="S2585" s="11">
        <f t="shared" si="244"/>
        <v>42079.519444444442</v>
      </c>
      <c r="T2585">
        <f t="shared" si="245"/>
        <v>2015</v>
      </c>
    </row>
    <row r="2586" spans="1:20" ht="32" x14ac:dyDescent="0.2">
      <c r="A2586" s="6">
        <f t="shared" si="242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7" t="e">
        <f t="shared" si="240"/>
        <v>#DIV/0!</v>
      </c>
      <c r="Q2586" t="str">
        <f t="shared" si="243"/>
        <v>food</v>
      </c>
      <c r="R2586" t="str">
        <f t="shared" si="241"/>
        <v>food trucks</v>
      </c>
      <c r="S2586" s="11">
        <f t="shared" si="244"/>
        <v>42169.964918981481</v>
      </c>
      <c r="T2586">
        <f t="shared" si="245"/>
        <v>2015</v>
      </c>
    </row>
    <row r="2587" spans="1:20" ht="48" x14ac:dyDescent="0.2">
      <c r="A2587" s="6">
        <f t="shared" si="242"/>
        <v>1.6666666666666668E-3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7">
        <f t="shared" si="240"/>
        <v>50</v>
      </c>
      <c r="Q2587" t="str">
        <f t="shared" si="243"/>
        <v>food</v>
      </c>
      <c r="R2587" t="str">
        <f t="shared" si="241"/>
        <v>food trucks</v>
      </c>
      <c r="S2587" s="11">
        <f t="shared" si="244"/>
        <v>41825.754999999997</v>
      </c>
      <c r="T2587">
        <f t="shared" si="245"/>
        <v>2014</v>
      </c>
    </row>
    <row r="2588" spans="1:20" ht="32" x14ac:dyDescent="0.2">
      <c r="A2588" s="6">
        <f t="shared" si="242"/>
        <v>1.6666666666666668E-3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7">
        <f t="shared" si="240"/>
        <v>5</v>
      </c>
      <c r="Q2588" t="str">
        <f t="shared" si="243"/>
        <v>food</v>
      </c>
      <c r="R2588" t="str">
        <f t="shared" si="241"/>
        <v>food trucks</v>
      </c>
      <c r="S2588" s="11">
        <f t="shared" si="244"/>
        <v>42363.121944444443</v>
      </c>
      <c r="T2588">
        <f t="shared" si="245"/>
        <v>2015</v>
      </c>
    </row>
    <row r="2589" spans="1:20" ht="48" x14ac:dyDescent="0.2">
      <c r="A2589" s="6">
        <f t="shared" si="242"/>
        <v>2.4340000000000001E-2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7">
        <f t="shared" si="240"/>
        <v>202.83333333333334</v>
      </c>
      <c r="Q2589" t="str">
        <f t="shared" si="243"/>
        <v>food</v>
      </c>
      <c r="R2589" t="str">
        <f t="shared" si="241"/>
        <v>food trucks</v>
      </c>
      <c r="S2589" s="11">
        <f t="shared" si="244"/>
        <v>42368.467048611106</v>
      </c>
      <c r="T2589">
        <f t="shared" si="245"/>
        <v>2015</v>
      </c>
    </row>
    <row r="2590" spans="1:20" ht="48" x14ac:dyDescent="0.2">
      <c r="A2590" s="6">
        <f t="shared" si="242"/>
        <v>3.8833333333333331E-2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7">
        <f t="shared" si="240"/>
        <v>29.125</v>
      </c>
      <c r="Q2590" t="str">
        <f t="shared" si="243"/>
        <v>food</v>
      </c>
      <c r="R2590" t="str">
        <f t="shared" si="241"/>
        <v>food trucks</v>
      </c>
      <c r="S2590" s="11">
        <f t="shared" si="244"/>
        <v>42094.343055555553</v>
      </c>
      <c r="T2590">
        <f t="shared" si="245"/>
        <v>2015</v>
      </c>
    </row>
    <row r="2591" spans="1:20" ht="48" x14ac:dyDescent="0.2">
      <c r="A2591" s="6">
        <f t="shared" si="242"/>
        <v>1E-4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7">
        <f t="shared" si="240"/>
        <v>5</v>
      </c>
      <c r="Q2591" t="str">
        <f t="shared" si="243"/>
        <v>food</v>
      </c>
      <c r="R2591" t="str">
        <f t="shared" si="241"/>
        <v>food trucks</v>
      </c>
      <c r="S2591" s="11">
        <f t="shared" si="244"/>
        <v>42452.286192129628</v>
      </c>
      <c r="T2591">
        <f t="shared" si="245"/>
        <v>2016</v>
      </c>
    </row>
    <row r="2592" spans="1:20" ht="48" x14ac:dyDescent="0.2">
      <c r="A2592" s="6">
        <f t="shared" si="242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7" t="e">
        <f t="shared" si="240"/>
        <v>#DIV/0!</v>
      </c>
      <c r="Q2592" t="str">
        <f t="shared" si="243"/>
        <v>food</v>
      </c>
      <c r="R2592" t="str">
        <f t="shared" si="241"/>
        <v>food trucks</v>
      </c>
      <c r="S2592" s="11">
        <f t="shared" si="244"/>
        <v>42395.380752314813</v>
      </c>
      <c r="T2592">
        <f t="shared" si="245"/>
        <v>2016</v>
      </c>
    </row>
    <row r="2593" spans="1:20" ht="48" x14ac:dyDescent="0.2">
      <c r="A2593" s="6">
        <f t="shared" si="242"/>
        <v>1.7333333333333333E-2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7">
        <f t="shared" si="240"/>
        <v>13</v>
      </c>
      <c r="Q2593" t="str">
        <f t="shared" si="243"/>
        <v>food</v>
      </c>
      <c r="R2593" t="str">
        <f t="shared" si="241"/>
        <v>food trucks</v>
      </c>
      <c r="S2593" s="11">
        <f t="shared" si="244"/>
        <v>42442.656527777777</v>
      </c>
      <c r="T2593">
        <f t="shared" si="245"/>
        <v>2016</v>
      </c>
    </row>
    <row r="2594" spans="1:20" ht="48" x14ac:dyDescent="0.2">
      <c r="A2594" s="6">
        <f t="shared" si="242"/>
        <v>1.6666666666666668E-3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7">
        <f t="shared" si="240"/>
        <v>50</v>
      </c>
      <c r="Q2594" t="str">
        <f t="shared" si="243"/>
        <v>food</v>
      </c>
      <c r="R2594" t="str">
        <f t="shared" si="241"/>
        <v>food trucks</v>
      </c>
      <c r="S2594" s="11">
        <f t="shared" si="244"/>
        <v>41917.592835648145</v>
      </c>
      <c r="T2594">
        <f t="shared" si="245"/>
        <v>2014</v>
      </c>
    </row>
    <row r="2595" spans="1:20" ht="48" x14ac:dyDescent="0.2">
      <c r="A2595" s="6">
        <f t="shared" si="242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7" t="e">
        <f t="shared" si="240"/>
        <v>#DIV/0!</v>
      </c>
      <c r="Q2595" t="str">
        <f t="shared" si="243"/>
        <v>food</v>
      </c>
      <c r="R2595" t="str">
        <f t="shared" si="241"/>
        <v>food trucks</v>
      </c>
      <c r="S2595" s="11">
        <f t="shared" si="244"/>
        <v>42119.636875000004</v>
      </c>
      <c r="T2595">
        <f t="shared" si="245"/>
        <v>2015</v>
      </c>
    </row>
    <row r="2596" spans="1:20" ht="48" x14ac:dyDescent="0.2">
      <c r="A2596" s="6">
        <f t="shared" si="242"/>
        <v>1.2500000000000001E-5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7">
        <f t="shared" si="240"/>
        <v>1</v>
      </c>
      <c r="Q2596" t="str">
        <f t="shared" si="243"/>
        <v>food</v>
      </c>
      <c r="R2596" t="str">
        <f t="shared" si="241"/>
        <v>food trucks</v>
      </c>
      <c r="S2596" s="11">
        <f t="shared" si="244"/>
        <v>41858.759583333333</v>
      </c>
      <c r="T2596">
        <f t="shared" si="245"/>
        <v>2014</v>
      </c>
    </row>
    <row r="2597" spans="1:20" ht="32" x14ac:dyDescent="0.2">
      <c r="A2597" s="6">
        <f t="shared" si="242"/>
        <v>0.12166666666666667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7">
        <f t="shared" si="240"/>
        <v>96.05263157894737</v>
      </c>
      <c r="Q2597" t="str">
        <f t="shared" si="243"/>
        <v>food</v>
      </c>
      <c r="R2597" t="str">
        <f t="shared" si="241"/>
        <v>food trucks</v>
      </c>
      <c r="S2597" s="11">
        <f t="shared" si="244"/>
        <v>42790.035879629628</v>
      </c>
      <c r="T2597">
        <f t="shared" si="245"/>
        <v>2017</v>
      </c>
    </row>
    <row r="2598" spans="1:20" ht="48" x14ac:dyDescent="0.2">
      <c r="A2598" s="6">
        <f t="shared" si="242"/>
        <v>0.23588571428571428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7">
        <f t="shared" si="240"/>
        <v>305.77777777777777</v>
      </c>
      <c r="Q2598" t="str">
        <f t="shared" si="243"/>
        <v>food</v>
      </c>
      <c r="R2598" t="str">
        <f t="shared" si="241"/>
        <v>food trucks</v>
      </c>
      <c r="S2598" s="11">
        <f t="shared" si="244"/>
        <v>41858.45612268518</v>
      </c>
      <c r="T2598">
        <f t="shared" si="245"/>
        <v>2014</v>
      </c>
    </row>
    <row r="2599" spans="1:20" ht="48" x14ac:dyDescent="0.2">
      <c r="A2599" s="6">
        <f t="shared" si="242"/>
        <v>5.6666666666666664E-2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7">
        <f t="shared" si="240"/>
        <v>12.142857142857142</v>
      </c>
      <c r="Q2599" t="str">
        <f t="shared" si="243"/>
        <v>food</v>
      </c>
      <c r="R2599" t="str">
        <f t="shared" si="241"/>
        <v>food trucks</v>
      </c>
      <c r="S2599" s="11">
        <f t="shared" si="244"/>
        <v>42540.133298611108</v>
      </c>
      <c r="T2599">
        <f t="shared" si="245"/>
        <v>2016</v>
      </c>
    </row>
    <row r="2600" spans="1:20" ht="32" x14ac:dyDescent="0.2">
      <c r="A2600" s="6">
        <f t="shared" si="242"/>
        <v>0.39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7">
        <f t="shared" si="240"/>
        <v>83.571428571428569</v>
      </c>
      <c r="Q2600" t="str">
        <f t="shared" si="243"/>
        <v>food</v>
      </c>
      <c r="R2600" t="str">
        <f t="shared" si="241"/>
        <v>food trucks</v>
      </c>
      <c r="S2600" s="11">
        <f t="shared" si="244"/>
        <v>42270.631956018515</v>
      </c>
      <c r="T2600">
        <f t="shared" si="245"/>
        <v>2015</v>
      </c>
    </row>
    <row r="2601" spans="1:20" ht="32" x14ac:dyDescent="0.2">
      <c r="A2601" s="6">
        <f t="shared" si="242"/>
        <v>9.9546510341776348E-3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7">
        <f t="shared" si="240"/>
        <v>18</v>
      </c>
      <c r="Q2601" t="str">
        <f t="shared" si="243"/>
        <v>food</v>
      </c>
      <c r="R2601" t="str">
        <f t="shared" si="241"/>
        <v>food trucks</v>
      </c>
      <c r="S2601" s="11">
        <f t="shared" si="244"/>
        <v>41854.545682870368</v>
      </c>
      <c r="T2601">
        <f t="shared" si="245"/>
        <v>2014</v>
      </c>
    </row>
    <row r="2602" spans="1:20" ht="32" x14ac:dyDescent="0.2">
      <c r="A2602" s="6">
        <f t="shared" si="242"/>
        <v>6.9320000000000007E-2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7">
        <f t="shared" si="240"/>
        <v>115.53333333333333</v>
      </c>
      <c r="Q2602" t="str">
        <f t="shared" si="243"/>
        <v>food</v>
      </c>
      <c r="R2602" t="str">
        <f t="shared" si="241"/>
        <v>food trucks</v>
      </c>
      <c r="S2602" s="11">
        <f t="shared" si="244"/>
        <v>42454.650462962956</v>
      </c>
      <c r="T2602">
        <f t="shared" si="245"/>
        <v>2016</v>
      </c>
    </row>
    <row r="2603" spans="1:20" ht="48" x14ac:dyDescent="0.2">
      <c r="A2603" s="6">
        <f t="shared" si="242"/>
        <v>6.6139999999999999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7">
        <f t="shared" si="240"/>
        <v>21.900662251655628</v>
      </c>
      <c r="Q2603" t="str">
        <f t="shared" si="243"/>
        <v>technology</v>
      </c>
      <c r="R2603" t="str">
        <f t="shared" si="241"/>
        <v>space exploration</v>
      </c>
      <c r="S2603" s="11">
        <f t="shared" si="244"/>
        <v>41164.957638888889</v>
      </c>
      <c r="T2603">
        <f t="shared" si="245"/>
        <v>2012</v>
      </c>
    </row>
    <row r="2604" spans="1:20" ht="48" x14ac:dyDescent="0.2">
      <c r="A2604" s="6">
        <f t="shared" si="242"/>
        <v>3.2609166666666667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7">
        <f t="shared" si="240"/>
        <v>80.022494887525568</v>
      </c>
      <c r="Q2604" t="str">
        <f t="shared" si="243"/>
        <v>technology</v>
      </c>
      <c r="R2604" t="str">
        <f t="shared" si="241"/>
        <v>space exploration</v>
      </c>
      <c r="S2604" s="11">
        <f t="shared" si="244"/>
        <v>41955.680555555555</v>
      </c>
      <c r="T2604">
        <f t="shared" si="245"/>
        <v>2014</v>
      </c>
    </row>
    <row r="2605" spans="1:20" ht="32" x14ac:dyDescent="0.2">
      <c r="A2605" s="6">
        <f t="shared" si="242"/>
        <v>1.0148571428571429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7">
        <f t="shared" si="240"/>
        <v>35.520000000000003</v>
      </c>
      <c r="Q2605" t="str">
        <f t="shared" si="243"/>
        <v>technology</v>
      </c>
      <c r="R2605" t="str">
        <f t="shared" si="241"/>
        <v>space exploration</v>
      </c>
      <c r="S2605" s="11">
        <f t="shared" si="244"/>
        <v>41631.704328703701</v>
      </c>
      <c r="T2605">
        <f t="shared" si="245"/>
        <v>2013</v>
      </c>
    </row>
    <row r="2606" spans="1:20" ht="48" x14ac:dyDescent="0.2">
      <c r="A2606" s="6">
        <f t="shared" si="242"/>
        <v>1.0421799999999999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7">
        <f t="shared" si="240"/>
        <v>64.933333333333323</v>
      </c>
      <c r="Q2606" t="str">
        <f t="shared" si="243"/>
        <v>technology</v>
      </c>
      <c r="R2606" t="str">
        <f t="shared" si="241"/>
        <v>space exploration</v>
      </c>
      <c r="S2606" s="11">
        <f t="shared" si="244"/>
        <v>41027.842858796292</v>
      </c>
      <c r="T2606">
        <f t="shared" si="245"/>
        <v>2012</v>
      </c>
    </row>
    <row r="2607" spans="1:20" ht="48" x14ac:dyDescent="0.2">
      <c r="A2607" s="6">
        <f t="shared" si="242"/>
        <v>1.0742157000000001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7">
        <f t="shared" si="240"/>
        <v>60.965703745743475</v>
      </c>
      <c r="Q2607" t="str">
        <f t="shared" si="243"/>
        <v>technology</v>
      </c>
      <c r="R2607" t="str">
        <f t="shared" si="241"/>
        <v>space exploration</v>
      </c>
      <c r="S2607" s="11">
        <f t="shared" si="244"/>
        <v>42538.33321759259</v>
      </c>
      <c r="T2607">
        <f t="shared" si="245"/>
        <v>2016</v>
      </c>
    </row>
    <row r="2608" spans="1:20" ht="64" x14ac:dyDescent="0.2">
      <c r="A2608" s="6">
        <f t="shared" si="242"/>
        <v>1.1005454545454545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7">
        <f t="shared" si="240"/>
        <v>31.444155844155844</v>
      </c>
      <c r="Q2608" t="str">
        <f t="shared" si="243"/>
        <v>technology</v>
      </c>
      <c r="R2608" t="str">
        <f t="shared" si="241"/>
        <v>space exploration</v>
      </c>
      <c r="S2608" s="11">
        <f t="shared" si="244"/>
        <v>41758.504421296297</v>
      </c>
      <c r="T2608">
        <f t="shared" si="245"/>
        <v>2014</v>
      </c>
    </row>
    <row r="2609" spans="1:20" ht="48" x14ac:dyDescent="0.2">
      <c r="A2609" s="6">
        <f t="shared" si="242"/>
        <v>4.077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7">
        <f t="shared" si="240"/>
        <v>81.949748743718587</v>
      </c>
      <c r="Q2609" t="str">
        <f t="shared" si="243"/>
        <v>technology</v>
      </c>
      <c r="R2609" t="str">
        <f t="shared" si="241"/>
        <v>space exploration</v>
      </c>
      <c r="S2609" s="11">
        <f t="shared" si="244"/>
        <v>42227.874999999993</v>
      </c>
      <c r="T2609">
        <f t="shared" si="245"/>
        <v>2015</v>
      </c>
    </row>
    <row r="2610" spans="1:20" ht="48" x14ac:dyDescent="0.2">
      <c r="A2610" s="6">
        <f t="shared" si="242"/>
        <v>2.2392500000000002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7">
        <f t="shared" si="240"/>
        <v>58.92763157894737</v>
      </c>
      <c r="Q2610" t="str">
        <f t="shared" si="243"/>
        <v>technology</v>
      </c>
      <c r="R2610" t="str">
        <f t="shared" si="241"/>
        <v>space exploration</v>
      </c>
      <c r="S2610" s="11">
        <f t="shared" si="244"/>
        <v>42808.791666666664</v>
      </c>
      <c r="T2610">
        <f t="shared" si="245"/>
        <v>2017</v>
      </c>
    </row>
    <row r="2611" spans="1:20" ht="48" x14ac:dyDescent="0.2">
      <c r="A2611" s="6">
        <f t="shared" si="242"/>
        <v>3.038011142857143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7">
        <f t="shared" si="240"/>
        <v>157.29347633136095</v>
      </c>
      <c r="Q2611" t="str">
        <f t="shared" si="243"/>
        <v>technology</v>
      </c>
      <c r="R2611" t="str">
        <f t="shared" si="241"/>
        <v>space exploration</v>
      </c>
      <c r="S2611" s="11">
        <f t="shared" si="244"/>
        <v>41105.02952546296</v>
      </c>
      <c r="T2611">
        <f t="shared" si="245"/>
        <v>2012</v>
      </c>
    </row>
    <row r="2612" spans="1:20" ht="32" x14ac:dyDescent="0.2">
      <c r="A2612" s="6">
        <f t="shared" si="242"/>
        <v>1.4132510432681749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7">
        <f t="shared" si="240"/>
        <v>55.758509532062391</v>
      </c>
      <c r="Q2612" t="str">
        <f t="shared" si="243"/>
        <v>technology</v>
      </c>
      <c r="R2612" t="str">
        <f t="shared" si="241"/>
        <v>space exploration</v>
      </c>
      <c r="S2612" s="11">
        <f t="shared" si="244"/>
        <v>42604.082638888889</v>
      </c>
      <c r="T2612">
        <f t="shared" si="245"/>
        <v>2016</v>
      </c>
    </row>
    <row r="2613" spans="1:20" ht="48" x14ac:dyDescent="0.2">
      <c r="A2613" s="6">
        <f t="shared" si="242"/>
        <v>27.906363636363636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7">
        <f t="shared" si="240"/>
        <v>83.802893802893806</v>
      </c>
      <c r="Q2613" t="str">
        <f t="shared" si="243"/>
        <v>technology</v>
      </c>
      <c r="R2613" t="str">
        <f t="shared" si="241"/>
        <v>space exploration</v>
      </c>
      <c r="S2613" s="11">
        <f t="shared" si="244"/>
        <v>42737.749305555553</v>
      </c>
      <c r="T2613">
        <f t="shared" si="245"/>
        <v>2017</v>
      </c>
    </row>
    <row r="2614" spans="1:20" ht="48" x14ac:dyDescent="0.2">
      <c r="A2614" s="6">
        <f t="shared" si="242"/>
        <v>1.7176130000000001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7">
        <f t="shared" si="240"/>
        <v>58.422210884353746</v>
      </c>
      <c r="Q2614" t="str">
        <f t="shared" si="243"/>
        <v>technology</v>
      </c>
      <c r="R2614" t="str">
        <f t="shared" si="241"/>
        <v>space exploration</v>
      </c>
      <c r="S2614" s="11">
        <f t="shared" si="244"/>
        <v>42012.934837962959</v>
      </c>
      <c r="T2614">
        <f t="shared" si="245"/>
        <v>2015</v>
      </c>
    </row>
    <row r="2615" spans="1:20" ht="48" x14ac:dyDescent="0.2">
      <c r="A2615" s="6">
        <f t="shared" si="242"/>
        <v>1.0101333333333333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7">
        <f t="shared" si="240"/>
        <v>270.57142857142856</v>
      </c>
      <c r="Q2615" t="str">
        <f t="shared" si="243"/>
        <v>technology</v>
      </c>
      <c r="R2615" t="str">
        <f t="shared" si="241"/>
        <v>space exploration</v>
      </c>
      <c r="S2615" s="11">
        <f t="shared" si="244"/>
        <v>41173.609884259255</v>
      </c>
      <c r="T2615">
        <f t="shared" si="245"/>
        <v>2012</v>
      </c>
    </row>
    <row r="2616" spans="1:20" ht="48" x14ac:dyDescent="0.2">
      <c r="A2616" s="6">
        <f t="shared" si="242"/>
        <v>1.02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7">
        <f t="shared" si="240"/>
        <v>107.1</v>
      </c>
      <c r="Q2616" t="str">
        <f t="shared" si="243"/>
        <v>technology</v>
      </c>
      <c r="R2616" t="str">
        <f t="shared" si="241"/>
        <v>space exploration</v>
      </c>
      <c r="S2616" s="11">
        <f t="shared" si="244"/>
        <v>41759</v>
      </c>
      <c r="T2616">
        <f t="shared" si="245"/>
        <v>2014</v>
      </c>
    </row>
    <row r="2617" spans="1:20" ht="48" x14ac:dyDescent="0.2">
      <c r="A2617" s="6">
        <f t="shared" si="242"/>
        <v>1.6976511744127936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7">
        <f t="shared" si="240"/>
        <v>47.180555555555557</v>
      </c>
      <c r="Q2617" t="str">
        <f t="shared" si="243"/>
        <v>technology</v>
      </c>
      <c r="R2617" t="str">
        <f t="shared" si="241"/>
        <v>space exploration</v>
      </c>
      <c r="S2617" s="11">
        <f t="shared" si="244"/>
        <v>42490.291666666664</v>
      </c>
      <c r="T2617">
        <f t="shared" si="245"/>
        <v>2016</v>
      </c>
    </row>
    <row r="2618" spans="1:20" ht="48" x14ac:dyDescent="0.2">
      <c r="A2618" s="6">
        <f t="shared" si="242"/>
        <v>1.14534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7">
        <f t="shared" si="240"/>
        <v>120.30882352941177</v>
      </c>
      <c r="Q2618" t="str">
        <f t="shared" si="243"/>
        <v>technology</v>
      </c>
      <c r="R2618" t="str">
        <f t="shared" si="241"/>
        <v>space exploration</v>
      </c>
      <c r="S2618" s="11">
        <f t="shared" si="244"/>
        <v>42241.786215277774</v>
      </c>
      <c r="T2618">
        <f t="shared" si="245"/>
        <v>2015</v>
      </c>
    </row>
    <row r="2619" spans="1:20" ht="48" x14ac:dyDescent="0.2">
      <c r="A2619" s="6">
        <f t="shared" si="242"/>
        <v>8.7759999999999998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7">
        <f t="shared" si="240"/>
        <v>27.59748427672956</v>
      </c>
      <c r="Q2619" t="str">
        <f t="shared" si="243"/>
        <v>technology</v>
      </c>
      <c r="R2619" t="str">
        <f t="shared" si="241"/>
        <v>space exploration</v>
      </c>
      <c r="S2619" s="11">
        <f t="shared" si="244"/>
        <v>41932.666099537033</v>
      </c>
      <c r="T2619">
        <f t="shared" si="245"/>
        <v>2014</v>
      </c>
    </row>
    <row r="2620" spans="1:20" ht="32" x14ac:dyDescent="0.2">
      <c r="A2620" s="6">
        <f t="shared" si="242"/>
        <v>1.0538666666666667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7">
        <f t="shared" si="240"/>
        <v>205.2987012987013</v>
      </c>
      <c r="Q2620" t="str">
        <f t="shared" si="243"/>
        <v>technology</v>
      </c>
      <c r="R2620" t="str">
        <f t="shared" si="241"/>
        <v>space exploration</v>
      </c>
      <c r="S2620" s="11">
        <f t="shared" si="244"/>
        <v>42339.625706018516</v>
      </c>
      <c r="T2620">
        <f t="shared" si="245"/>
        <v>2015</v>
      </c>
    </row>
    <row r="2621" spans="1:20" ht="48" x14ac:dyDescent="0.2">
      <c r="A2621" s="6">
        <f t="shared" si="242"/>
        <v>1.8839999999999999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7">
        <f t="shared" si="240"/>
        <v>35.547169811320757</v>
      </c>
      <c r="Q2621" t="str">
        <f t="shared" si="243"/>
        <v>technology</v>
      </c>
      <c r="R2621" t="str">
        <f t="shared" si="241"/>
        <v>space exploration</v>
      </c>
      <c r="S2621" s="11">
        <f t="shared" si="244"/>
        <v>42300.249999999993</v>
      </c>
      <c r="T2621">
        <f t="shared" si="245"/>
        <v>2015</v>
      </c>
    </row>
    <row r="2622" spans="1:20" ht="48" x14ac:dyDescent="0.2">
      <c r="A2622" s="6">
        <f t="shared" si="242"/>
        <v>1.436523076923077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7">
        <f t="shared" si="240"/>
        <v>74.639488409272587</v>
      </c>
      <c r="Q2622" t="str">
        <f t="shared" si="243"/>
        <v>technology</v>
      </c>
      <c r="R2622" t="str">
        <f t="shared" si="241"/>
        <v>space exploration</v>
      </c>
      <c r="S2622" s="11">
        <f t="shared" si="244"/>
        <v>42287.833333333336</v>
      </c>
      <c r="T2622">
        <f t="shared" si="245"/>
        <v>2015</v>
      </c>
    </row>
    <row r="2623" spans="1:20" ht="48" x14ac:dyDescent="0.2">
      <c r="A2623" s="6">
        <f t="shared" si="242"/>
        <v>1.4588000000000001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7">
        <f t="shared" si="240"/>
        <v>47.058064516129029</v>
      </c>
      <c r="Q2623" t="str">
        <f t="shared" si="243"/>
        <v>technology</v>
      </c>
      <c r="R2623" t="str">
        <f t="shared" si="241"/>
        <v>space exploration</v>
      </c>
      <c r="S2623" s="11">
        <f t="shared" si="244"/>
        <v>42145.539212962954</v>
      </c>
      <c r="T2623">
        <f t="shared" si="245"/>
        <v>2015</v>
      </c>
    </row>
    <row r="2624" spans="1:20" ht="48" x14ac:dyDescent="0.2">
      <c r="A2624" s="6">
        <f t="shared" si="242"/>
        <v>1.3118399999999999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7">
        <f t="shared" si="240"/>
        <v>26.591351351351353</v>
      </c>
      <c r="Q2624" t="str">
        <f t="shared" si="243"/>
        <v>technology</v>
      </c>
      <c r="R2624" t="str">
        <f t="shared" si="241"/>
        <v>space exploration</v>
      </c>
      <c r="S2624" s="11">
        <f t="shared" si="244"/>
        <v>42734.534907407404</v>
      </c>
      <c r="T2624">
        <f t="shared" si="245"/>
        <v>2016</v>
      </c>
    </row>
    <row r="2625" spans="1:20" ht="48" x14ac:dyDescent="0.2">
      <c r="A2625" s="6">
        <f t="shared" si="242"/>
        <v>1.1399999999999999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7">
        <f t="shared" si="240"/>
        <v>36.774193548387096</v>
      </c>
      <c r="Q2625" t="str">
        <f t="shared" si="243"/>
        <v>technology</v>
      </c>
      <c r="R2625" t="str">
        <f t="shared" si="241"/>
        <v>space exploration</v>
      </c>
      <c r="S2625" s="11">
        <f t="shared" si="244"/>
        <v>42706.048217592594</v>
      </c>
      <c r="T2625">
        <f t="shared" si="245"/>
        <v>2016</v>
      </c>
    </row>
    <row r="2626" spans="1:20" ht="48" x14ac:dyDescent="0.2">
      <c r="A2626" s="6">
        <f t="shared" si="242"/>
        <v>13.794206249999998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7">
        <f t="shared" ref="P2626:P2689" si="246">F:F/M:M</f>
        <v>31.820544982698959</v>
      </c>
      <c r="Q2626" t="str">
        <f t="shared" si="243"/>
        <v>technology</v>
      </c>
      <c r="R2626" t="str">
        <f t="shared" ref="R2626:R2689" si="247">RIGHT(O2626,LEN(O2626)-SEARCH("/",O2626,1))</f>
        <v>space exploration</v>
      </c>
      <c r="S2626" s="11">
        <f t="shared" si="244"/>
        <v>41165.213217592594</v>
      </c>
      <c r="T2626">
        <f t="shared" si="245"/>
        <v>2012</v>
      </c>
    </row>
    <row r="2627" spans="1:20" ht="48" x14ac:dyDescent="0.2">
      <c r="A2627" s="6">
        <f t="shared" ref="A2627:A2690" si="248">F:F/E:E</f>
        <v>9.56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7">
        <f t="shared" si="246"/>
        <v>27.576923076923077</v>
      </c>
      <c r="Q2627" t="str">
        <f t="shared" ref="Q2627:Q2690" si="249">LEFT(O2627,SEARCH("/",O2627,1)-1)</f>
        <v>technology</v>
      </c>
      <c r="R2627" t="str">
        <f t="shared" si="247"/>
        <v>space exploration</v>
      </c>
      <c r="S2627" s="11">
        <f t="shared" ref="S2627:S2690" si="250">(((J2627/60)/60)/24)+DATE(1970,1,1)+(-5/24)</f>
        <v>42683.643611111103</v>
      </c>
      <c r="T2627">
        <f t="shared" ref="T2627:T2690" si="251">YEAR(S2627)</f>
        <v>2016</v>
      </c>
    </row>
    <row r="2628" spans="1:20" ht="48" x14ac:dyDescent="0.2">
      <c r="A2628" s="6">
        <f t="shared" si="248"/>
        <v>1.1200000000000001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7">
        <f t="shared" si="246"/>
        <v>56</v>
      </c>
      <c r="Q2628" t="str">
        <f t="shared" si="249"/>
        <v>technology</v>
      </c>
      <c r="R2628" t="str">
        <f t="shared" si="247"/>
        <v>space exploration</v>
      </c>
      <c r="S2628" s="11">
        <f t="shared" si="250"/>
        <v>42158.41978009259</v>
      </c>
      <c r="T2628">
        <f t="shared" si="251"/>
        <v>2015</v>
      </c>
    </row>
    <row r="2629" spans="1:20" ht="48" x14ac:dyDescent="0.2">
      <c r="A2629" s="6">
        <f t="shared" si="248"/>
        <v>6.4666666666666668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7">
        <f t="shared" si="246"/>
        <v>21.555555555555557</v>
      </c>
      <c r="Q2629" t="str">
        <f t="shared" si="249"/>
        <v>technology</v>
      </c>
      <c r="R2629" t="str">
        <f t="shared" si="247"/>
        <v>space exploration</v>
      </c>
      <c r="S2629" s="11">
        <f t="shared" si="250"/>
        <v>42334.66274305556</v>
      </c>
      <c r="T2629">
        <f t="shared" si="251"/>
        <v>2015</v>
      </c>
    </row>
    <row r="2630" spans="1:20" ht="32" x14ac:dyDescent="0.2">
      <c r="A2630" s="6">
        <f t="shared" si="248"/>
        <v>1.1036948748510131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7">
        <f t="shared" si="246"/>
        <v>44.095238095238095</v>
      </c>
      <c r="Q2630" t="str">
        <f t="shared" si="249"/>
        <v>technology</v>
      </c>
      <c r="R2630" t="str">
        <f t="shared" si="247"/>
        <v>space exploration</v>
      </c>
      <c r="S2630" s="11">
        <f t="shared" si="250"/>
        <v>41973.757719907408</v>
      </c>
      <c r="T2630">
        <f t="shared" si="251"/>
        <v>2014</v>
      </c>
    </row>
    <row r="2631" spans="1:20" ht="32" x14ac:dyDescent="0.2">
      <c r="A2631" s="6">
        <f t="shared" si="248"/>
        <v>1.2774000000000001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7">
        <f t="shared" si="246"/>
        <v>63.87</v>
      </c>
      <c r="Q2631" t="str">
        <f t="shared" si="249"/>
        <v>technology</v>
      </c>
      <c r="R2631" t="str">
        <f t="shared" si="247"/>
        <v>space exploration</v>
      </c>
      <c r="S2631" s="11">
        <f t="shared" si="250"/>
        <v>42138.330115740733</v>
      </c>
      <c r="T2631">
        <f t="shared" si="251"/>
        <v>2015</v>
      </c>
    </row>
    <row r="2632" spans="1:20" ht="48" x14ac:dyDescent="0.2">
      <c r="A2632" s="6">
        <f t="shared" si="248"/>
        <v>1.579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7">
        <f t="shared" si="246"/>
        <v>38.987654320987652</v>
      </c>
      <c r="Q2632" t="str">
        <f t="shared" si="249"/>
        <v>technology</v>
      </c>
      <c r="R2632" t="str">
        <f t="shared" si="247"/>
        <v>space exploration</v>
      </c>
      <c r="S2632" s="11">
        <f t="shared" si="250"/>
        <v>42551.208333333336</v>
      </c>
      <c r="T2632">
        <f t="shared" si="251"/>
        <v>2016</v>
      </c>
    </row>
    <row r="2633" spans="1:20" ht="48" x14ac:dyDescent="0.2">
      <c r="A2633" s="6">
        <f t="shared" si="248"/>
        <v>1.1466525000000001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7">
        <f t="shared" si="246"/>
        <v>80.185489510489504</v>
      </c>
      <c r="Q2633" t="str">
        <f t="shared" si="249"/>
        <v>technology</v>
      </c>
      <c r="R2633" t="str">
        <f t="shared" si="247"/>
        <v>space exploration</v>
      </c>
      <c r="S2633" s="11">
        <f t="shared" si="250"/>
        <v>42245.960960648146</v>
      </c>
      <c r="T2633">
        <f t="shared" si="251"/>
        <v>2015</v>
      </c>
    </row>
    <row r="2634" spans="1:20" ht="48" x14ac:dyDescent="0.2">
      <c r="A2634" s="6">
        <f t="shared" si="248"/>
        <v>1.3700934579439252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7">
        <f t="shared" si="246"/>
        <v>34.904761904761905</v>
      </c>
      <c r="Q2634" t="str">
        <f t="shared" si="249"/>
        <v>technology</v>
      </c>
      <c r="R2634" t="str">
        <f t="shared" si="247"/>
        <v>space exploration</v>
      </c>
      <c r="S2634" s="11">
        <f t="shared" si="250"/>
        <v>42518.853460648148</v>
      </c>
      <c r="T2634">
        <f t="shared" si="251"/>
        <v>2016</v>
      </c>
    </row>
    <row r="2635" spans="1:20" ht="48" x14ac:dyDescent="0.2">
      <c r="A2635" s="6">
        <f t="shared" si="248"/>
        <v>3.5461999999999998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7">
        <f t="shared" si="246"/>
        <v>89.100502512562812</v>
      </c>
      <c r="Q2635" t="str">
        <f t="shared" si="249"/>
        <v>technology</v>
      </c>
      <c r="R2635" t="str">
        <f t="shared" si="247"/>
        <v>space exploration</v>
      </c>
      <c r="S2635" s="11">
        <f t="shared" si="250"/>
        <v>41697.75</v>
      </c>
      <c r="T2635">
        <f t="shared" si="251"/>
        <v>2014</v>
      </c>
    </row>
    <row r="2636" spans="1:20" ht="48" x14ac:dyDescent="0.2">
      <c r="A2636" s="6">
        <f t="shared" si="248"/>
        <v>1.0602150537634409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7">
        <f t="shared" si="246"/>
        <v>39.44</v>
      </c>
      <c r="Q2636" t="str">
        <f t="shared" si="249"/>
        <v>technology</v>
      </c>
      <c r="R2636" t="str">
        <f t="shared" si="247"/>
        <v>space exploration</v>
      </c>
      <c r="S2636" s="11">
        <f t="shared" si="250"/>
        <v>42642.448159722226</v>
      </c>
      <c r="T2636">
        <f t="shared" si="251"/>
        <v>2016</v>
      </c>
    </row>
    <row r="2637" spans="1:20" ht="48" x14ac:dyDescent="0.2">
      <c r="A2637" s="6">
        <f t="shared" si="248"/>
        <v>1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7">
        <f t="shared" si="246"/>
        <v>136.9047619047619</v>
      </c>
      <c r="Q2637" t="str">
        <f t="shared" si="249"/>
        <v>technology</v>
      </c>
      <c r="R2637" t="str">
        <f t="shared" si="247"/>
        <v>space exploration</v>
      </c>
      <c r="S2637" s="11">
        <f t="shared" si="250"/>
        <v>42072.700937499998</v>
      </c>
      <c r="T2637">
        <f t="shared" si="251"/>
        <v>2015</v>
      </c>
    </row>
    <row r="2638" spans="1:20" ht="48" x14ac:dyDescent="0.2">
      <c r="A2638" s="6">
        <f t="shared" si="248"/>
        <v>1.873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7">
        <f t="shared" si="246"/>
        <v>37.46</v>
      </c>
      <c r="Q2638" t="str">
        <f t="shared" si="249"/>
        <v>technology</v>
      </c>
      <c r="R2638" t="str">
        <f t="shared" si="247"/>
        <v>space exploration</v>
      </c>
      <c r="S2638" s="11">
        <f t="shared" si="250"/>
        <v>42658.833333333336</v>
      </c>
      <c r="T2638">
        <f t="shared" si="251"/>
        <v>2016</v>
      </c>
    </row>
    <row r="2639" spans="1:20" ht="32" x14ac:dyDescent="0.2">
      <c r="A2639" s="6">
        <f t="shared" si="248"/>
        <v>1.6619999999999999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7">
        <f t="shared" si="246"/>
        <v>31.96153846153846</v>
      </c>
      <c r="Q2639" t="str">
        <f t="shared" si="249"/>
        <v>technology</v>
      </c>
      <c r="R2639" t="str">
        <f t="shared" si="247"/>
        <v>space exploration</v>
      </c>
      <c r="S2639" s="11">
        <f t="shared" si="250"/>
        <v>42655.341145833336</v>
      </c>
      <c r="T2639">
        <f t="shared" si="251"/>
        <v>2016</v>
      </c>
    </row>
    <row r="2640" spans="1:20" ht="48" x14ac:dyDescent="0.2">
      <c r="A2640" s="6">
        <f t="shared" si="248"/>
        <v>1.0172910662824208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7">
        <f t="shared" si="246"/>
        <v>25.214285714285715</v>
      </c>
      <c r="Q2640" t="str">
        <f t="shared" si="249"/>
        <v>technology</v>
      </c>
      <c r="R2640" t="str">
        <f t="shared" si="247"/>
        <v>space exploration</v>
      </c>
      <c r="S2640" s="11">
        <f t="shared" si="250"/>
        <v>42019.70480324074</v>
      </c>
      <c r="T2640">
        <f t="shared" si="251"/>
        <v>2015</v>
      </c>
    </row>
    <row r="2641" spans="1:20" ht="48" x14ac:dyDescent="0.2">
      <c r="A2641" s="6">
        <f t="shared" si="248"/>
        <v>1.64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7">
        <f t="shared" si="246"/>
        <v>10.040816326530612</v>
      </c>
      <c r="Q2641" t="str">
        <f t="shared" si="249"/>
        <v>technology</v>
      </c>
      <c r="R2641" t="str">
        <f t="shared" si="247"/>
        <v>space exploration</v>
      </c>
      <c r="S2641" s="11">
        <f t="shared" si="250"/>
        <v>42054.656805555554</v>
      </c>
      <c r="T2641">
        <f t="shared" si="251"/>
        <v>2015</v>
      </c>
    </row>
    <row r="2642" spans="1:20" ht="64" x14ac:dyDescent="0.2">
      <c r="A2642" s="6">
        <f t="shared" si="248"/>
        <v>1.0566666666666666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7">
        <f t="shared" si="246"/>
        <v>45.94202898550725</v>
      </c>
      <c r="Q2642" t="str">
        <f t="shared" si="249"/>
        <v>technology</v>
      </c>
      <c r="R2642" t="str">
        <f t="shared" si="247"/>
        <v>space exploration</v>
      </c>
      <c r="S2642" s="11">
        <f t="shared" si="250"/>
        <v>42162.952245370368</v>
      </c>
      <c r="T2642">
        <f t="shared" si="251"/>
        <v>2015</v>
      </c>
    </row>
    <row r="2643" spans="1:20" ht="32" x14ac:dyDescent="0.2">
      <c r="A2643" s="6">
        <f t="shared" si="248"/>
        <v>0.01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7">
        <f t="shared" si="246"/>
        <v>15</v>
      </c>
      <c r="Q2643" t="str">
        <f t="shared" si="249"/>
        <v>technology</v>
      </c>
      <c r="R2643" t="str">
        <f t="shared" si="247"/>
        <v>space exploration</v>
      </c>
      <c r="S2643" s="11">
        <f t="shared" si="250"/>
        <v>41897.631249999999</v>
      </c>
      <c r="T2643">
        <f t="shared" si="251"/>
        <v>2014</v>
      </c>
    </row>
    <row r="2644" spans="1:20" ht="64" x14ac:dyDescent="0.2">
      <c r="A2644" s="6">
        <f t="shared" si="248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7" t="e">
        <f t="shared" si="246"/>
        <v>#DIV/0!</v>
      </c>
      <c r="Q2644" t="str">
        <f t="shared" si="249"/>
        <v>technology</v>
      </c>
      <c r="R2644" t="str">
        <f t="shared" si="247"/>
        <v>space exploration</v>
      </c>
      <c r="S2644" s="11">
        <f t="shared" si="250"/>
        <v>42566.081249999996</v>
      </c>
      <c r="T2644">
        <f t="shared" si="251"/>
        <v>2016</v>
      </c>
    </row>
    <row r="2645" spans="1:20" ht="48" x14ac:dyDescent="0.2">
      <c r="A2645" s="6">
        <f t="shared" si="248"/>
        <v>0.33559730999999998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7">
        <f t="shared" si="246"/>
        <v>223.58248500999335</v>
      </c>
      <c r="Q2645" t="str">
        <f t="shared" si="249"/>
        <v>technology</v>
      </c>
      <c r="R2645" t="str">
        <f t="shared" si="247"/>
        <v>space exploration</v>
      </c>
      <c r="S2645" s="11">
        <f t="shared" si="250"/>
        <v>42725.124305555553</v>
      </c>
      <c r="T2645">
        <f t="shared" si="251"/>
        <v>2016</v>
      </c>
    </row>
    <row r="2646" spans="1:20" ht="48" x14ac:dyDescent="0.2">
      <c r="A2646" s="6">
        <f t="shared" si="248"/>
        <v>2.053E-2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7">
        <f t="shared" si="246"/>
        <v>39.480769230769234</v>
      </c>
      <c r="Q2646" t="str">
        <f t="shared" si="249"/>
        <v>technology</v>
      </c>
      <c r="R2646" t="str">
        <f t="shared" si="247"/>
        <v>space exploration</v>
      </c>
      <c r="S2646" s="11">
        <f t="shared" si="250"/>
        <v>42804.583738425928</v>
      </c>
      <c r="T2646">
        <f t="shared" si="251"/>
        <v>2017</v>
      </c>
    </row>
    <row r="2647" spans="1:20" ht="48" x14ac:dyDescent="0.2">
      <c r="A2647" s="6">
        <f t="shared" si="248"/>
        <v>0.105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7">
        <f t="shared" si="246"/>
        <v>91.304347826086953</v>
      </c>
      <c r="Q2647" t="str">
        <f t="shared" si="249"/>
        <v>technology</v>
      </c>
      <c r="R2647" t="str">
        <f t="shared" si="247"/>
        <v>space exploration</v>
      </c>
      <c r="S2647" s="11">
        <f t="shared" si="250"/>
        <v>41951.675960648143</v>
      </c>
      <c r="T2647">
        <f t="shared" si="251"/>
        <v>2014</v>
      </c>
    </row>
    <row r="2648" spans="1:20" ht="48" x14ac:dyDescent="0.2">
      <c r="A2648" s="6">
        <f t="shared" si="248"/>
        <v>8.4172839999999999E-2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7">
        <f t="shared" si="246"/>
        <v>78.666205607476627</v>
      </c>
      <c r="Q2648" t="str">
        <f t="shared" si="249"/>
        <v>technology</v>
      </c>
      <c r="R2648" t="str">
        <f t="shared" si="247"/>
        <v>space exploration</v>
      </c>
      <c r="S2648" s="11">
        <f t="shared" si="250"/>
        <v>42256.10496527778</v>
      </c>
      <c r="T2648">
        <f t="shared" si="251"/>
        <v>2015</v>
      </c>
    </row>
    <row r="2649" spans="1:20" ht="48" x14ac:dyDescent="0.2">
      <c r="A2649" s="6">
        <f t="shared" si="248"/>
        <v>1.44E-2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7">
        <f t="shared" si="246"/>
        <v>12</v>
      </c>
      <c r="Q2649" t="str">
        <f t="shared" si="249"/>
        <v>technology</v>
      </c>
      <c r="R2649" t="str">
        <f t="shared" si="247"/>
        <v>space exploration</v>
      </c>
      <c r="S2649" s="11">
        <f t="shared" si="250"/>
        <v>42230.053460648145</v>
      </c>
      <c r="T2649">
        <f t="shared" si="251"/>
        <v>2015</v>
      </c>
    </row>
    <row r="2650" spans="1:20" ht="48" x14ac:dyDescent="0.2">
      <c r="A2650" s="6">
        <f t="shared" si="248"/>
        <v>8.8333333333333337E-3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7">
        <f t="shared" si="246"/>
        <v>17.666666666666668</v>
      </c>
      <c r="Q2650" t="str">
        <f t="shared" si="249"/>
        <v>technology</v>
      </c>
      <c r="R2650" t="str">
        <f t="shared" si="247"/>
        <v>space exploration</v>
      </c>
      <c r="S2650" s="11">
        <f t="shared" si="250"/>
        <v>42438.506481481476</v>
      </c>
      <c r="T2650">
        <f t="shared" si="251"/>
        <v>2016</v>
      </c>
    </row>
    <row r="2651" spans="1:20" ht="16" x14ac:dyDescent="0.2">
      <c r="A2651" s="6">
        <f t="shared" si="248"/>
        <v>9.9200000000000004E-4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7">
        <f t="shared" si="246"/>
        <v>41.333333333333336</v>
      </c>
      <c r="Q2651" t="str">
        <f t="shared" si="249"/>
        <v>technology</v>
      </c>
      <c r="R2651" t="str">
        <f t="shared" si="247"/>
        <v>space exploration</v>
      </c>
      <c r="S2651" s="11">
        <f t="shared" si="250"/>
        <v>42401.788668981484</v>
      </c>
      <c r="T2651">
        <f t="shared" si="251"/>
        <v>2016</v>
      </c>
    </row>
    <row r="2652" spans="1:20" ht="48" x14ac:dyDescent="0.2">
      <c r="A2652" s="6">
        <f t="shared" si="248"/>
        <v>5.966666666666667E-3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7">
        <f t="shared" si="246"/>
        <v>71.599999999999994</v>
      </c>
      <c r="Q2652" t="str">
        <f t="shared" si="249"/>
        <v>technology</v>
      </c>
      <c r="R2652" t="str">
        <f t="shared" si="247"/>
        <v>space exploration</v>
      </c>
      <c r="S2652" s="11">
        <f t="shared" si="250"/>
        <v>42725.416006944441</v>
      </c>
      <c r="T2652">
        <f t="shared" si="251"/>
        <v>2016</v>
      </c>
    </row>
    <row r="2653" spans="1:20" ht="48" x14ac:dyDescent="0.2">
      <c r="A2653" s="6">
        <f t="shared" si="248"/>
        <v>1.8689285714285714E-2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7">
        <f t="shared" si="246"/>
        <v>307.8235294117647</v>
      </c>
      <c r="Q2653" t="str">
        <f t="shared" si="249"/>
        <v>technology</v>
      </c>
      <c r="R2653" t="str">
        <f t="shared" si="247"/>
        <v>space exploration</v>
      </c>
      <c r="S2653" s="11">
        <f t="shared" si="250"/>
        <v>42355.597326388881</v>
      </c>
      <c r="T2653">
        <f t="shared" si="251"/>
        <v>2015</v>
      </c>
    </row>
    <row r="2654" spans="1:20" ht="48" x14ac:dyDescent="0.2">
      <c r="A2654" s="6">
        <f t="shared" si="248"/>
        <v>8.8500000000000002E-3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7">
        <f t="shared" si="246"/>
        <v>80.454545454545453</v>
      </c>
      <c r="Q2654" t="str">
        <f t="shared" si="249"/>
        <v>technology</v>
      </c>
      <c r="R2654" t="str">
        <f t="shared" si="247"/>
        <v>space exploration</v>
      </c>
      <c r="S2654" s="11">
        <f t="shared" si="250"/>
        <v>41982.950520833336</v>
      </c>
      <c r="T2654">
        <f t="shared" si="251"/>
        <v>2014</v>
      </c>
    </row>
    <row r="2655" spans="1:20" ht="48" x14ac:dyDescent="0.2">
      <c r="A2655" s="6">
        <f t="shared" si="248"/>
        <v>0.1152156862745098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7">
        <f t="shared" si="246"/>
        <v>83.942857142857136</v>
      </c>
      <c r="Q2655" t="str">
        <f t="shared" si="249"/>
        <v>technology</v>
      </c>
      <c r="R2655" t="str">
        <f t="shared" si="247"/>
        <v>space exploration</v>
      </c>
      <c r="S2655" s="11">
        <f t="shared" si="250"/>
        <v>41802.958333333328</v>
      </c>
      <c r="T2655">
        <f t="shared" si="251"/>
        <v>2014</v>
      </c>
    </row>
    <row r="2656" spans="1:20" ht="48" x14ac:dyDescent="0.2">
      <c r="A2656" s="6">
        <f t="shared" si="248"/>
        <v>5.1000000000000004E-4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7">
        <f t="shared" si="246"/>
        <v>8.5</v>
      </c>
      <c r="Q2656" t="str">
        <f t="shared" si="249"/>
        <v>technology</v>
      </c>
      <c r="R2656" t="str">
        <f t="shared" si="247"/>
        <v>space exploration</v>
      </c>
      <c r="S2656" s="11">
        <f t="shared" si="250"/>
        <v>42115.350995370369</v>
      </c>
      <c r="T2656">
        <f t="shared" si="251"/>
        <v>2015</v>
      </c>
    </row>
    <row r="2657" spans="1:20" ht="16" x14ac:dyDescent="0.2">
      <c r="A2657" s="6">
        <f t="shared" si="248"/>
        <v>0.21033333333333334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7">
        <f t="shared" si="246"/>
        <v>73.372093023255815</v>
      </c>
      <c r="Q2657" t="str">
        <f t="shared" si="249"/>
        <v>technology</v>
      </c>
      <c r="R2657" t="str">
        <f t="shared" si="247"/>
        <v>space exploration</v>
      </c>
      <c r="S2657" s="11">
        <f t="shared" si="250"/>
        <v>42409.624999999993</v>
      </c>
      <c r="T2657">
        <f t="shared" si="251"/>
        <v>2016</v>
      </c>
    </row>
    <row r="2658" spans="1:20" ht="32" x14ac:dyDescent="0.2">
      <c r="A2658" s="6">
        <f t="shared" si="248"/>
        <v>0.11436666666666667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7">
        <f t="shared" si="246"/>
        <v>112.86184210526316</v>
      </c>
      <c r="Q2658" t="str">
        <f t="shared" si="249"/>
        <v>technology</v>
      </c>
      <c r="R2658" t="str">
        <f t="shared" si="247"/>
        <v>space exploration</v>
      </c>
      <c r="S2658" s="11">
        <f t="shared" si="250"/>
        <v>42806.583333333336</v>
      </c>
      <c r="T2658">
        <f t="shared" si="251"/>
        <v>2017</v>
      </c>
    </row>
    <row r="2659" spans="1:20" ht="48" x14ac:dyDescent="0.2">
      <c r="A2659" s="6">
        <f t="shared" si="248"/>
        <v>0.18737933333333334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7">
        <f t="shared" si="246"/>
        <v>95.277627118644077</v>
      </c>
      <c r="Q2659" t="str">
        <f t="shared" si="249"/>
        <v>technology</v>
      </c>
      <c r="R2659" t="str">
        <f t="shared" si="247"/>
        <v>space exploration</v>
      </c>
      <c r="S2659" s="11">
        <f t="shared" si="250"/>
        <v>42584.854166666664</v>
      </c>
      <c r="T2659">
        <f t="shared" si="251"/>
        <v>2016</v>
      </c>
    </row>
    <row r="2660" spans="1:20" ht="48" x14ac:dyDescent="0.2">
      <c r="A2660" s="6">
        <f t="shared" si="248"/>
        <v>9.2857142857142856E-4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7">
        <f t="shared" si="246"/>
        <v>22.75</v>
      </c>
      <c r="Q2660" t="str">
        <f t="shared" si="249"/>
        <v>technology</v>
      </c>
      <c r="R2660" t="str">
        <f t="shared" si="247"/>
        <v>space exploration</v>
      </c>
      <c r="S2660" s="11">
        <f t="shared" si="250"/>
        <v>42581.675856481481</v>
      </c>
      <c r="T2660">
        <f t="shared" si="251"/>
        <v>2016</v>
      </c>
    </row>
    <row r="2661" spans="1:20" ht="16" x14ac:dyDescent="0.2">
      <c r="A2661" s="6">
        <f t="shared" si="248"/>
        <v>2.720408163265306E-2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7">
        <f t="shared" si="246"/>
        <v>133.30000000000001</v>
      </c>
      <c r="Q2661" t="str">
        <f t="shared" si="249"/>
        <v>technology</v>
      </c>
      <c r="R2661" t="str">
        <f t="shared" si="247"/>
        <v>space exploration</v>
      </c>
      <c r="S2661" s="11">
        <f t="shared" si="250"/>
        <v>42111.861226851855</v>
      </c>
      <c r="T2661">
        <f t="shared" si="251"/>
        <v>2015</v>
      </c>
    </row>
    <row r="2662" spans="1:20" ht="48" x14ac:dyDescent="0.2">
      <c r="A2662" s="6">
        <f t="shared" si="248"/>
        <v>9.5E-4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7">
        <f t="shared" si="246"/>
        <v>3.8</v>
      </c>
      <c r="Q2662" t="str">
        <f t="shared" si="249"/>
        <v>technology</v>
      </c>
      <c r="R2662" t="str">
        <f t="shared" si="247"/>
        <v>space exploration</v>
      </c>
      <c r="S2662" s="11">
        <f t="shared" si="250"/>
        <v>42332.546504629623</v>
      </c>
      <c r="T2662">
        <f t="shared" si="251"/>
        <v>2015</v>
      </c>
    </row>
    <row r="2663" spans="1:20" ht="48" x14ac:dyDescent="0.2">
      <c r="A2663" s="6">
        <f t="shared" si="248"/>
        <v>1.0289999999999999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7">
        <f t="shared" si="246"/>
        <v>85.75</v>
      </c>
      <c r="Q2663" t="str">
        <f t="shared" si="249"/>
        <v>technology</v>
      </c>
      <c r="R2663" t="str">
        <f t="shared" si="247"/>
        <v>makerspaces</v>
      </c>
      <c r="S2663" s="11">
        <f t="shared" si="250"/>
        <v>41572.750115740739</v>
      </c>
      <c r="T2663">
        <f t="shared" si="251"/>
        <v>2013</v>
      </c>
    </row>
    <row r="2664" spans="1:20" ht="48" x14ac:dyDescent="0.2">
      <c r="A2664" s="6">
        <f t="shared" si="248"/>
        <v>1.0680000000000001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7">
        <f t="shared" si="246"/>
        <v>267</v>
      </c>
      <c r="Q2664" t="str">
        <f t="shared" si="249"/>
        <v>technology</v>
      </c>
      <c r="R2664" t="str">
        <f t="shared" si="247"/>
        <v>makerspaces</v>
      </c>
      <c r="S2664" s="11">
        <f t="shared" si="250"/>
        <v>42237.538344907407</v>
      </c>
      <c r="T2664">
        <f t="shared" si="251"/>
        <v>2015</v>
      </c>
    </row>
    <row r="2665" spans="1:20" ht="48" x14ac:dyDescent="0.2">
      <c r="A2665" s="6">
        <f t="shared" si="248"/>
        <v>1.0459624999999999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7">
        <f t="shared" si="246"/>
        <v>373.55803571428572</v>
      </c>
      <c r="Q2665" t="str">
        <f t="shared" si="249"/>
        <v>technology</v>
      </c>
      <c r="R2665" t="str">
        <f t="shared" si="247"/>
        <v>makerspaces</v>
      </c>
      <c r="S2665" s="11">
        <f t="shared" si="250"/>
        <v>42251.416666666664</v>
      </c>
      <c r="T2665">
        <f t="shared" si="251"/>
        <v>2015</v>
      </c>
    </row>
    <row r="2666" spans="1:20" ht="48" x14ac:dyDescent="0.2">
      <c r="A2666" s="6">
        <f t="shared" si="248"/>
        <v>1.0342857142857143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7">
        <f t="shared" si="246"/>
        <v>174.03846153846155</v>
      </c>
      <c r="Q2666" t="str">
        <f t="shared" si="249"/>
        <v>technology</v>
      </c>
      <c r="R2666" t="str">
        <f t="shared" si="247"/>
        <v>makerspaces</v>
      </c>
      <c r="S2666" s="11">
        <f t="shared" si="250"/>
        <v>42347.082638888889</v>
      </c>
      <c r="T2666">
        <f t="shared" si="251"/>
        <v>2015</v>
      </c>
    </row>
    <row r="2667" spans="1:20" ht="48" x14ac:dyDescent="0.2">
      <c r="A2667" s="6">
        <f t="shared" si="248"/>
        <v>1.2314285714285715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7">
        <f t="shared" si="246"/>
        <v>93.695652173913047</v>
      </c>
      <c r="Q2667" t="str">
        <f t="shared" si="249"/>
        <v>technology</v>
      </c>
      <c r="R2667" t="str">
        <f t="shared" si="247"/>
        <v>makerspaces</v>
      </c>
      <c r="S2667" s="11">
        <f t="shared" si="250"/>
        <v>42128.687199074069</v>
      </c>
      <c r="T2667">
        <f t="shared" si="251"/>
        <v>2015</v>
      </c>
    </row>
    <row r="2668" spans="1:20" ht="48" x14ac:dyDescent="0.2">
      <c r="A2668" s="6">
        <f t="shared" si="248"/>
        <v>1.592951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7">
        <f t="shared" si="246"/>
        <v>77.327718446601949</v>
      </c>
      <c r="Q2668" t="str">
        <f t="shared" si="249"/>
        <v>technology</v>
      </c>
      <c r="R2668" t="str">
        <f t="shared" si="247"/>
        <v>makerspaces</v>
      </c>
      <c r="S2668" s="11">
        <f t="shared" si="250"/>
        <v>42272.666666666664</v>
      </c>
      <c r="T2668">
        <f t="shared" si="251"/>
        <v>2015</v>
      </c>
    </row>
    <row r="2669" spans="1:20" ht="48" x14ac:dyDescent="0.2">
      <c r="A2669" s="6">
        <f t="shared" si="248"/>
        <v>1.1066666666666667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7">
        <f t="shared" si="246"/>
        <v>92.222222222222229</v>
      </c>
      <c r="Q2669" t="str">
        <f t="shared" si="249"/>
        <v>technology</v>
      </c>
      <c r="R2669" t="str">
        <f t="shared" si="247"/>
        <v>makerspaces</v>
      </c>
      <c r="S2669" s="11">
        <f t="shared" si="250"/>
        <v>42410.717777777776</v>
      </c>
      <c r="T2669">
        <f t="shared" si="251"/>
        <v>2016</v>
      </c>
    </row>
    <row r="2670" spans="1:20" ht="32" x14ac:dyDescent="0.2">
      <c r="A2670" s="6">
        <f t="shared" si="248"/>
        <v>1.7070000000000001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7">
        <f t="shared" si="246"/>
        <v>60.964285714285715</v>
      </c>
      <c r="Q2670" t="str">
        <f t="shared" si="249"/>
        <v>technology</v>
      </c>
      <c r="R2670" t="str">
        <f t="shared" si="247"/>
        <v>makerspaces</v>
      </c>
      <c r="S2670" s="11">
        <f t="shared" si="250"/>
        <v>42317.397222222215</v>
      </c>
      <c r="T2670">
        <f t="shared" si="251"/>
        <v>2015</v>
      </c>
    </row>
    <row r="2671" spans="1:20" ht="48" x14ac:dyDescent="0.2">
      <c r="A2671" s="6">
        <f t="shared" si="248"/>
        <v>1.25125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7">
        <f t="shared" si="246"/>
        <v>91</v>
      </c>
      <c r="Q2671" t="str">
        <f t="shared" si="249"/>
        <v>technology</v>
      </c>
      <c r="R2671" t="str">
        <f t="shared" si="247"/>
        <v>makerspaces</v>
      </c>
      <c r="S2671" s="11">
        <f t="shared" si="250"/>
        <v>42378.827499999999</v>
      </c>
      <c r="T2671">
        <f t="shared" si="251"/>
        <v>2016</v>
      </c>
    </row>
    <row r="2672" spans="1:20" ht="48" x14ac:dyDescent="0.2">
      <c r="A2672" s="6">
        <f t="shared" si="248"/>
        <v>6.4158609339642042E-2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7">
        <f t="shared" si="246"/>
        <v>41.583333333333336</v>
      </c>
      <c r="Q2672" t="str">
        <f t="shared" si="249"/>
        <v>technology</v>
      </c>
      <c r="R2672" t="str">
        <f t="shared" si="247"/>
        <v>makerspaces</v>
      </c>
      <c r="S2672" s="11">
        <f t="shared" si="250"/>
        <v>41848.812268518515</v>
      </c>
      <c r="T2672">
        <f t="shared" si="251"/>
        <v>2014</v>
      </c>
    </row>
    <row r="2673" spans="1:20" ht="48" x14ac:dyDescent="0.2">
      <c r="A2673" s="6">
        <f t="shared" si="248"/>
        <v>0.11344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7">
        <f t="shared" si="246"/>
        <v>33.761904761904759</v>
      </c>
      <c r="Q2673" t="str">
        <f t="shared" si="249"/>
        <v>technology</v>
      </c>
      <c r="R2673" t="str">
        <f t="shared" si="247"/>
        <v>makerspaces</v>
      </c>
      <c r="S2673" s="11">
        <f t="shared" si="250"/>
        <v>41992.609722222223</v>
      </c>
      <c r="T2673">
        <f t="shared" si="251"/>
        <v>2014</v>
      </c>
    </row>
    <row r="2674" spans="1:20" ht="48" x14ac:dyDescent="0.2">
      <c r="A2674" s="6">
        <f t="shared" si="248"/>
        <v>0.33189999999999997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7">
        <f t="shared" si="246"/>
        <v>70.61702127659575</v>
      </c>
      <c r="Q2674" t="str">
        <f t="shared" si="249"/>
        <v>technology</v>
      </c>
      <c r="R2674" t="str">
        <f t="shared" si="247"/>
        <v>makerspaces</v>
      </c>
      <c r="S2674" s="11">
        <f t="shared" si="250"/>
        <v>42366.041666666664</v>
      </c>
      <c r="T2674">
        <f t="shared" si="251"/>
        <v>2015</v>
      </c>
    </row>
    <row r="2675" spans="1:20" ht="48" x14ac:dyDescent="0.2">
      <c r="A2675" s="6">
        <f t="shared" si="248"/>
        <v>0.27579999999999999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7">
        <f t="shared" si="246"/>
        <v>167.15151515151516</v>
      </c>
      <c r="Q2675" t="str">
        <f t="shared" si="249"/>
        <v>technology</v>
      </c>
      <c r="R2675" t="str">
        <f t="shared" si="247"/>
        <v>makerspaces</v>
      </c>
      <c r="S2675" s="11">
        <f t="shared" si="250"/>
        <v>41941.739583333328</v>
      </c>
      <c r="T2675">
        <f t="shared" si="251"/>
        <v>2014</v>
      </c>
    </row>
    <row r="2676" spans="1:20" ht="64" x14ac:dyDescent="0.2">
      <c r="A2676" s="6">
        <f t="shared" si="248"/>
        <v>0.62839999999999996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7">
        <f t="shared" si="246"/>
        <v>128.61988304093566</v>
      </c>
      <c r="Q2676" t="str">
        <f t="shared" si="249"/>
        <v>technology</v>
      </c>
      <c r="R2676" t="str">
        <f t="shared" si="247"/>
        <v>makerspaces</v>
      </c>
      <c r="S2676" s="11">
        <f t="shared" si="250"/>
        <v>42555.999305555553</v>
      </c>
      <c r="T2676">
        <f t="shared" si="251"/>
        <v>2016</v>
      </c>
    </row>
    <row r="2677" spans="1:20" ht="48" x14ac:dyDescent="0.2">
      <c r="A2677" s="6">
        <f t="shared" si="248"/>
        <v>7.5880000000000003E-2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7">
        <f t="shared" si="246"/>
        <v>65.41379310344827</v>
      </c>
      <c r="Q2677" t="str">
        <f t="shared" si="249"/>
        <v>technology</v>
      </c>
      <c r="R2677" t="str">
        <f t="shared" si="247"/>
        <v>makerspaces</v>
      </c>
      <c r="S2677" s="11">
        <f t="shared" si="250"/>
        <v>41953.690844907404</v>
      </c>
      <c r="T2677">
        <f t="shared" si="251"/>
        <v>2014</v>
      </c>
    </row>
    <row r="2678" spans="1:20" ht="48" x14ac:dyDescent="0.2">
      <c r="A2678" s="6">
        <f t="shared" si="248"/>
        <v>0.50380952380952382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7">
        <f t="shared" si="246"/>
        <v>117.55555555555556</v>
      </c>
      <c r="Q2678" t="str">
        <f t="shared" si="249"/>
        <v>technology</v>
      </c>
      <c r="R2678" t="str">
        <f t="shared" si="247"/>
        <v>makerspaces</v>
      </c>
      <c r="S2678" s="11">
        <f t="shared" si="250"/>
        <v>42512.416365740741</v>
      </c>
      <c r="T2678">
        <f t="shared" si="251"/>
        <v>2016</v>
      </c>
    </row>
    <row r="2679" spans="1:20" ht="48" x14ac:dyDescent="0.2">
      <c r="A2679" s="6">
        <f t="shared" si="248"/>
        <v>0.17512820512820512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7">
        <f t="shared" si="246"/>
        <v>126.48148148148148</v>
      </c>
      <c r="Q2679" t="str">
        <f t="shared" si="249"/>
        <v>technology</v>
      </c>
      <c r="R2679" t="str">
        <f t="shared" si="247"/>
        <v>makerspaces</v>
      </c>
      <c r="S2679" s="11">
        <f t="shared" si="250"/>
        <v>41822.821099537032</v>
      </c>
      <c r="T2679">
        <f t="shared" si="251"/>
        <v>2014</v>
      </c>
    </row>
    <row r="2680" spans="1:20" ht="48" x14ac:dyDescent="0.2">
      <c r="A2680" s="6">
        <f t="shared" si="248"/>
        <v>1.3750000000000001E-4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7">
        <f t="shared" si="246"/>
        <v>550</v>
      </c>
      <c r="Q2680" t="str">
        <f t="shared" si="249"/>
        <v>technology</v>
      </c>
      <c r="R2680" t="str">
        <f t="shared" si="247"/>
        <v>makerspaces</v>
      </c>
      <c r="S2680" s="11">
        <f t="shared" si="250"/>
        <v>42271.589872685181</v>
      </c>
      <c r="T2680">
        <f t="shared" si="251"/>
        <v>2015</v>
      </c>
    </row>
    <row r="2681" spans="1:20" ht="48" x14ac:dyDescent="0.2">
      <c r="A2681" s="6">
        <f t="shared" si="248"/>
        <v>3.3E-3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7">
        <f t="shared" si="246"/>
        <v>44</v>
      </c>
      <c r="Q2681" t="str">
        <f t="shared" si="249"/>
        <v>technology</v>
      </c>
      <c r="R2681" t="str">
        <f t="shared" si="247"/>
        <v>makerspaces</v>
      </c>
      <c r="S2681" s="11">
        <f t="shared" si="250"/>
        <v>42062.792754629627</v>
      </c>
      <c r="T2681">
        <f t="shared" si="251"/>
        <v>2015</v>
      </c>
    </row>
    <row r="2682" spans="1:20" ht="16" x14ac:dyDescent="0.2">
      <c r="A2682" s="6">
        <f t="shared" si="248"/>
        <v>8.6250000000000007E-3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7">
        <f t="shared" si="246"/>
        <v>69</v>
      </c>
      <c r="Q2682" t="str">
        <f t="shared" si="249"/>
        <v>technology</v>
      </c>
      <c r="R2682" t="str">
        <f t="shared" si="247"/>
        <v>makerspaces</v>
      </c>
      <c r="S2682" s="11">
        <f t="shared" si="250"/>
        <v>42465.961701388886</v>
      </c>
      <c r="T2682">
        <f t="shared" si="251"/>
        <v>2016</v>
      </c>
    </row>
    <row r="2683" spans="1:20" ht="48" x14ac:dyDescent="0.2">
      <c r="A2683" s="6">
        <f t="shared" si="248"/>
        <v>6.875E-3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7">
        <f t="shared" si="246"/>
        <v>27.5</v>
      </c>
      <c r="Q2683" t="str">
        <f t="shared" si="249"/>
        <v>food</v>
      </c>
      <c r="R2683" t="str">
        <f t="shared" si="247"/>
        <v>food trucks</v>
      </c>
      <c r="S2683" s="11">
        <f t="shared" si="250"/>
        <v>41830.686921296292</v>
      </c>
      <c r="T2683">
        <f t="shared" si="251"/>
        <v>2014</v>
      </c>
    </row>
    <row r="2684" spans="1:20" ht="48" x14ac:dyDescent="0.2">
      <c r="A2684" s="6">
        <f t="shared" si="248"/>
        <v>0.28299999999999997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7">
        <f t="shared" si="246"/>
        <v>84.9</v>
      </c>
      <c r="Q2684" t="str">
        <f t="shared" si="249"/>
        <v>food</v>
      </c>
      <c r="R2684" t="str">
        <f t="shared" si="247"/>
        <v>food trucks</v>
      </c>
      <c r="S2684" s="11">
        <f t="shared" si="250"/>
        <v>41965.040972222218</v>
      </c>
      <c r="T2684">
        <f t="shared" si="251"/>
        <v>2014</v>
      </c>
    </row>
    <row r="2685" spans="1:20" ht="48" x14ac:dyDescent="0.2">
      <c r="A2685" s="6">
        <f t="shared" si="248"/>
        <v>2.3999999999999998E-3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7">
        <f t="shared" si="246"/>
        <v>12</v>
      </c>
      <c r="Q2685" t="str">
        <f t="shared" si="249"/>
        <v>food</v>
      </c>
      <c r="R2685" t="str">
        <f t="shared" si="247"/>
        <v>food trucks</v>
      </c>
      <c r="S2685" s="11">
        <f t="shared" si="250"/>
        <v>42064.546759259254</v>
      </c>
      <c r="T2685">
        <f t="shared" si="251"/>
        <v>2015</v>
      </c>
    </row>
    <row r="2686" spans="1:20" ht="48" x14ac:dyDescent="0.2">
      <c r="A2686" s="6">
        <f t="shared" si="248"/>
        <v>1.1428571428571429E-2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7">
        <f t="shared" si="246"/>
        <v>200</v>
      </c>
      <c r="Q2686" t="str">
        <f t="shared" si="249"/>
        <v>food</v>
      </c>
      <c r="R2686" t="str">
        <f t="shared" si="247"/>
        <v>food trucks</v>
      </c>
      <c r="S2686" s="11">
        <f t="shared" si="250"/>
        <v>41860.706307870365</v>
      </c>
      <c r="T2686">
        <f t="shared" si="251"/>
        <v>2014</v>
      </c>
    </row>
    <row r="2687" spans="1:20" ht="48" x14ac:dyDescent="0.2">
      <c r="A2687" s="6">
        <f t="shared" si="248"/>
        <v>2.0000000000000001E-4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7">
        <f t="shared" si="246"/>
        <v>10</v>
      </c>
      <c r="Q2687" t="str">
        <f t="shared" si="249"/>
        <v>food</v>
      </c>
      <c r="R2687" t="str">
        <f t="shared" si="247"/>
        <v>food trucks</v>
      </c>
      <c r="S2687" s="11">
        <f t="shared" si="250"/>
        <v>42121.445949074077</v>
      </c>
      <c r="T2687">
        <f t="shared" si="251"/>
        <v>2015</v>
      </c>
    </row>
    <row r="2688" spans="1:20" ht="48" x14ac:dyDescent="0.2">
      <c r="A2688" s="6">
        <f t="shared" si="248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7" t="e">
        <f t="shared" si="246"/>
        <v>#DIV/0!</v>
      </c>
      <c r="Q2688" t="str">
        <f t="shared" si="249"/>
        <v>food</v>
      </c>
      <c r="R2688" t="str">
        <f t="shared" si="247"/>
        <v>food trucks</v>
      </c>
      <c r="S2688" s="11">
        <f t="shared" si="250"/>
        <v>41912.766469907401</v>
      </c>
      <c r="T2688">
        <f t="shared" si="251"/>
        <v>2014</v>
      </c>
    </row>
    <row r="2689" spans="1:20" ht="48" x14ac:dyDescent="0.2">
      <c r="A2689" s="6">
        <f t="shared" si="248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7" t="e">
        <f t="shared" si="246"/>
        <v>#DIV/0!</v>
      </c>
      <c r="Q2689" t="str">
        <f t="shared" si="249"/>
        <v>food</v>
      </c>
      <c r="R2689" t="str">
        <f t="shared" si="247"/>
        <v>food trucks</v>
      </c>
      <c r="S2689" s="11">
        <f t="shared" si="250"/>
        <v>42184.431921296295</v>
      </c>
      <c r="T2689">
        <f t="shared" si="251"/>
        <v>2015</v>
      </c>
    </row>
    <row r="2690" spans="1:20" ht="32" x14ac:dyDescent="0.2">
      <c r="A2690" s="6">
        <f t="shared" si="248"/>
        <v>1.48E-3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7">
        <f t="shared" ref="P2690:P2753" si="252">F:F/M:M</f>
        <v>5.2857142857142856</v>
      </c>
      <c r="Q2690" t="str">
        <f t="shared" si="249"/>
        <v>food</v>
      </c>
      <c r="R2690" t="str">
        <f t="shared" ref="R2690:R2753" si="253">RIGHT(O2690,LEN(O2690)-SEARCH("/",O2690,1))</f>
        <v>food trucks</v>
      </c>
      <c r="S2690" s="11">
        <f t="shared" si="250"/>
        <v>42058.916666666664</v>
      </c>
      <c r="T2690">
        <f t="shared" si="251"/>
        <v>2015</v>
      </c>
    </row>
    <row r="2691" spans="1:20" ht="48" x14ac:dyDescent="0.2">
      <c r="A2691" s="6">
        <f t="shared" ref="A2691:A2754" si="254">F:F/E:E</f>
        <v>2.8571428571428571E-5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7">
        <f t="shared" si="252"/>
        <v>1</v>
      </c>
      <c r="Q2691" t="str">
        <f t="shared" ref="Q2691:Q2754" si="255">LEFT(O2691,SEARCH("/",O2691,1)-1)</f>
        <v>food</v>
      </c>
      <c r="R2691" t="str">
        <f t="shared" si="253"/>
        <v>food trucks</v>
      </c>
      <c r="S2691" s="11">
        <f t="shared" ref="S2691:S2754" si="256">(((J2691/60)/60)/24)+DATE(1970,1,1)+(-5/24)</f>
        <v>42581.753356481473</v>
      </c>
      <c r="T2691">
        <f t="shared" ref="T2691:T2754" si="257">YEAR(S2691)</f>
        <v>2016</v>
      </c>
    </row>
    <row r="2692" spans="1:20" ht="48" x14ac:dyDescent="0.2">
      <c r="A2692" s="6">
        <f t="shared" si="254"/>
        <v>0.107325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7">
        <f t="shared" si="252"/>
        <v>72.762711864406782</v>
      </c>
      <c r="Q2692" t="str">
        <f t="shared" si="255"/>
        <v>food</v>
      </c>
      <c r="R2692" t="str">
        <f t="shared" si="253"/>
        <v>food trucks</v>
      </c>
      <c r="S2692" s="11">
        <f t="shared" si="256"/>
        <v>42157.89671296296</v>
      </c>
      <c r="T2692">
        <f t="shared" si="257"/>
        <v>2015</v>
      </c>
    </row>
    <row r="2693" spans="1:20" ht="32" x14ac:dyDescent="0.2">
      <c r="A2693" s="6">
        <f t="shared" si="254"/>
        <v>5.3846153846153844E-4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7">
        <f t="shared" si="252"/>
        <v>17.5</v>
      </c>
      <c r="Q2693" t="str">
        <f t="shared" si="255"/>
        <v>food</v>
      </c>
      <c r="R2693" t="str">
        <f t="shared" si="253"/>
        <v>food trucks</v>
      </c>
      <c r="S2693" s="11">
        <f t="shared" si="256"/>
        <v>42134.515706018516</v>
      </c>
      <c r="T2693">
        <f t="shared" si="257"/>
        <v>2015</v>
      </c>
    </row>
    <row r="2694" spans="1:20" ht="48" x14ac:dyDescent="0.2">
      <c r="A2694" s="6">
        <f t="shared" si="254"/>
        <v>7.1428571428571426E-3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7">
        <f t="shared" si="252"/>
        <v>25</v>
      </c>
      <c r="Q2694" t="str">
        <f t="shared" si="255"/>
        <v>food</v>
      </c>
      <c r="R2694" t="str">
        <f t="shared" si="253"/>
        <v>food trucks</v>
      </c>
      <c r="S2694" s="11">
        <f t="shared" si="256"/>
        <v>42088.084027777775</v>
      </c>
      <c r="T2694">
        <f t="shared" si="257"/>
        <v>2015</v>
      </c>
    </row>
    <row r="2695" spans="1:20" ht="48" x14ac:dyDescent="0.2">
      <c r="A2695" s="6">
        <f t="shared" si="254"/>
        <v>8.0000000000000002E-3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7">
        <f t="shared" si="252"/>
        <v>13.333333333333334</v>
      </c>
      <c r="Q2695" t="str">
        <f t="shared" si="255"/>
        <v>food</v>
      </c>
      <c r="R2695" t="str">
        <f t="shared" si="253"/>
        <v>food trucks</v>
      </c>
      <c r="S2695" s="11">
        <f t="shared" si="256"/>
        <v>41863.930162037032</v>
      </c>
      <c r="T2695">
        <f t="shared" si="257"/>
        <v>2014</v>
      </c>
    </row>
    <row r="2696" spans="1:20" ht="48" x14ac:dyDescent="0.2">
      <c r="A2696" s="6">
        <f t="shared" si="254"/>
        <v>3.3333333333333335E-5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7">
        <f t="shared" si="252"/>
        <v>1</v>
      </c>
      <c r="Q2696" t="str">
        <f t="shared" si="255"/>
        <v>food</v>
      </c>
      <c r="R2696" t="str">
        <f t="shared" si="253"/>
        <v>food trucks</v>
      </c>
      <c r="S2696" s="11">
        <f t="shared" si="256"/>
        <v>41907.932164351849</v>
      </c>
      <c r="T2696">
        <f t="shared" si="257"/>
        <v>2014</v>
      </c>
    </row>
    <row r="2697" spans="1:20" ht="32" x14ac:dyDescent="0.2">
      <c r="A2697" s="6">
        <f t="shared" si="254"/>
        <v>4.7333333333333333E-3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7">
        <f t="shared" si="252"/>
        <v>23.666666666666668</v>
      </c>
      <c r="Q2697" t="str">
        <f t="shared" si="255"/>
        <v>food</v>
      </c>
      <c r="R2697" t="str">
        <f t="shared" si="253"/>
        <v>food trucks</v>
      </c>
      <c r="S2697" s="11">
        <f t="shared" si="256"/>
        <v>42107.931921296295</v>
      </c>
      <c r="T2697">
        <f t="shared" si="257"/>
        <v>2015</v>
      </c>
    </row>
    <row r="2698" spans="1:20" ht="48" x14ac:dyDescent="0.2">
      <c r="A2698" s="6">
        <f t="shared" si="254"/>
        <v>5.6500000000000002E-2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7">
        <f t="shared" si="252"/>
        <v>89.21052631578948</v>
      </c>
      <c r="Q2698" t="str">
        <f t="shared" si="255"/>
        <v>food</v>
      </c>
      <c r="R2698" t="str">
        <f t="shared" si="253"/>
        <v>food trucks</v>
      </c>
      <c r="S2698" s="11">
        <f t="shared" si="256"/>
        <v>41998.636111111111</v>
      </c>
      <c r="T2698">
        <f t="shared" si="257"/>
        <v>2014</v>
      </c>
    </row>
    <row r="2699" spans="1:20" ht="48" x14ac:dyDescent="0.2">
      <c r="A2699" s="6">
        <f t="shared" si="254"/>
        <v>0.26352173913043481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7">
        <f t="shared" si="252"/>
        <v>116.55769230769231</v>
      </c>
      <c r="Q2699" t="str">
        <f t="shared" si="255"/>
        <v>food</v>
      </c>
      <c r="R2699" t="str">
        <f t="shared" si="253"/>
        <v>food trucks</v>
      </c>
      <c r="S2699" s="11">
        <f t="shared" si="256"/>
        <v>42218.708333333336</v>
      </c>
      <c r="T2699">
        <f t="shared" si="257"/>
        <v>2015</v>
      </c>
    </row>
    <row r="2700" spans="1:20" ht="48" x14ac:dyDescent="0.2">
      <c r="A2700" s="6">
        <f t="shared" si="254"/>
        <v>3.2512500000000002E-3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7">
        <f t="shared" si="252"/>
        <v>13.005000000000001</v>
      </c>
      <c r="Q2700" t="str">
        <f t="shared" si="255"/>
        <v>food</v>
      </c>
      <c r="R2700" t="str">
        <f t="shared" si="253"/>
        <v>food trucks</v>
      </c>
      <c r="S2700" s="11">
        <f t="shared" si="256"/>
        <v>41817.689907407403</v>
      </c>
      <c r="T2700">
        <f t="shared" si="257"/>
        <v>2014</v>
      </c>
    </row>
    <row r="2701" spans="1:20" ht="48" x14ac:dyDescent="0.2">
      <c r="A2701" s="6">
        <f t="shared" si="254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7" t="e">
        <f t="shared" si="252"/>
        <v>#DIV/0!</v>
      </c>
      <c r="Q2701" t="str">
        <f t="shared" si="255"/>
        <v>food</v>
      </c>
      <c r="R2701" t="str">
        <f t="shared" si="253"/>
        <v>food trucks</v>
      </c>
      <c r="S2701" s="11">
        <f t="shared" si="256"/>
        <v>41859.688229166662</v>
      </c>
      <c r="T2701">
        <f t="shared" si="257"/>
        <v>2014</v>
      </c>
    </row>
    <row r="2702" spans="1:20" ht="48" x14ac:dyDescent="0.2">
      <c r="A2702" s="6">
        <f t="shared" si="254"/>
        <v>7.0007000700070005E-3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7">
        <f t="shared" si="252"/>
        <v>17.5</v>
      </c>
      <c r="Q2702" t="str">
        <f t="shared" si="255"/>
        <v>food</v>
      </c>
      <c r="R2702" t="str">
        <f t="shared" si="253"/>
        <v>food trucks</v>
      </c>
      <c r="S2702" s="11">
        <f t="shared" si="256"/>
        <v>41900.666342592594</v>
      </c>
      <c r="T2702">
        <f t="shared" si="257"/>
        <v>2014</v>
      </c>
    </row>
    <row r="2703" spans="1:20" ht="48" x14ac:dyDescent="0.2">
      <c r="A2703" s="6">
        <f t="shared" si="254"/>
        <v>0.46176470588235297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7">
        <f t="shared" si="252"/>
        <v>34.130434782608695</v>
      </c>
      <c r="Q2703" t="str">
        <f t="shared" si="255"/>
        <v>theater</v>
      </c>
      <c r="R2703" t="str">
        <f t="shared" si="253"/>
        <v>spaces</v>
      </c>
      <c r="S2703" s="11">
        <f t="shared" si="256"/>
        <v>42832.524699074071</v>
      </c>
      <c r="T2703">
        <f t="shared" si="257"/>
        <v>2017</v>
      </c>
    </row>
    <row r="2704" spans="1:20" ht="48" x14ac:dyDescent="0.2">
      <c r="A2704" s="6">
        <f t="shared" si="254"/>
        <v>0.34410000000000002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7">
        <f t="shared" si="252"/>
        <v>132.34615384615384</v>
      </c>
      <c r="Q2704" t="str">
        <f t="shared" si="255"/>
        <v>theater</v>
      </c>
      <c r="R2704" t="str">
        <f t="shared" si="253"/>
        <v>spaces</v>
      </c>
      <c r="S2704" s="11">
        <f t="shared" si="256"/>
        <v>42830.551817129628</v>
      </c>
      <c r="T2704">
        <f t="shared" si="257"/>
        <v>2017</v>
      </c>
    </row>
    <row r="2705" spans="1:20" ht="32" x14ac:dyDescent="0.2">
      <c r="A2705" s="6">
        <f t="shared" si="254"/>
        <v>1.0375000000000001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7">
        <f t="shared" si="252"/>
        <v>922.22222222222217</v>
      </c>
      <c r="Q2705" t="str">
        <f t="shared" si="255"/>
        <v>theater</v>
      </c>
      <c r="R2705" t="str">
        <f t="shared" si="253"/>
        <v>spaces</v>
      </c>
      <c r="S2705" s="11">
        <f t="shared" si="256"/>
        <v>42816.440162037034</v>
      </c>
      <c r="T2705">
        <f t="shared" si="257"/>
        <v>2017</v>
      </c>
    </row>
    <row r="2706" spans="1:20" ht="48" x14ac:dyDescent="0.2">
      <c r="A2706" s="6">
        <f t="shared" si="254"/>
        <v>6.0263157894736845E-2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7">
        <f t="shared" si="252"/>
        <v>163.57142857142858</v>
      </c>
      <c r="Q2706" t="str">
        <f t="shared" si="255"/>
        <v>theater</v>
      </c>
      <c r="R2706" t="str">
        <f t="shared" si="253"/>
        <v>spaces</v>
      </c>
      <c r="S2706" s="11">
        <f t="shared" si="256"/>
        <v>42830.61243055555</v>
      </c>
      <c r="T2706">
        <f t="shared" si="257"/>
        <v>2017</v>
      </c>
    </row>
    <row r="2707" spans="1:20" ht="32" x14ac:dyDescent="0.2">
      <c r="A2707" s="6">
        <f t="shared" si="254"/>
        <v>0.10539393939393939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7">
        <f t="shared" si="252"/>
        <v>217.375</v>
      </c>
      <c r="Q2707" t="str">
        <f t="shared" si="255"/>
        <v>theater</v>
      </c>
      <c r="R2707" t="str">
        <f t="shared" si="253"/>
        <v>spaces</v>
      </c>
      <c r="S2707" s="11">
        <f t="shared" si="256"/>
        <v>42818.666180555556</v>
      </c>
      <c r="T2707">
        <f t="shared" si="257"/>
        <v>2017</v>
      </c>
    </row>
    <row r="2708" spans="1:20" ht="48" x14ac:dyDescent="0.2">
      <c r="A2708" s="6">
        <f t="shared" si="254"/>
        <v>1.1229714285714285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7">
        <f t="shared" si="252"/>
        <v>149.44486692015209</v>
      </c>
      <c r="Q2708" t="str">
        <f t="shared" si="255"/>
        <v>theater</v>
      </c>
      <c r="R2708" t="str">
        <f t="shared" si="253"/>
        <v>spaces</v>
      </c>
      <c r="S2708" s="11">
        <f t="shared" si="256"/>
        <v>41928.082638888889</v>
      </c>
      <c r="T2708">
        <f t="shared" si="257"/>
        <v>2014</v>
      </c>
    </row>
    <row r="2709" spans="1:20" ht="48" x14ac:dyDescent="0.2">
      <c r="A2709" s="6">
        <f t="shared" si="254"/>
        <v>3.50844625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7">
        <f t="shared" si="252"/>
        <v>71.237487309644663</v>
      </c>
      <c r="Q2709" t="str">
        <f t="shared" si="255"/>
        <v>theater</v>
      </c>
      <c r="R2709" t="str">
        <f t="shared" si="253"/>
        <v>spaces</v>
      </c>
      <c r="S2709" s="11">
        <f t="shared" si="256"/>
        <v>41421.082638888889</v>
      </c>
      <c r="T2709">
        <f t="shared" si="257"/>
        <v>2013</v>
      </c>
    </row>
    <row r="2710" spans="1:20" ht="48" x14ac:dyDescent="0.2">
      <c r="A2710" s="6">
        <f t="shared" si="254"/>
        <v>2.3321535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7">
        <f t="shared" si="252"/>
        <v>44.464318398474738</v>
      </c>
      <c r="Q2710" t="str">
        <f t="shared" si="255"/>
        <v>theater</v>
      </c>
      <c r="R2710" t="str">
        <f t="shared" si="253"/>
        <v>spaces</v>
      </c>
      <c r="S2710" s="11">
        <f t="shared" si="256"/>
        <v>42572.489884259259</v>
      </c>
      <c r="T2710">
        <f t="shared" si="257"/>
        <v>2016</v>
      </c>
    </row>
    <row r="2711" spans="1:20" ht="48" x14ac:dyDescent="0.2">
      <c r="A2711" s="6">
        <f t="shared" si="254"/>
        <v>1.01606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7">
        <f t="shared" si="252"/>
        <v>164.94480519480518</v>
      </c>
      <c r="Q2711" t="str">
        <f t="shared" si="255"/>
        <v>theater</v>
      </c>
      <c r="R2711" t="str">
        <f t="shared" si="253"/>
        <v>spaces</v>
      </c>
      <c r="S2711" s="11">
        <f t="shared" si="256"/>
        <v>42646.957638888889</v>
      </c>
      <c r="T2711">
        <f t="shared" si="257"/>
        <v>2016</v>
      </c>
    </row>
    <row r="2712" spans="1:20" ht="32" x14ac:dyDescent="0.2">
      <c r="A2712" s="6">
        <f t="shared" si="254"/>
        <v>1.5390035000000002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7">
        <f t="shared" si="252"/>
        <v>84.871516544117654</v>
      </c>
      <c r="Q2712" t="str">
        <f t="shared" si="255"/>
        <v>theater</v>
      </c>
      <c r="R2712" t="str">
        <f t="shared" si="253"/>
        <v>spaces</v>
      </c>
      <c r="S2712" s="11">
        <f t="shared" si="256"/>
        <v>41859.875</v>
      </c>
      <c r="T2712">
        <f t="shared" si="257"/>
        <v>2014</v>
      </c>
    </row>
    <row r="2713" spans="1:20" ht="48" x14ac:dyDescent="0.2">
      <c r="A2713" s="6">
        <f t="shared" si="254"/>
        <v>1.007161125319693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7">
        <f t="shared" si="252"/>
        <v>53.945205479452056</v>
      </c>
      <c r="Q2713" t="str">
        <f t="shared" si="255"/>
        <v>theater</v>
      </c>
      <c r="R2713" t="str">
        <f t="shared" si="253"/>
        <v>spaces</v>
      </c>
      <c r="S2713" s="11">
        <f t="shared" si="256"/>
        <v>41810.709027777775</v>
      </c>
      <c r="T2713">
        <f t="shared" si="257"/>
        <v>2014</v>
      </c>
    </row>
    <row r="2714" spans="1:20" ht="48" x14ac:dyDescent="0.2">
      <c r="A2714" s="6">
        <f t="shared" si="254"/>
        <v>1.3138181818181818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7">
        <f t="shared" si="252"/>
        <v>50.531468531468533</v>
      </c>
      <c r="Q2714" t="str">
        <f t="shared" si="255"/>
        <v>theater</v>
      </c>
      <c r="R2714" t="str">
        <f t="shared" si="253"/>
        <v>spaces</v>
      </c>
      <c r="S2714" s="11">
        <f t="shared" si="256"/>
        <v>41468.541666666664</v>
      </c>
      <c r="T2714">
        <f t="shared" si="257"/>
        <v>2013</v>
      </c>
    </row>
    <row r="2715" spans="1:20" ht="48" x14ac:dyDescent="0.2">
      <c r="A2715" s="6">
        <f t="shared" si="254"/>
        <v>1.0224133333333334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7">
        <f t="shared" si="252"/>
        <v>108.00140845070422</v>
      </c>
      <c r="Q2715" t="str">
        <f t="shared" si="255"/>
        <v>theater</v>
      </c>
      <c r="R2715" t="str">
        <f t="shared" si="253"/>
        <v>spaces</v>
      </c>
      <c r="S2715" s="11">
        <f t="shared" si="256"/>
        <v>42362.445416666662</v>
      </c>
      <c r="T2715">
        <f t="shared" si="257"/>
        <v>2015</v>
      </c>
    </row>
    <row r="2716" spans="1:20" ht="32" x14ac:dyDescent="0.2">
      <c r="A2716" s="6">
        <f t="shared" si="254"/>
        <v>1.1635599999999999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7">
        <f t="shared" si="252"/>
        <v>95.373770491803285</v>
      </c>
      <c r="Q2716" t="str">
        <f t="shared" si="255"/>
        <v>theater</v>
      </c>
      <c r="R2716" t="str">
        <f t="shared" si="253"/>
        <v>spaces</v>
      </c>
      <c r="S2716" s="11">
        <f t="shared" si="256"/>
        <v>42657.749999999993</v>
      </c>
      <c r="T2716">
        <f t="shared" si="257"/>
        <v>2016</v>
      </c>
    </row>
    <row r="2717" spans="1:20" ht="48" x14ac:dyDescent="0.2">
      <c r="A2717" s="6">
        <f t="shared" si="254"/>
        <v>2.6462241666666664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7">
        <f t="shared" si="252"/>
        <v>57.631016333938291</v>
      </c>
      <c r="Q2717" t="str">
        <f t="shared" si="255"/>
        <v>theater</v>
      </c>
      <c r="R2717" t="str">
        <f t="shared" si="253"/>
        <v>spaces</v>
      </c>
      <c r="S2717" s="11">
        <f t="shared" si="256"/>
        <v>42421.190138888887</v>
      </c>
      <c r="T2717">
        <f t="shared" si="257"/>
        <v>2016</v>
      </c>
    </row>
    <row r="2718" spans="1:20" ht="64" x14ac:dyDescent="0.2">
      <c r="A2718" s="6">
        <f t="shared" si="254"/>
        <v>1.1998010000000001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7">
        <f t="shared" si="252"/>
        <v>64.160481283422456</v>
      </c>
      <c r="Q2718" t="str">
        <f t="shared" si="255"/>
        <v>theater</v>
      </c>
      <c r="R2718" t="str">
        <f t="shared" si="253"/>
        <v>spaces</v>
      </c>
      <c r="S2718" s="11">
        <f t="shared" si="256"/>
        <v>42285.124918981477</v>
      </c>
      <c r="T2718">
        <f t="shared" si="257"/>
        <v>2015</v>
      </c>
    </row>
    <row r="2719" spans="1:20" ht="48" x14ac:dyDescent="0.2">
      <c r="A2719" s="6">
        <f t="shared" si="254"/>
        <v>1.2010400000000001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7">
        <f t="shared" si="252"/>
        <v>92.387692307692305</v>
      </c>
      <c r="Q2719" t="str">
        <f t="shared" si="255"/>
        <v>theater</v>
      </c>
      <c r="R2719" t="str">
        <f t="shared" si="253"/>
        <v>spaces</v>
      </c>
      <c r="S2719" s="11">
        <f t="shared" si="256"/>
        <v>41979.748252314814</v>
      </c>
      <c r="T2719">
        <f t="shared" si="257"/>
        <v>2014</v>
      </c>
    </row>
    <row r="2720" spans="1:20" ht="48" x14ac:dyDescent="0.2">
      <c r="A2720" s="6">
        <f t="shared" si="254"/>
        <v>1.0358333333333334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7">
        <f t="shared" si="252"/>
        <v>125.97972972972973</v>
      </c>
      <c r="Q2720" t="str">
        <f t="shared" si="255"/>
        <v>theater</v>
      </c>
      <c r="R2720" t="str">
        <f t="shared" si="253"/>
        <v>spaces</v>
      </c>
      <c r="S2720" s="11">
        <f t="shared" si="256"/>
        <v>42493.749999999993</v>
      </c>
      <c r="T2720">
        <f t="shared" si="257"/>
        <v>2016</v>
      </c>
    </row>
    <row r="2721" spans="1:20" ht="48" x14ac:dyDescent="0.2">
      <c r="A2721" s="6">
        <f t="shared" si="254"/>
        <v>1.0883333333333334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7">
        <f t="shared" si="252"/>
        <v>94.637681159420296</v>
      </c>
      <c r="Q2721" t="str">
        <f t="shared" si="255"/>
        <v>theater</v>
      </c>
      <c r="R2721" t="str">
        <f t="shared" si="253"/>
        <v>spaces</v>
      </c>
      <c r="S2721" s="11">
        <f t="shared" si="256"/>
        <v>42477.781180555547</v>
      </c>
      <c r="T2721">
        <f t="shared" si="257"/>
        <v>2016</v>
      </c>
    </row>
    <row r="2722" spans="1:20" ht="48" x14ac:dyDescent="0.2">
      <c r="A2722" s="6">
        <f t="shared" si="254"/>
        <v>1.1812400000000001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7">
        <f t="shared" si="252"/>
        <v>170.69942196531792</v>
      </c>
      <c r="Q2722" t="str">
        <f t="shared" si="255"/>
        <v>theater</v>
      </c>
      <c r="R2722" t="str">
        <f t="shared" si="253"/>
        <v>spaces</v>
      </c>
      <c r="S2722" s="11">
        <f t="shared" si="256"/>
        <v>42685.299224537033</v>
      </c>
      <c r="T2722">
        <f t="shared" si="257"/>
        <v>2016</v>
      </c>
    </row>
    <row r="2723" spans="1:20" ht="48" x14ac:dyDescent="0.2">
      <c r="A2723" s="6">
        <f t="shared" si="254"/>
        <v>14.62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7">
        <f t="shared" si="252"/>
        <v>40.762081784386616</v>
      </c>
      <c r="Q2723" t="str">
        <f t="shared" si="255"/>
        <v>technology</v>
      </c>
      <c r="R2723" t="str">
        <f t="shared" si="253"/>
        <v>hardware</v>
      </c>
      <c r="S2723" s="11">
        <f t="shared" si="256"/>
        <v>41523.583333333328</v>
      </c>
      <c r="T2723">
        <f t="shared" si="257"/>
        <v>2013</v>
      </c>
    </row>
    <row r="2724" spans="1:20" ht="48" x14ac:dyDescent="0.2">
      <c r="A2724" s="6">
        <f t="shared" si="254"/>
        <v>2.5253999999999999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7">
        <f t="shared" si="252"/>
        <v>68.254054054054052</v>
      </c>
      <c r="Q2724" t="str">
        <f t="shared" si="255"/>
        <v>technology</v>
      </c>
      <c r="R2724" t="str">
        <f t="shared" si="253"/>
        <v>hardware</v>
      </c>
      <c r="S2724" s="11">
        <f t="shared" si="256"/>
        <v>42764.64876157407</v>
      </c>
      <c r="T2724">
        <f t="shared" si="257"/>
        <v>2017</v>
      </c>
    </row>
    <row r="2725" spans="1:20" ht="48" x14ac:dyDescent="0.2">
      <c r="A2725" s="6">
        <f t="shared" si="254"/>
        <v>1.4005000000000001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7">
        <f t="shared" si="252"/>
        <v>95.48863636363636</v>
      </c>
      <c r="Q2725" t="str">
        <f t="shared" si="255"/>
        <v>technology</v>
      </c>
      <c r="R2725" t="str">
        <f t="shared" si="253"/>
        <v>hardware</v>
      </c>
      <c r="S2725" s="11">
        <f t="shared" si="256"/>
        <v>42004.672314814808</v>
      </c>
      <c r="T2725">
        <f t="shared" si="257"/>
        <v>2014</v>
      </c>
    </row>
    <row r="2726" spans="1:20" ht="48" x14ac:dyDescent="0.2">
      <c r="A2726" s="6">
        <f t="shared" si="254"/>
        <v>2.9687520259319289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7">
        <f t="shared" si="252"/>
        <v>7.1902649656526005</v>
      </c>
      <c r="Q2726" t="str">
        <f t="shared" si="255"/>
        <v>technology</v>
      </c>
      <c r="R2726" t="str">
        <f t="shared" si="253"/>
        <v>hardware</v>
      </c>
      <c r="S2726" s="11">
        <f t="shared" si="256"/>
        <v>42231.118738425925</v>
      </c>
      <c r="T2726">
        <f t="shared" si="257"/>
        <v>2015</v>
      </c>
    </row>
    <row r="2727" spans="1:20" ht="32" x14ac:dyDescent="0.2">
      <c r="A2727" s="6">
        <f t="shared" si="254"/>
        <v>1.445425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7">
        <f t="shared" si="252"/>
        <v>511.65486725663715</v>
      </c>
      <c r="Q2727" t="str">
        <f t="shared" si="255"/>
        <v>technology</v>
      </c>
      <c r="R2727" t="str">
        <f t="shared" si="253"/>
        <v>hardware</v>
      </c>
      <c r="S2727" s="11">
        <f t="shared" si="256"/>
        <v>42795.53628472222</v>
      </c>
      <c r="T2727">
        <f t="shared" si="257"/>
        <v>2017</v>
      </c>
    </row>
    <row r="2728" spans="1:20" ht="16" x14ac:dyDescent="0.2">
      <c r="A2728" s="6">
        <f t="shared" si="254"/>
        <v>1.05745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7">
        <f t="shared" si="252"/>
        <v>261.74504950495049</v>
      </c>
      <c r="Q2728" t="str">
        <f t="shared" si="255"/>
        <v>technology</v>
      </c>
      <c r="R2728" t="str">
        <f t="shared" si="253"/>
        <v>hardware</v>
      </c>
      <c r="S2728" s="11">
        <f t="shared" si="256"/>
        <v>42482.371655092589</v>
      </c>
      <c r="T2728">
        <f t="shared" si="257"/>
        <v>2016</v>
      </c>
    </row>
    <row r="2729" spans="1:20" ht="48" x14ac:dyDescent="0.2">
      <c r="A2729" s="6">
        <f t="shared" si="254"/>
        <v>4.9321000000000002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7">
        <f t="shared" si="252"/>
        <v>69.760961810466767</v>
      </c>
      <c r="Q2729" t="str">
        <f t="shared" si="255"/>
        <v>technology</v>
      </c>
      <c r="R2729" t="str">
        <f t="shared" si="253"/>
        <v>hardware</v>
      </c>
      <c r="S2729" s="11">
        <f t="shared" si="256"/>
        <v>42223.468321759261</v>
      </c>
      <c r="T2729">
        <f t="shared" si="257"/>
        <v>2015</v>
      </c>
    </row>
    <row r="2730" spans="1:20" ht="32" x14ac:dyDescent="0.2">
      <c r="A2730" s="6">
        <f t="shared" si="254"/>
        <v>2.0182666666666669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7">
        <f t="shared" si="252"/>
        <v>77.229591836734699</v>
      </c>
      <c r="Q2730" t="str">
        <f t="shared" si="255"/>
        <v>technology</v>
      </c>
      <c r="R2730" t="str">
        <f t="shared" si="253"/>
        <v>hardware</v>
      </c>
      <c r="S2730" s="11">
        <f t="shared" si="256"/>
        <v>42368.391597222224</v>
      </c>
      <c r="T2730">
        <f t="shared" si="257"/>
        <v>2015</v>
      </c>
    </row>
    <row r="2731" spans="1:20" ht="32" x14ac:dyDescent="0.2">
      <c r="A2731" s="6">
        <f t="shared" si="254"/>
        <v>1.0444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7">
        <f t="shared" si="252"/>
        <v>340.56521739130437</v>
      </c>
      <c r="Q2731" t="str">
        <f t="shared" si="255"/>
        <v>technology</v>
      </c>
      <c r="R2731" t="str">
        <f t="shared" si="253"/>
        <v>hardware</v>
      </c>
      <c r="S2731" s="11">
        <f t="shared" si="256"/>
        <v>42125.032372685186</v>
      </c>
      <c r="T2731">
        <f t="shared" si="257"/>
        <v>2015</v>
      </c>
    </row>
    <row r="2732" spans="1:20" ht="32" x14ac:dyDescent="0.2">
      <c r="A2732" s="6">
        <f t="shared" si="254"/>
        <v>1.7029262962962963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7">
        <f t="shared" si="252"/>
        <v>67.417903225806455</v>
      </c>
      <c r="Q2732" t="str">
        <f t="shared" si="255"/>
        <v>technology</v>
      </c>
      <c r="R2732" t="str">
        <f t="shared" si="253"/>
        <v>hardware</v>
      </c>
      <c r="S2732" s="11">
        <f t="shared" si="256"/>
        <v>41386.333043981482</v>
      </c>
      <c r="T2732">
        <f t="shared" si="257"/>
        <v>2013</v>
      </c>
    </row>
    <row r="2733" spans="1:20" ht="48" x14ac:dyDescent="0.2">
      <c r="A2733" s="6">
        <f t="shared" si="254"/>
        <v>1.0430333333333333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7">
        <f t="shared" si="252"/>
        <v>845.70270270270271</v>
      </c>
      <c r="Q2733" t="str">
        <f t="shared" si="255"/>
        <v>technology</v>
      </c>
      <c r="R2733" t="str">
        <f t="shared" si="253"/>
        <v>hardware</v>
      </c>
      <c r="S2733" s="11">
        <f t="shared" si="256"/>
        <v>41929.958333333328</v>
      </c>
      <c r="T2733">
        <f t="shared" si="257"/>
        <v>2014</v>
      </c>
    </row>
    <row r="2734" spans="1:20" ht="48" x14ac:dyDescent="0.2">
      <c r="A2734" s="6">
        <f t="shared" si="254"/>
        <v>1.1825000000000001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7">
        <f t="shared" si="252"/>
        <v>97.191780821917803</v>
      </c>
      <c r="Q2734" t="str">
        <f t="shared" si="255"/>
        <v>technology</v>
      </c>
      <c r="R2734" t="str">
        <f t="shared" si="253"/>
        <v>hardware</v>
      </c>
      <c r="S2734" s="11">
        <f t="shared" si="256"/>
        <v>41421.791666666664</v>
      </c>
      <c r="T2734">
        <f t="shared" si="257"/>
        <v>2013</v>
      </c>
    </row>
    <row r="2735" spans="1:20" ht="48" x14ac:dyDescent="0.2">
      <c r="A2735" s="6">
        <f t="shared" si="254"/>
        <v>1.07538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7">
        <f t="shared" si="252"/>
        <v>451.84033613445376</v>
      </c>
      <c r="Q2735" t="str">
        <f t="shared" si="255"/>
        <v>technology</v>
      </c>
      <c r="R2735" t="str">
        <f t="shared" si="253"/>
        <v>hardware</v>
      </c>
      <c r="S2735" s="11">
        <f t="shared" si="256"/>
        <v>42104.022847222215</v>
      </c>
      <c r="T2735">
        <f t="shared" si="257"/>
        <v>2015</v>
      </c>
    </row>
    <row r="2736" spans="1:20" ht="48" x14ac:dyDescent="0.2">
      <c r="A2736" s="6">
        <f t="shared" si="254"/>
        <v>22603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7">
        <f t="shared" si="252"/>
        <v>138.66871165644173</v>
      </c>
      <c r="Q2736" t="str">
        <f t="shared" si="255"/>
        <v>technology</v>
      </c>
      <c r="R2736" t="str">
        <f t="shared" si="253"/>
        <v>hardware</v>
      </c>
      <c r="S2736" s="11">
        <f t="shared" si="256"/>
        <v>42656.707638888889</v>
      </c>
      <c r="T2736">
        <f t="shared" si="257"/>
        <v>2016</v>
      </c>
    </row>
    <row r="2737" spans="1:20" ht="48" x14ac:dyDescent="0.2">
      <c r="A2737" s="6">
        <f t="shared" si="254"/>
        <v>9.7813466666666677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7">
        <f t="shared" si="252"/>
        <v>21.640147492625371</v>
      </c>
      <c r="Q2737" t="str">
        <f t="shared" si="255"/>
        <v>technology</v>
      </c>
      <c r="R2737" t="str">
        <f t="shared" si="253"/>
        <v>hardware</v>
      </c>
      <c r="S2737" s="11">
        <f t="shared" si="256"/>
        <v>41346.625</v>
      </c>
      <c r="T2737">
        <f t="shared" si="257"/>
        <v>2013</v>
      </c>
    </row>
    <row r="2738" spans="1:20" ht="64" x14ac:dyDescent="0.2">
      <c r="A2738" s="6">
        <f t="shared" si="254"/>
        <v>1.2290000000000001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7">
        <f t="shared" si="252"/>
        <v>169.51724137931035</v>
      </c>
      <c r="Q2738" t="str">
        <f t="shared" si="255"/>
        <v>technology</v>
      </c>
      <c r="R2738" t="str">
        <f t="shared" si="253"/>
        <v>hardware</v>
      </c>
      <c r="S2738" s="11">
        <f t="shared" si="256"/>
        <v>41752.458020833328</v>
      </c>
      <c r="T2738">
        <f t="shared" si="257"/>
        <v>2014</v>
      </c>
    </row>
    <row r="2739" spans="1:20" ht="48" x14ac:dyDescent="0.2">
      <c r="A2739" s="6">
        <f t="shared" si="254"/>
        <v>2.4606080000000001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7">
        <f t="shared" si="252"/>
        <v>161.88210526315791</v>
      </c>
      <c r="Q2739" t="str">
        <f t="shared" si="255"/>
        <v>technology</v>
      </c>
      <c r="R2739" t="str">
        <f t="shared" si="253"/>
        <v>hardware</v>
      </c>
      <c r="S2739" s="11">
        <f t="shared" si="256"/>
        <v>41654.583333333328</v>
      </c>
      <c r="T2739">
        <f t="shared" si="257"/>
        <v>2014</v>
      </c>
    </row>
    <row r="2740" spans="1:20" ht="48" x14ac:dyDescent="0.2">
      <c r="A2740" s="6">
        <f t="shared" si="254"/>
        <v>1.4794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7">
        <f t="shared" si="252"/>
        <v>493.13333333333333</v>
      </c>
      <c r="Q2740" t="str">
        <f t="shared" si="255"/>
        <v>technology</v>
      </c>
      <c r="R2740" t="str">
        <f t="shared" si="253"/>
        <v>hardware</v>
      </c>
      <c r="S2740" s="11">
        <f t="shared" si="256"/>
        <v>42679.935231481482</v>
      </c>
      <c r="T2740">
        <f t="shared" si="257"/>
        <v>2016</v>
      </c>
    </row>
    <row r="2741" spans="1:20" ht="48" x14ac:dyDescent="0.2">
      <c r="A2741" s="6">
        <f t="shared" si="254"/>
        <v>3.8409090909090908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7">
        <f t="shared" si="252"/>
        <v>22.120418848167539</v>
      </c>
      <c r="Q2741" t="str">
        <f t="shared" si="255"/>
        <v>technology</v>
      </c>
      <c r="R2741" t="str">
        <f t="shared" si="253"/>
        <v>hardware</v>
      </c>
      <c r="S2741" s="11">
        <f t="shared" si="256"/>
        <v>41764.679594907408</v>
      </c>
      <c r="T2741">
        <f t="shared" si="257"/>
        <v>2014</v>
      </c>
    </row>
    <row r="2742" spans="1:20" ht="32" x14ac:dyDescent="0.2">
      <c r="A2742" s="6">
        <f t="shared" si="254"/>
        <v>1.0333333333333334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7">
        <f t="shared" si="252"/>
        <v>18.235294117647058</v>
      </c>
      <c r="Q2742" t="str">
        <f t="shared" si="255"/>
        <v>technology</v>
      </c>
      <c r="R2742" t="str">
        <f t="shared" si="253"/>
        <v>hardware</v>
      </c>
      <c r="S2742" s="11">
        <f t="shared" si="256"/>
        <v>42074.781851851854</v>
      </c>
      <c r="T2742">
        <f t="shared" si="257"/>
        <v>2015</v>
      </c>
    </row>
    <row r="2743" spans="1:20" ht="32" x14ac:dyDescent="0.2">
      <c r="A2743" s="6">
        <f t="shared" si="254"/>
        <v>4.3750000000000004E-3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7">
        <f t="shared" si="252"/>
        <v>8.75</v>
      </c>
      <c r="Q2743" t="str">
        <f t="shared" si="255"/>
        <v>publishing</v>
      </c>
      <c r="R2743" t="str">
        <f t="shared" si="253"/>
        <v>children's books</v>
      </c>
      <c r="S2743" s="11">
        <f t="shared" si="256"/>
        <v>41931.879861111105</v>
      </c>
      <c r="T2743">
        <f t="shared" si="257"/>
        <v>2014</v>
      </c>
    </row>
    <row r="2744" spans="1:20" ht="48" x14ac:dyDescent="0.2">
      <c r="A2744" s="6">
        <f t="shared" si="254"/>
        <v>0.29239999999999999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7">
        <f t="shared" si="252"/>
        <v>40.611111111111114</v>
      </c>
      <c r="Q2744" t="str">
        <f t="shared" si="255"/>
        <v>publishing</v>
      </c>
      <c r="R2744" t="str">
        <f t="shared" si="253"/>
        <v>children's books</v>
      </c>
      <c r="S2744" s="11">
        <f t="shared" si="256"/>
        <v>41044.511423611111</v>
      </c>
      <c r="T2744">
        <f t="shared" si="257"/>
        <v>2012</v>
      </c>
    </row>
    <row r="2745" spans="1:20" ht="64" x14ac:dyDescent="0.2">
      <c r="A2745" s="6">
        <f t="shared" si="254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7" t="e">
        <f t="shared" si="252"/>
        <v>#DIV/0!</v>
      </c>
      <c r="Q2745" t="str">
        <f t="shared" si="255"/>
        <v>publishing</v>
      </c>
      <c r="R2745" t="str">
        <f t="shared" si="253"/>
        <v>children's books</v>
      </c>
      <c r="S2745" s="11">
        <f t="shared" si="256"/>
        <v>42662.120451388888</v>
      </c>
      <c r="T2745">
        <f t="shared" si="257"/>
        <v>2016</v>
      </c>
    </row>
    <row r="2746" spans="1:20" ht="48" x14ac:dyDescent="0.2">
      <c r="A2746" s="6">
        <f t="shared" si="254"/>
        <v>5.2187499999999998E-2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7">
        <f t="shared" si="252"/>
        <v>37.954545454545453</v>
      </c>
      <c r="Q2746" t="str">
        <f t="shared" si="255"/>
        <v>publishing</v>
      </c>
      <c r="R2746" t="str">
        <f t="shared" si="253"/>
        <v>children's books</v>
      </c>
      <c r="S2746" s="11">
        <f t="shared" si="256"/>
        <v>40967.854143518518</v>
      </c>
      <c r="T2746">
        <f t="shared" si="257"/>
        <v>2012</v>
      </c>
    </row>
    <row r="2747" spans="1:20" ht="48" x14ac:dyDescent="0.2">
      <c r="A2747" s="6">
        <f t="shared" si="254"/>
        <v>0.21887499999999999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7">
        <f t="shared" si="252"/>
        <v>35.734693877551024</v>
      </c>
      <c r="Q2747" t="str">
        <f t="shared" si="255"/>
        <v>publishing</v>
      </c>
      <c r="R2747" t="str">
        <f t="shared" si="253"/>
        <v>children's books</v>
      </c>
      <c r="S2747" s="11">
        <f t="shared" si="256"/>
        <v>41104.779722222222</v>
      </c>
      <c r="T2747">
        <f t="shared" si="257"/>
        <v>2012</v>
      </c>
    </row>
    <row r="2748" spans="1:20" ht="48" x14ac:dyDescent="0.2">
      <c r="A2748" s="6">
        <f t="shared" si="254"/>
        <v>0.26700000000000002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7">
        <f t="shared" si="252"/>
        <v>42.157894736842103</v>
      </c>
      <c r="Q2748" t="str">
        <f t="shared" si="255"/>
        <v>publishing</v>
      </c>
      <c r="R2748" t="str">
        <f t="shared" si="253"/>
        <v>children's books</v>
      </c>
      <c r="S2748" s="11">
        <f t="shared" si="256"/>
        <v>41880.57304398148</v>
      </c>
      <c r="T2748">
        <f t="shared" si="257"/>
        <v>2014</v>
      </c>
    </row>
    <row r="2749" spans="1:20" ht="48" x14ac:dyDescent="0.2">
      <c r="A2749" s="6">
        <f t="shared" si="254"/>
        <v>0.28000000000000003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7">
        <f t="shared" si="252"/>
        <v>35</v>
      </c>
      <c r="Q2749" t="str">
        <f t="shared" si="255"/>
        <v>publishing</v>
      </c>
      <c r="R2749" t="str">
        <f t="shared" si="253"/>
        <v>children's books</v>
      </c>
      <c r="S2749" s="11">
        <f t="shared" si="256"/>
        <v>41075.923611111109</v>
      </c>
      <c r="T2749">
        <f t="shared" si="257"/>
        <v>2012</v>
      </c>
    </row>
    <row r="2750" spans="1:20" ht="32" x14ac:dyDescent="0.2">
      <c r="A2750" s="6">
        <f t="shared" si="254"/>
        <v>1.06E-2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7">
        <f t="shared" si="252"/>
        <v>13.25</v>
      </c>
      <c r="Q2750" t="str">
        <f t="shared" si="255"/>
        <v>publishing</v>
      </c>
      <c r="R2750" t="str">
        <f t="shared" si="253"/>
        <v>children's books</v>
      </c>
      <c r="S2750" s="11">
        <f t="shared" si="256"/>
        <v>42615.502337962964</v>
      </c>
      <c r="T2750">
        <f t="shared" si="257"/>
        <v>2016</v>
      </c>
    </row>
    <row r="2751" spans="1:20" ht="32" x14ac:dyDescent="0.2">
      <c r="A2751" s="6">
        <f t="shared" si="254"/>
        <v>1.0999999999999999E-2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7">
        <f t="shared" si="252"/>
        <v>55</v>
      </c>
      <c r="Q2751" t="str">
        <f t="shared" si="255"/>
        <v>publishing</v>
      </c>
      <c r="R2751" t="str">
        <f t="shared" si="253"/>
        <v>children's books</v>
      </c>
      <c r="S2751" s="11">
        <f t="shared" si="256"/>
        <v>42098.549039351848</v>
      </c>
      <c r="T2751">
        <f t="shared" si="257"/>
        <v>2015</v>
      </c>
    </row>
    <row r="2752" spans="1:20" ht="48" x14ac:dyDescent="0.2">
      <c r="A2752" s="6">
        <f t="shared" si="254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7" t="e">
        <f t="shared" si="252"/>
        <v>#DIV/0!</v>
      </c>
      <c r="Q2752" t="str">
        <f t="shared" si="255"/>
        <v>publishing</v>
      </c>
      <c r="R2752" t="str">
        <f t="shared" si="253"/>
        <v>children's books</v>
      </c>
      <c r="S2752" s="11">
        <f t="shared" si="256"/>
        <v>41090.625</v>
      </c>
      <c r="T2752">
        <f t="shared" si="257"/>
        <v>2012</v>
      </c>
    </row>
    <row r="2753" spans="1:20" ht="48" x14ac:dyDescent="0.2">
      <c r="A2753" s="6">
        <f t="shared" si="254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7" t="e">
        <f t="shared" si="252"/>
        <v>#DIV/0!</v>
      </c>
      <c r="Q2753" t="str">
        <f t="shared" si="255"/>
        <v>publishing</v>
      </c>
      <c r="R2753" t="str">
        <f t="shared" si="253"/>
        <v>children's books</v>
      </c>
      <c r="S2753" s="11">
        <f t="shared" si="256"/>
        <v>41807.678726851853</v>
      </c>
      <c r="T2753">
        <f t="shared" si="257"/>
        <v>2014</v>
      </c>
    </row>
    <row r="2754" spans="1:20" ht="48" x14ac:dyDescent="0.2">
      <c r="A2754" s="6">
        <f t="shared" si="254"/>
        <v>0.11458333333333333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7">
        <f t="shared" ref="P2754:P2817" si="258">F:F/M:M</f>
        <v>39.285714285714285</v>
      </c>
      <c r="Q2754" t="str">
        <f t="shared" si="255"/>
        <v>publishing</v>
      </c>
      <c r="R2754" t="str">
        <f t="shared" ref="R2754:R2817" si="259">RIGHT(O2754,LEN(O2754)-SEARCH("/",O2754,1))</f>
        <v>children's books</v>
      </c>
      <c r="S2754" s="11">
        <f t="shared" si="256"/>
        <v>40895.556759259256</v>
      </c>
      <c r="T2754">
        <f t="shared" si="257"/>
        <v>2011</v>
      </c>
    </row>
    <row r="2755" spans="1:20" ht="48" x14ac:dyDescent="0.2">
      <c r="A2755" s="6">
        <f t="shared" ref="A2755:A2818" si="260">F:F/E:E</f>
        <v>0.19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7">
        <f t="shared" si="258"/>
        <v>47.5</v>
      </c>
      <c r="Q2755" t="str">
        <f t="shared" ref="Q2755:Q2818" si="261">LEFT(O2755,SEARCH("/",O2755,1)-1)</f>
        <v>publishing</v>
      </c>
      <c r="R2755" t="str">
        <f t="shared" si="259"/>
        <v>children's books</v>
      </c>
      <c r="S2755" s="11">
        <f t="shared" ref="S2755:S2818" si="262">(((J2755/60)/60)/24)+DATE(1970,1,1)+(-5/24)</f>
        <v>41147.692395833328</v>
      </c>
      <c r="T2755">
        <f t="shared" ref="T2755:T2818" si="263">YEAR(S2755)</f>
        <v>2012</v>
      </c>
    </row>
    <row r="2756" spans="1:20" ht="48" x14ac:dyDescent="0.2">
      <c r="A2756" s="6">
        <f t="shared" si="260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7" t="e">
        <f t="shared" si="258"/>
        <v>#DIV/0!</v>
      </c>
      <c r="Q2756" t="str">
        <f t="shared" si="261"/>
        <v>publishing</v>
      </c>
      <c r="R2756" t="str">
        <f t="shared" si="259"/>
        <v>children's books</v>
      </c>
      <c r="S2756" s="11">
        <f t="shared" si="262"/>
        <v>41893.427673611113</v>
      </c>
      <c r="T2756">
        <f t="shared" si="263"/>
        <v>2014</v>
      </c>
    </row>
    <row r="2757" spans="1:20" ht="32" x14ac:dyDescent="0.2">
      <c r="A2757" s="6">
        <f t="shared" si="260"/>
        <v>0.52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7">
        <f t="shared" si="258"/>
        <v>17.333333333333332</v>
      </c>
      <c r="Q2757" t="str">
        <f t="shared" si="261"/>
        <v>publishing</v>
      </c>
      <c r="R2757" t="str">
        <f t="shared" si="259"/>
        <v>children's books</v>
      </c>
      <c r="S2757" s="11">
        <f t="shared" si="262"/>
        <v>42102.582488425927</v>
      </c>
      <c r="T2757">
        <f t="shared" si="263"/>
        <v>2015</v>
      </c>
    </row>
    <row r="2758" spans="1:20" ht="48" x14ac:dyDescent="0.2">
      <c r="A2758" s="6">
        <f t="shared" si="260"/>
        <v>0.1048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7">
        <f t="shared" si="258"/>
        <v>31.757575757575758</v>
      </c>
      <c r="Q2758" t="str">
        <f t="shared" si="261"/>
        <v>publishing</v>
      </c>
      <c r="R2758" t="str">
        <f t="shared" si="259"/>
        <v>children's books</v>
      </c>
      <c r="S2758" s="11">
        <f t="shared" si="262"/>
        <v>41650.692141203705</v>
      </c>
      <c r="T2758">
        <f t="shared" si="263"/>
        <v>2014</v>
      </c>
    </row>
    <row r="2759" spans="1:20" ht="32" x14ac:dyDescent="0.2">
      <c r="A2759" s="6">
        <f t="shared" si="260"/>
        <v>6.6666666666666671E-3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7">
        <f t="shared" si="258"/>
        <v>5</v>
      </c>
      <c r="Q2759" t="str">
        <f t="shared" si="261"/>
        <v>publishing</v>
      </c>
      <c r="R2759" t="str">
        <f t="shared" si="259"/>
        <v>children's books</v>
      </c>
      <c r="S2759" s="11">
        <f t="shared" si="262"/>
        <v>42588.448287037034</v>
      </c>
      <c r="T2759">
        <f t="shared" si="263"/>
        <v>2016</v>
      </c>
    </row>
    <row r="2760" spans="1:20" ht="48" x14ac:dyDescent="0.2">
      <c r="A2760" s="6">
        <f t="shared" si="260"/>
        <v>0.11700000000000001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7">
        <f t="shared" si="258"/>
        <v>39</v>
      </c>
      <c r="Q2760" t="str">
        <f t="shared" si="261"/>
        <v>publishing</v>
      </c>
      <c r="R2760" t="str">
        <f t="shared" si="259"/>
        <v>children's books</v>
      </c>
      <c r="S2760" s="11">
        <f t="shared" si="262"/>
        <v>42653.23359953703</v>
      </c>
      <c r="T2760">
        <f t="shared" si="263"/>
        <v>2016</v>
      </c>
    </row>
    <row r="2761" spans="1:20" ht="48" x14ac:dyDescent="0.2">
      <c r="A2761" s="6">
        <f t="shared" si="260"/>
        <v>0.105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7">
        <f t="shared" si="258"/>
        <v>52.5</v>
      </c>
      <c r="Q2761" t="str">
        <f t="shared" si="261"/>
        <v>publishing</v>
      </c>
      <c r="R2761" t="str">
        <f t="shared" si="259"/>
        <v>children's books</v>
      </c>
      <c r="S2761" s="11">
        <f t="shared" si="262"/>
        <v>42567.158171296294</v>
      </c>
      <c r="T2761">
        <f t="shared" si="263"/>
        <v>2016</v>
      </c>
    </row>
    <row r="2762" spans="1:20" ht="48" x14ac:dyDescent="0.2">
      <c r="A2762" s="6">
        <f t="shared" si="260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7" t="e">
        <f t="shared" si="258"/>
        <v>#DIV/0!</v>
      </c>
      <c r="Q2762" t="str">
        <f t="shared" si="261"/>
        <v>publishing</v>
      </c>
      <c r="R2762" t="str">
        <f t="shared" si="259"/>
        <v>children's books</v>
      </c>
      <c r="S2762" s="11">
        <f t="shared" si="262"/>
        <v>41445.252986111111</v>
      </c>
      <c r="T2762">
        <f t="shared" si="263"/>
        <v>2013</v>
      </c>
    </row>
    <row r="2763" spans="1:20" ht="32" x14ac:dyDescent="0.2">
      <c r="A2763" s="6">
        <f t="shared" si="260"/>
        <v>7.1999999999999998E-3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7">
        <f t="shared" si="258"/>
        <v>9</v>
      </c>
      <c r="Q2763" t="str">
        <f t="shared" si="261"/>
        <v>publishing</v>
      </c>
      <c r="R2763" t="str">
        <f t="shared" si="259"/>
        <v>children's books</v>
      </c>
      <c r="S2763" s="11">
        <f t="shared" si="262"/>
        <v>41276.85524305555</v>
      </c>
      <c r="T2763">
        <f t="shared" si="263"/>
        <v>2013</v>
      </c>
    </row>
    <row r="2764" spans="1:20" ht="48" x14ac:dyDescent="0.2">
      <c r="A2764" s="6">
        <f t="shared" si="260"/>
        <v>7.6923076923076927E-3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7">
        <f t="shared" si="258"/>
        <v>25</v>
      </c>
      <c r="Q2764" t="str">
        <f t="shared" si="261"/>
        <v>publishing</v>
      </c>
      <c r="R2764" t="str">
        <f t="shared" si="259"/>
        <v>children's books</v>
      </c>
      <c r="S2764" s="11">
        <f t="shared" si="262"/>
        <v>40986.786979166667</v>
      </c>
      <c r="T2764">
        <f t="shared" si="263"/>
        <v>2012</v>
      </c>
    </row>
    <row r="2765" spans="1:20" ht="32" x14ac:dyDescent="0.2">
      <c r="A2765" s="6">
        <f t="shared" si="260"/>
        <v>2.2842639593908631E-3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7">
        <f t="shared" si="258"/>
        <v>30</v>
      </c>
      <c r="Q2765" t="str">
        <f t="shared" si="261"/>
        <v>publishing</v>
      </c>
      <c r="R2765" t="str">
        <f t="shared" si="259"/>
        <v>children's books</v>
      </c>
      <c r="S2765" s="11">
        <f t="shared" si="262"/>
        <v>41418.371342592589</v>
      </c>
      <c r="T2765">
        <f t="shared" si="263"/>
        <v>2013</v>
      </c>
    </row>
    <row r="2766" spans="1:20" ht="48" x14ac:dyDescent="0.2">
      <c r="A2766" s="6">
        <f t="shared" si="260"/>
        <v>1.125E-2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7">
        <f t="shared" si="258"/>
        <v>11.25</v>
      </c>
      <c r="Q2766" t="str">
        <f t="shared" si="261"/>
        <v>publishing</v>
      </c>
      <c r="R2766" t="str">
        <f t="shared" si="259"/>
        <v>children's books</v>
      </c>
      <c r="S2766" s="11">
        <f t="shared" si="262"/>
        <v>41059.583333333328</v>
      </c>
      <c r="T2766">
        <f t="shared" si="263"/>
        <v>2012</v>
      </c>
    </row>
    <row r="2767" spans="1:20" ht="48" x14ac:dyDescent="0.2">
      <c r="A2767" s="6">
        <f t="shared" si="260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7" t="e">
        <f t="shared" si="258"/>
        <v>#DIV/0!</v>
      </c>
      <c r="Q2767" t="str">
        <f t="shared" si="261"/>
        <v>publishing</v>
      </c>
      <c r="R2767" t="str">
        <f t="shared" si="259"/>
        <v>children's books</v>
      </c>
      <c r="S2767" s="11">
        <f t="shared" si="262"/>
        <v>41210.370694444442</v>
      </c>
      <c r="T2767">
        <f t="shared" si="263"/>
        <v>2012</v>
      </c>
    </row>
    <row r="2768" spans="1:20" ht="48" x14ac:dyDescent="0.2">
      <c r="A2768" s="6">
        <f t="shared" si="260"/>
        <v>0.02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7">
        <f t="shared" si="258"/>
        <v>25</v>
      </c>
      <c r="Q2768" t="str">
        <f t="shared" si="261"/>
        <v>publishing</v>
      </c>
      <c r="R2768" t="str">
        <f t="shared" si="259"/>
        <v>children's books</v>
      </c>
      <c r="S2768" s="11">
        <f t="shared" si="262"/>
        <v>40766.459699074068</v>
      </c>
      <c r="T2768">
        <f t="shared" si="263"/>
        <v>2011</v>
      </c>
    </row>
    <row r="2769" spans="1:20" ht="48" x14ac:dyDescent="0.2">
      <c r="A2769" s="6">
        <f t="shared" si="260"/>
        <v>8.5000000000000006E-3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7">
        <f t="shared" si="258"/>
        <v>11.333333333333334</v>
      </c>
      <c r="Q2769" t="str">
        <f t="shared" si="261"/>
        <v>publishing</v>
      </c>
      <c r="R2769" t="str">
        <f t="shared" si="259"/>
        <v>children's books</v>
      </c>
      <c r="S2769" s="11">
        <f t="shared" si="262"/>
        <v>42232.750578703701</v>
      </c>
      <c r="T2769">
        <f t="shared" si="263"/>
        <v>2015</v>
      </c>
    </row>
    <row r="2770" spans="1:20" ht="48" x14ac:dyDescent="0.2">
      <c r="A2770" s="6">
        <f t="shared" si="260"/>
        <v>0.14314285714285716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7">
        <f t="shared" si="258"/>
        <v>29.470588235294116</v>
      </c>
      <c r="Q2770" t="str">
        <f t="shared" si="261"/>
        <v>publishing</v>
      </c>
      <c r="R2770" t="str">
        <f t="shared" si="259"/>
        <v>children's books</v>
      </c>
      <c r="S2770" s="11">
        <f t="shared" si="262"/>
        <v>40997.364849537036</v>
      </c>
      <c r="T2770">
        <f t="shared" si="263"/>
        <v>2012</v>
      </c>
    </row>
    <row r="2771" spans="1:20" ht="48" x14ac:dyDescent="0.2">
      <c r="A2771" s="6">
        <f t="shared" si="260"/>
        <v>2.5000000000000001E-3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7">
        <f t="shared" si="258"/>
        <v>1</v>
      </c>
      <c r="Q2771" t="str">
        <f t="shared" si="261"/>
        <v>publishing</v>
      </c>
      <c r="R2771" t="str">
        <f t="shared" si="259"/>
        <v>children's books</v>
      </c>
      <c r="S2771" s="11">
        <f t="shared" si="262"/>
        <v>41795.617939814809</v>
      </c>
      <c r="T2771">
        <f t="shared" si="263"/>
        <v>2014</v>
      </c>
    </row>
    <row r="2772" spans="1:20" ht="48" x14ac:dyDescent="0.2">
      <c r="A2772" s="6">
        <f t="shared" si="260"/>
        <v>0.1041125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7">
        <f t="shared" si="258"/>
        <v>63.098484848484851</v>
      </c>
      <c r="Q2772" t="str">
        <f t="shared" si="261"/>
        <v>publishing</v>
      </c>
      <c r="R2772" t="str">
        <f t="shared" si="259"/>
        <v>children's books</v>
      </c>
      <c r="S2772" s="11">
        <f t="shared" si="262"/>
        <v>41716.455208333333</v>
      </c>
      <c r="T2772">
        <f t="shared" si="263"/>
        <v>2014</v>
      </c>
    </row>
    <row r="2773" spans="1:20" ht="48" x14ac:dyDescent="0.2">
      <c r="A2773" s="6">
        <f t="shared" si="260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7" t="e">
        <f t="shared" si="258"/>
        <v>#DIV/0!</v>
      </c>
      <c r="Q2773" t="str">
        <f t="shared" si="261"/>
        <v>publishing</v>
      </c>
      <c r="R2773" t="str">
        <f t="shared" si="259"/>
        <v>children's books</v>
      </c>
      <c r="S2773" s="11">
        <f t="shared" si="262"/>
        <v>41306.5</v>
      </c>
      <c r="T2773">
        <f t="shared" si="263"/>
        <v>2013</v>
      </c>
    </row>
    <row r="2774" spans="1:20" ht="48" x14ac:dyDescent="0.2">
      <c r="A2774" s="6">
        <f t="shared" si="260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7" t="e">
        <f t="shared" si="258"/>
        <v>#DIV/0!</v>
      </c>
      <c r="Q2774" t="str">
        <f t="shared" si="261"/>
        <v>publishing</v>
      </c>
      <c r="R2774" t="str">
        <f t="shared" si="259"/>
        <v>children's books</v>
      </c>
      <c r="S2774" s="11">
        <f t="shared" si="262"/>
        <v>41552.660810185182</v>
      </c>
      <c r="T2774">
        <f t="shared" si="263"/>
        <v>2013</v>
      </c>
    </row>
    <row r="2775" spans="1:20" ht="48" x14ac:dyDescent="0.2">
      <c r="A2775" s="6">
        <f t="shared" si="260"/>
        <v>1.8867924528301887E-3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7">
        <f t="shared" si="258"/>
        <v>1</v>
      </c>
      <c r="Q2775" t="str">
        <f t="shared" si="261"/>
        <v>publishing</v>
      </c>
      <c r="R2775" t="str">
        <f t="shared" si="259"/>
        <v>children's books</v>
      </c>
      <c r="S2775" s="11">
        <f t="shared" si="262"/>
        <v>42484.656493055554</v>
      </c>
      <c r="T2775">
        <f t="shared" si="263"/>
        <v>2016</v>
      </c>
    </row>
    <row r="2776" spans="1:20" ht="48" x14ac:dyDescent="0.2">
      <c r="A2776" s="6">
        <f t="shared" si="260"/>
        <v>0.14249999999999999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7">
        <f t="shared" si="258"/>
        <v>43.846153846153847</v>
      </c>
      <c r="Q2776" t="str">
        <f t="shared" si="261"/>
        <v>publishing</v>
      </c>
      <c r="R2776" t="str">
        <f t="shared" si="259"/>
        <v>children's books</v>
      </c>
      <c r="S2776" s="11">
        <f t="shared" si="262"/>
        <v>41340.918148148143</v>
      </c>
      <c r="T2776">
        <f t="shared" si="263"/>
        <v>2013</v>
      </c>
    </row>
    <row r="2777" spans="1:20" ht="48" x14ac:dyDescent="0.2">
      <c r="A2777" s="6">
        <f t="shared" si="260"/>
        <v>0.03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7">
        <f t="shared" si="258"/>
        <v>75</v>
      </c>
      <c r="Q2777" t="str">
        <f t="shared" si="261"/>
        <v>publishing</v>
      </c>
      <c r="R2777" t="str">
        <f t="shared" si="259"/>
        <v>children's books</v>
      </c>
      <c r="S2777" s="11">
        <f t="shared" si="262"/>
        <v>40892.805023148147</v>
      </c>
      <c r="T2777">
        <f t="shared" si="263"/>
        <v>2011</v>
      </c>
    </row>
    <row r="2778" spans="1:20" ht="48" x14ac:dyDescent="0.2">
      <c r="A2778" s="6">
        <f t="shared" si="260"/>
        <v>7.8809523809523815E-2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7">
        <f t="shared" si="258"/>
        <v>45.972222222222221</v>
      </c>
      <c r="Q2778" t="str">
        <f t="shared" si="261"/>
        <v>publishing</v>
      </c>
      <c r="R2778" t="str">
        <f t="shared" si="259"/>
        <v>children's books</v>
      </c>
      <c r="S2778" s="11">
        <f t="shared" si="262"/>
        <v>42167.088842592588</v>
      </c>
      <c r="T2778">
        <f t="shared" si="263"/>
        <v>2015</v>
      </c>
    </row>
    <row r="2779" spans="1:20" ht="48" x14ac:dyDescent="0.2">
      <c r="A2779" s="6">
        <f t="shared" si="260"/>
        <v>3.3333333333333335E-3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7">
        <f t="shared" si="258"/>
        <v>10</v>
      </c>
      <c r="Q2779" t="str">
        <f t="shared" si="261"/>
        <v>publishing</v>
      </c>
      <c r="R2779" t="str">
        <f t="shared" si="259"/>
        <v>children's books</v>
      </c>
      <c r="S2779" s="11">
        <f t="shared" si="262"/>
        <v>42202.460694444446</v>
      </c>
      <c r="T2779">
        <f t="shared" si="263"/>
        <v>2015</v>
      </c>
    </row>
    <row r="2780" spans="1:20" ht="64" x14ac:dyDescent="0.2">
      <c r="A2780" s="6">
        <f t="shared" si="260"/>
        <v>0.25545454545454543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7">
        <f t="shared" si="258"/>
        <v>93.666666666666671</v>
      </c>
      <c r="Q2780" t="str">
        <f t="shared" si="261"/>
        <v>publishing</v>
      </c>
      <c r="R2780" t="str">
        <f t="shared" si="259"/>
        <v>children's books</v>
      </c>
      <c r="S2780" s="11">
        <f t="shared" si="262"/>
        <v>41876.769745370366</v>
      </c>
      <c r="T2780">
        <f t="shared" si="263"/>
        <v>2014</v>
      </c>
    </row>
    <row r="2781" spans="1:20" ht="48" x14ac:dyDescent="0.2">
      <c r="A2781" s="6">
        <f t="shared" si="260"/>
        <v>2.12E-2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7">
        <f t="shared" si="258"/>
        <v>53</v>
      </c>
      <c r="Q2781" t="str">
        <f t="shared" si="261"/>
        <v>publishing</v>
      </c>
      <c r="R2781" t="str">
        <f t="shared" si="259"/>
        <v>children's books</v>
      </c>
      <c r="S2781" s="11">
        <f t="shared" si="262"/>
        <v>42330.419224537036</v>
      </c>
      <c r="T2781">
        <f t="shared" si="263"/>
        <v>2015</v>
      </c>
    </row>
    <row r="2782" spans="1:20" ht="32" x14ac:dyDescent="0.2">
      <c r="A2782" s="6">
        <f t="shared" si="260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7" t="e">
        <f t="shared" si="258"/>
        <v>#DIV/0!</v>
      </c>
      <c r="Q2782" t="str">
        <f t="shared" si="261"/>
        <v>publishing</v>
      </c>
      <c r="R2782" t="str">
        <f t="shared" si="259"/>
        <v>children's books</v>
      </c>
      <c r="S2782" s="11">
        <f t="shared" si="262"/>
        <v>42804.239444444444</v>
      </c>
      <c r="T2782">
        <f t="shared" si="263"/>
        <v>2017</v>
      </c>
    </row>
    <row r="2783" spans="1:20" ht="32" x14ac:dyDescent="0.2">
      <c r="A2783" s="6">
        <f t="shared" si="260"/>
        <v>1.0528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7">
        <f t="shared" si="258"/>
        <v>47</v>
      </c>
      <c r="Q2783" t="str">
        <f t="shared" si="261"/>
        <v>theater</v>
      </c>
      <c r="R2783" t="str">
        <f t="shared" si="259"/>
        <v>plays</v>
      </c>
      <c r="S2783" s="11">
        <f t="shared" si="262"/>
        <v>42047.083333333336</v>
      </c>
      <c r="T2783">
        <f t="shared" si="263"/>
        <v>2015</v>
      </c>
    </row>
    <row r="2784" spans="1:20" ht="32" x14ac:dyDescent="0.2">
      <c r="A2784" s="6">
        <f t="shared" si="260"/>
        <v>1.2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7">
        <f t="shared" si="258"/>
        <v>66.666666666666671</v>
      </c>
      <c r="Q2784" t="str">
        <f t="shared" si="261"/>
        <v>theater</v>
      </c>
      <c r="R2784" t="str">
        <f t="shared" si="259"/>
        <v>plays</v>
      </c>
      <c r="S2784" s="11">
        <f t="shared" si="262"/>
        <v>42051.999305555553</v>
      </c>
      <c r="T2784">
        <f t="shared" si="263"/>
        <v>2015</v>
      </c>
    </row>
    <row r="2785" spans="1:20" ht="48" x14ac:dyDescent="0.2">
      <c r="A2785" s="6">
        <f t="shared" si="260"/>
        <v>1.145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7">
        <f t="shared" si="258"/>
        <v>18.770491803278688</v>
      </c>
      <c r="Q2785" t="str">
        <f t="shared" si="261"/>
        <v>theater</v>
      </c>
      <c r="R2785" t="str">
        <f t="shared" si="259"/>
        <v>plays</v>
      </c>
      <c r="S2785" s="11">
        <f t="shared" si="262"/>
        <v>42117.326921296299</v>
      </c>
      <c r="T2785">
        <f t="shared" si="263"/>
        <v>2015</v>
      </c>
    </row>
    <row r="2786" spans="1:20" ht="48" x14ac:dyDescent="0.2">
      <c r="A2786" s="6">
        <f t="shared" si="260"/>
        <v>1.19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7">
        <f t="shared" si="258"/>
        <v>66.111111111111114</v>
      </c>
      <c r="Q2786" t="str">
        <f t="shared" si="261"/>
        <v>theater</v>
      </c>
      <c r="R2786" t="str">
        <f t="shared" si="259"/>
        <v>plays</v>
      </c>
      <c r="S2786" s="11">
        <f t="shared" si="262"/>
        <v>41941.579201388886</v>
      </c>
      <c r="T2786">
        <f t="shared" si="263"/>
        <v>2014</v>
      </c>
    </row>
    <row r="2787" spans="1:20" ht="48" x14ac:dyDescent="0.2">
      <c r="A2787" s="6">
        <f t="shared" si="260"/>
        <v>1.0468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7">
        <f t="shared" si="258"/>
        <v>36.859154929577464</v>
      </c>
      <c r="Q2787" t="str">
        <f t="shared" si="261"/>
        <v>theater</v>
      </c>
      <c r="R2787" t="str">
        <f t="shared" si="259"/>
        <v>plays</v>
      </c>
      <c r="S2787" s="11">
        <f t="shared" si="262"/>
        <v>42587.666666666664</v>
      </c>
      <c r="T2787">
        <f t="shared" si="263"/>
        <v>2016</v>
      </c>
    </row>
    <row r="2788" spans="1:20" ht="32" x14ac:dyDescent="0.2">
      <c r="A2788" s="6">
        <f t="shared" si="260"/>
        <v>1.1783999999999999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7">
        <f t="shared" si="258"/>
        <v>39.810810810810814</v>
      </c>
      <c r="Q2788" t="str">
        <f t="shared" si="261"/>
        <v>theater</v>
      </c>
      <c r="R2788" t="str">
        <f t="shared" si="259"/>
        <v>plays</v>
      </c>
      <c r="S2788" s="11">
        <f t="shared" si="262"/>
        <v>41829.360879629625</v>
      </c>
      <c r="T2788">
        <f t="shared" si="263"/>
        <v>2014</v>
      </c>
    </row>
    <row r="2789" spans="1:20" ht="48" x14ac:dyDescent="0.2">
      <c r="A2789" s="6">
        <f t="shared" si="260"/>
        <v>1.1970000000000001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7">
        <f t="shared" si="258"/>
        <v>31.5</v>
      </c>
      <c r="Q2789" t="str">
        <f t="shared" si="261"/>
        <v>theater</v>
      </c>
      <c r="R2789" t="str">
        <f t="shared" si="259"/>
        <v>plays</v>
      </c>
      <c r="S2789" s="11">
        <f t="shared" si="262"/>
        <v>41837.990185185183</v>
      </c>
      <c r="T2789">
        <f t="shared" si="263"/>
        <v>2014</v>
      </c>
    </row>
    <row r="2790" spans="1:20" ht="32" x14ac:dyDescent="0.2">
      <c r="A2790" s="6">
        <f t="shared" si="260"/>
        <v>1.0249999999999999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7">
        <f t="shared" si="258"/>
        <v>102.5</v>
      </c>
      <c r="Q2790" t="str">
        <f t="shared" si="261"/>
        <v>theater</v>
      </c>
      <c r="R2790" t="str">
        <f t="shared" si="259"/>
        <v>plays</v>
      </c>
      <c r="S2790" s="11">
        <f t="shared" si="262"/>
        <v>42580.493553240733</v>
      </c>
      <c r="T2790">
        <f t="shared" si="263"/>
        <v>2016</v>
      </c>
    </row>
    <row r="2791" spans="1:20" ht="32" x14ac:dyDescent="0.2">
      <c r="A2791" s="6">
        <f t="shared" si="260"/>
        <v>1.0116666666666667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7">
        <f t="shared" si="258"/>
        <v>126.45833333333333</v>
      </c>
      <c r="Q2791" t="str">
        <f t="shared" si="261"/>
        <v>theater</v>
      </c>
      <c r="R2791" t="str">
        <f t="shared" si="259"/>
        <v>plays</v>
      </c>
      <c r="S2791" s="11">
        <f t="shared" si="262"/>
        <v>42074.958333333336</v>
      </c>
      <c r="T2791">
        <f t="shared" si="263"/>
        <v>2015</v>
      </c>
    </row>
    <row r="2792" spans="1:20" ht="48" x14ac:dyDescent="0.2">
      <c r="A2792" s="6">
        <f t="shared" si="260"/>
        <v>1.0533333333333332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7">
        <f t="shared" si="258"/>
        <v>47.878787878787875</v>
      </c>
      <c r="Q2792" t="str">
        <f t="shared" si="261"/>
        <v>theater</v>
      </c>
      <c r="R2792" t="str">
        <f t="shared" si="259"/>
        <v>plays</v>
      </c>
      <c r="S2792" s="11">
        <f t="shared" si="262"/>
        <v>42046.730358796289</v>
      </c>
      <c r="T2792">
        <f t="shared" si="263"/>
        <v>2015</v>
      </c>
    </row>
    <row r="2793" spans="1:20" ht="48" x14ac:dyDescent="0.2">
      <c r="A2793" s="6">
        <f t="shared" si="260"/>
        <v>1.0249999999999999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7">
        <f t="shared" si="258"/>
        <v>73.214285714285708</v>
      </c>
      <c r="Q2793" t="str">
        <f t="shared" si="261"/>
        <v>theater</v>
      </c>
      <c r="R2793" t="str">
        <f t="shared" si="259"/>
        <v>plays</v>
      </c>
      <c r="S2793" s="11">
        <f t="shared" si="262"/>
        <v>42621.958333333336</v>
      </c>
      <c r="T2793">
        <f t="shared" si="263"/>
        <v>2016</v>
      </c>
    </row>
    <row r="2794" spans="1:20" ht="48" x14ac:dyDescent="0.2">
      <c r="A2794" s="6">
        <f t="shared" si="260"/>
        <v>1.0760000000000001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7">
        <f t="shared" si="258"/>
        <v>89.666666666666671</v>
      </c>
      <c r="Q2794" t="str">
        <f t="shared" si="261"/>
        <v>theater</v>
      </c>
      <c r="R2794" t="str">
        <f t="shared" si="259"/>
        <v>plays</v>
      </c>
      <c r="S2794" s="11">
        <f t="shared" si="262"/>
        <v>42228.022673611107</v>
      </c>
      <c r="T2794">
        <f t="shared" si="263"/>
        <v>2015</v>
      </c>
    </row>
    <row r="2795" spans="1:20" ht="64" x14ac:dyDescent="0.2">
      <c r="A2795" s="6">
        <f t="shared" si="260"/>
        <v>1.105675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7">
        <f t="shared" si="258"/>
        <v>151.4623287671233</v>
      </c>
      <c r="Q2795" t="str">
        <f t="shared" si="261"/>
        <v>theater</v>
      </c>
      <c r="R2795" t="str">
        <f t="shared" si="259"/>
        <v>plays</v>
      </c>
      <c r="S2795" s="11">
        <f t="shared" si="262"/>
        <v>42206.210706018515</v>
      </c>
      <c r="T2795">
        <f t="shared" si="263"/>
        <v>2015</v>
      </c>
    </row>
    <row r="2796" spans="1:20" ht="48" x14ac:dyDescent="0.2">
      <c r="A2796" s="6">
        <f t="shared" si="260"/>
        <v>1.5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7">
        <f t="shared" si="258"/>
        <v>25</v>
      </c>
      <c r="Q2796" t="str">
        <f t="shared" si="261"/>
        <v>theater</v>
      </c>
      <c r="R2796" t="str">
        <f t="shared" si="259"/>
        <v>plays</v>
      </c>
      <c r="S2796" s="11">
        <f t="shared" si="262"/>
        <v>42432.583333333336</v>
      </c>
      <c r="T2796">
        <f t="shared" si="263"/>
        <v>2016</v>
      </c>
    </row>
    <row r="2797" spans="1:20" ht="48" x14ac:dyDescent="0.2">
      <c r="A2797" s="6">
        <f t="shared" si="260"/>
        <v>1.0428571428571429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7">
        <f t="shared" si="258"/>
        <v>36.5</v>
      </c>
      <c r="Q2797" t="str">
        <f t="shared" si="261"/>
        <v>theater</v>
      </c>
      <c r="R2797" t="str">
        <f t="shared" si="259"/>
        <v>plays</v>
      </c>
      <c r="S2797" s="11">
        <f t="shared" si="262"/>
        <v>41796.75</v>
      </c>
      <c r="T2797">
        <f t="shared" si="263"/>
        <v>2014</v>
      </c>
    </row>
    <row r="2798" spans="1:20" ht="48" x14ac:dyDescent="0.2">
      <c r="A2798" s="6">
        <f t="shared" si="260"/>
        <v>1.155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7">
        <f t="shared" si="258"/>
        <v>44</v>
      </c>
      <c r="Q2798" t="str">
        <f t="shared" si="261"/>
        <v>theater</v>
      </c>
      <c r="R2798" t="str">
        <f t="shared" si="259"/>
        <v>plays</v>
      </c>
      <c r="S2798" s="11">
        <f t="shared" si="262"/>
        <v>41825.319768518515</v>
      </c>
      <c r="T2798">
        <f t="shared" si="263"/>
        <v>2014</v>
      </c>
    </row>
    <row r="2799" spans="1:20" ht="48" x14ac:dyDescent="0.2">
      <c r="A2799" s="6">
        <f t="shared" si="260"/>
        <v>1.02645125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7">
        <f t="shared" si="258"/>
        <v>87.357553191489373</v>
      </c>
      <c r="Q2799" t="str">
        <f t="shared" si="261"/>
        <v>theater</v>
      </c>
      <c r="R2799" t="str">
        <f t="shared" si="259"/>
        <v>plays</v>
      </c>
      <c r="S2799" s="11">
        <f t="shared" si="262"/>
        <v>41828.731944444444</v>
      </c>
      <c r="T2799">
        <f t="shared" si="263"/>
        <v>2014</v>
      </c>
    </row>
    <row r="2800" spans="1:20" ht="48" x14ac:dyDescent="0.2">
      <c r="A2800" s="6">
        <f t="shared" si="260"/>
        <v>1.014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7">
        <f t="shared" si="258"/>
        <v>36.474820143884891</v>
      </c>
      <c r="Q2800" t="str">
        <f t="shared" si="261"/>
        <v>theater</v>
      </c>
      <c r="R2800" t="str">
        <f t="shared" si="259"/>
        <v>plays</v>
      </c>
      <c r="S2800" s="11">
        <f t="shared" si="262"/>
        <v>42216.458333333336</v>
      </c>
      <c r="T2800">
        <f t="shared" si="263"/>
        <v>2015</v>
      </c>
    </row>
    <row r="2801" spans="1:20" ht="48" x14ac:dyDescent="0.2">
      <c r="A2801" s="6">
        <f t="shared" si="260"/>
        <v>1.1663479999999999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7">
        <f t="shared" si="258"/>
        <v>44.859538461538463</v>
      </c>
      <c r="Q2801" t="str">
        <f t="shared" si="261"/>
        <v>theater</v>
      </c>
      <c r="R2801" t="str">
        <f t="shared" si="259"/>
        <v>plays</v>
      </c>
      <c r="S2801" s="11">
        <f t="shared" si="262"/>
        <v>42538.458333333336</v>
      </c>
      <c r="T2801">
        <f t="shared" si="263"/>
        <v>2016</v>
      </c>
    </row>
    <row r="2802" spans="1:20" ht="48" x14ac:dyDescent="0.2">
      <c r="A2802" s="6">
        <f t="shared" si="260"/>
        <v>1.33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7">
        <f t="shared" si="258"/>
        <v>42.903225806451616</v>
      </c>
      <c r="Q2802" t="str">
        <f t="shared" si="261"/>
        <v>theater</v>
      </c>
      <c r="R2802" t="str">
        <f t="shared" si="259"/>
        <v>plays</v>
      </c>
      <c r="S2802" s="11">
        <f t="shared" si="262"/>
        <v>42008.344513888886</v>
      </c>
      <c r="T2802">
        <f t="shared" si="263"/>
        <v>2015</v>
      </c>
    </row>
    <row r="2803" spans="1:20" ht="48" x14ac:dyDescent="0.2">
      <c r="A2803" s="6">
        <f t="shared" si="260"/>
        <v>1.3320000000000001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7">
        <f t="shared" si="258"/>
        <v>51.230769230769234</v>
      </c>
      <c r="Q2803" t="str">
        <f t="shared" si="261"/>
        <v>theater</v>
      </c>
      <c r="R2803" t="str">
        <f t="shared" si="259"/>
        <v>plays</v>
      </c>
      <c r="S2803" s="11">
        <f t="shared" si="262"/>
        <v>41922.25</v>
      </c>
      <c r="T2803">
        <f t="shared" si="263"/>
        <v>2014</v>
      </c>
    </row>
    <row r="2804" spans="1:20" ht="48" x14ac:dyDescent="0.2">
      <c r="A2804" s="6">
        <f t="shared" si="260"/>
        <v>1.0183333333333333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7">
        <f t="shared" si="258"/>
        <v>33.944444444444443</v>
      </c>
      <c r="Q2804" t="str">
        <f t="shared" si="261"/>
        <v>theater</v>
      </c>
      <c r="R2804" t="str">
        <f t="shared" si="259"/>
        <v>plays</v>
      </c>
      <c r="S2804" s="11">
        <f t="shared" si="262"/>
        <v>42222.438738425924</v>
      </c>
      <c r="T2804">
        <f t="shared" si="263"/>
        <v>2015</v>
      </c>
    </row>
    <row r="2805" spans="1:20" ht="48" x14ac:dyDescent="0.2">
      <c r="A2805" s="6">
        <f t="shared" si="260"/>
        <v>1.2795000000000001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7">
        <f t="shared" si="258"/>
        <v>90.744680851063833</v>
      </c>
      <c r="Q2805" t="str">
        <f t="shared" si="261"/>
        <v>theater</v>
      </c>
      <c r="R2805" t="str">
        <f t="shared" si="259"/>
        <v>plays</v>
      </c>
      <c r="S2805" s="11">
        <f t="shared" si="262"/>
        <v>42200.791666666664</v>
      </c>
      <c r="T2805">
        <f t="shared" si="263"/>
        <v>2015</v>
      </c>
    </row>
    <row r="2806" spans="1:20" ht="48" x14ac:dyDescent="0.2">
      <c r="A2806" s="6">
        <f t="shared" si="260"/>
        <v>1.1499999999999999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7">
        <f t="shared" si="258"/>
        <v>50</v>
      </c>
      <c r="Q2806" t="str">
        <f t="shared" si="261"/>
        <v>theater</v>
      </c>
      <c r="R2806" t="str">
        <f t="shared" si="259"/>
        <v>plays</v>
      </c>
      <c r="S2806" s="11">
        <f t="shared" si="262"/>
        <v>41911.245254629626</v>
      </c>
      <c r="T2806">
        <f t="shared" si="263"/>
        <v>2014</v>
      </c>
    </row>
    <row r="2807" spans="1:20" ht="64" x14ac:dyDescent="0.2">
      <c r="A2807" s="6">
        <f t="shared" si="260"/>
        <v>1.1000000000000001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7">
        <f t="shared" si="258"/>
        <v>24.444444444444443</v>
      </c>
      <c r="Q2807" t="str">
        <f t="shared" si="261"/>
        <v>theater</v>
      </c>
      <c r="R2807" t="str">
        <f t="shared" si="259"/>
        <v>plays</v>
      </c>
      <c r="S2807" s="11">
        <f t="shared" si="262"/>
        <v>42238.2971412037</v>
      </c>
      <c r="T2807">
        <f t="shared" si="263"/>
        <v>2015</v>
      </c>
    </row>
    <row r="2808" spans="1:20" ht="48" x14ac:dyDescent="0.2">
      <c r="A2808" s="6">
        <f t="shared" si="260"/>
        <v>1.121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7">
        <f t="shared" si="258"/>
        <v>44.25</v>
      </c>
      <c r="Q2808" t="str">
        <f t="shared" si="261"/>
        <v>theater</v>
      </c>
      <c r="R2808" t="str">
        <f t="shared" si="259"/>
        <v>plays</v>
      </c>
      <c r="S2808" s="11">
        <f t="shared" si="262"/>
        <v>42221.249999999993</v>
      </c>
      <c r="T2808">
        <f t="shared" si="263"/>
        <v>2015</v>
      </c>
    </row>
    <row r="2809" spans="1:20" ht="16" x14ac:dyDescent="0.2">
      <c r="A2809" s="6">
        <f t="shared" si="260"/>
        <v>1.26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7">
        <f t="shared" si="258"/>
        <v>67.741935483870961</v>
      </c>
      <c r="Q2809" t="str">
        <f t="shared" si="261"/>
        <v>theater</v>
      </c>
      <c r="R2809" t="str">
        <f t="shared" si="259"/>
        <v>plays</v>
      </c>
      <c r="S2809" s="11">
        <f t="shared" si="262"/>
        <v>42184.664791666662</v>
      </c>
      <c r="T2809">
        <f t="shared" si="263"/>
        <v>2015</v>
      </c>
    </row>
    <row r="2810" spans="1:20" ht="48" x14ac:dyDescent="0.2">
      <c r="A2810" s="6">
        <f t="shared" si="260"/>
        <v>1.0024444444444445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7">
        <f t="shared" si="258"/>
        <v>65.376811594202906</v>
      </c>
      <c r="Q2810" t="str">
        <f t="shared" si="261"/>
        <v>theater</v>
      </c>
      <c r="R2810" t="str">
        <f t="shared" si="259"/>
        <v>plays</v>
      </c>
      <c r="S2810" s="11">
        <f t="shared" si="262"/>
        <v>42238.638136574074</v>
      </c>
      <c r="T2810">
        <f t="shared" si="263"/>
        <v>2015</v>
      </c>
    </row>
    <row r="2811" spans="1:20" ht="48" x14ac:dyDescent="0.2">
      <c r="A2811" s="6">
        <f t="shared" si="260"/>
        <v>1.024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7">
        <f t="shared" si="258"/>
        <v>121.9047619047619</v>
      </c>
      <c r="Q2811" t="str">
        <f t="shared" si="261"/>
        <v>theater</v>
      </c>
      <c r="R2811" t="str">
        <f t="shared" si="259"/>
        <v>plays</v>
      </c>
      <c r="S2811" s="11">
        <f t="shared" si="262"/>
        <v>42459.402083333327</v>
      </c>
      <c r="T2811">
        <f t="shared" si="263"/>
        <v>2016</v>
      </c>
    </row>
    <row r="2812" spans="1:20" ht="48" x14ac:dyDescent="0.2">
      <c r="A2812" s="6">
        <f t="shared" si="260"/>
        <v>1.0820000000000001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7">
        <f t="shared" si="258"/>
        <v>47.456140350877192</v>
      </c>
      <c r="Q2812" t="str">
        <f t="shared" si="261"/>
        <v>theater</v>
      </c>
      <c r="R2812" t="str">
        <f t="shared" si="259"/>
        <v>plays</v>
      </c>
      <c r="S2812" s="11">
        <f t="shared" si="262"/>
        <v>41790.957638888889</v>
      </c>
      <c r="T2812">
        <f t="shared" si="263"/>
        <v>2014</v>
      </c>
    </row>
    <row r="2813" spans="1:20" ht="48" x14ac:dyDescent="0.2">
      <c r="A2813" s="6">
        <f t="shared" si="260"/>
        <v>1.0026999999999999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7">
        <f t="shared" si="258"/>
        <v>92.842592592592595</v>
      </c>
      <c r="Q2813" t="str">
        <f t="shared" si="261"/>
        <v>theater</v>
      </c>
      <c r="R2813" t="str">
        <f t="shared" si="259"/>
        <v>plays</v>
      </c>
      <c r="S2813" s="11">
        <f t="shared" si="262"/>
        <v>42058.288229166668</v>
      </c>
      <c r="T2813">
        <f t="shared" si="263"/>
        <v>2015</v>
      </c>
    </row>
    <row r="2814" spans="1:20" ht="48" x14ac:dyDescent="0.2">
      <c r="A2814" s="6">
        <f t="shared" si="260"/>
        <v>1.133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7">
        <f t="shared" si="258"/>
        <v>68.253012048192772</v>
      </c>
      <c r="Q2814" t="str">
        <f t="shared" si="261"/>
        <v>theater</v>
      </c>
      <c r="R2814" t="str">
        <f t="shared" si="259"/>
        <v>plays</v>
      </c>
      <c r="S2814" s="11">
        <f t="shared" si="262"/>
        <v>42099.958333333336</v>
      </c>
      <c r="T2814">
        <f t="shared" si="263"/>
        <v>2015</v>
      </c>
    </row>
    <row r="2815" spans="1:20" ht="48" x14ac:dyDescent="0.2">
      <c r="A2815" s="6">
        <f t="shared" si="260"/>
        <v>1.2757571428571428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7">
        <f t="shared" si="258"/>
        <v>37.209583333333335</v>
      </c>
      <c r="Q2815" t="str">
        <f t="shared" si="261"/>
        <v>theater</v>
      </c>
      <c r="R2815" t="str">
        <f t="shared" si="259"/>
        <v>plays</v>
      </c>
      <c r="S2815" s="11">
        <f t="shared" si="262"/>
        <v>42718.534270833326</v>
      </c>
      <c r="T2815">
        <f t="shared" si="263"/>
        <v>2016</v>
      </c>
    </row>
    <row r="2816" spans="1:20" ht="48" x14ac:dyDescent="0.2">
      <c r="A2816" s="6">
        <f t="shared" si="260"/>
        <v>1.0773333333333333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7">
        <f t="shared" si="258"/>
        <v>25.25</v>
      </c>
      <c r="Q2816" t="str">
        <f t="shared" si="261"/>
        <v>theater</v>
      </c>
      <c r="R2816" t="str">
        <f t="shared" si="259"/>
        <v>plays</v>
      </c>
      <c r="S2816" s="11">
        <f t="shared" si="262"/>
        <v>42133.191145833327</v>
      </c>
      <c r="T2816">
        <f t="shared" si="263"/>
        <v>2015</v>
      </c>
    </row>
    <row r="2817" spans="1:20" ht="48" x14ac:dyDescent="0.2">
      <c r="A2817" s="6">
        <f t="shared" si="260"/>
        <v>2.42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7">
        <f t="shared" si="258"/>
        <v>43.214285714285715</v>
      </c>
      <c r="Q2817" t="str">
        <f t="shared" si="261"/>
        <v>theater</v>
      </c>
      <c r="R2817" t="str">
        <f t="shared" si="259"/>
        <v>plays</v>
      </c>
      <c r="S2817" s="11">
        <f t="shared" si="262"/>
        <v>42589.568391203698</v>
      </c>
      <c r="T2817">
        <f t="shared" si="263"/>
        <v>2016</v>
      </c>
    </row>
    <row r="2818" spans="1:20" ht="48" x14ac:dyDescent="0.2">
      <c r="A2818" s="6">
        <f t="shared" si="260"/>
        <v>1.4156666666666666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7">
        <f t="shared" ref="P2818:P2881" si="264">F:F/M:M</f>
        <v>25.130177514792898</v>
      </c>
      <c r="Q2818" t="str">
        <f t="shared" si="261"/>
        <v>theater</v>
      </c>
      <c r="R2818" t="str">
        <f t="shared" ref="R2818:R2881" si="265">RIGHT(O2818,LEN(O2818)-SEARCH("/",O2818,1))</f>
        <v>plays</v>
      </c>
      <c r="S2818" s="11">
        <f t="shared" si="262"/>
        <v>42218.458333333336</v>
      </c>
      <c r="T2818">
        <f t="shared" si="263"/>
        <v>2015</v>
      </c>
    </row>
    <row r="2819" spans="1:20" ht="48" x14ac:dyDescent="0.2">
      <c r="A2819" s="6">
        <f t="shared" ref="A2819:A2882" si="266">F:F/E:E</f>
        <v>1.3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7">
        <f t="shared" si="264"/>
        <v>23.636363636363637</v>
      </c>
      <c r="Q2819" t="str">
        <f t="shared" ref="Q2819:Q2882" si="267">LEFT(O2819,SEARCH("/",O2819,1)-1)</f>
        <v>theater</v>
      </c>
      <c r="R2819" t="str">
        <f t="shared" si="265"/>
        <v>plays</v>
      </c>
      <c r="S2819" s="11">
        <f t="shared" ref="S2819:S2882" si="268">(((J2819/60)/60)/24)+DATE(1970,1,1)+(-5/24)</f>
        <v>42063.42664351852</v>
      </c>
      <c r="T2819">
        <f t="shared" ref="T2819:T2882" si="269">YEAR(S2819)</f>
        <v>2015</v>
      </c>
    </row>
    <row r="2820" spans="1:20" ht="48" x14ac:dyDescent="0.2">
      <c r="A2820" s="6">
        <f t="shared" si="266"/>
        <v>1.0603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7">
        <f t="shared" si="264"/>
        <v>103.95098039215686</v>
      </c>
      <c r="Q2820" t="str">
        <f t="shared" si="267"/>
        <v>theater</v>
      </c>
      <c r="R2820" t="str">
        <f t="shared" si="265"/>
        <v>plays</v>
      </c>
      <c r="S2820" s="11">
        <f t="shared" si="268"/>
        <v>42270.389884259253</v>
      </c>
      <c r="T2820">
        <f t="shared" si="269"/>
        <v>2015</v>
      </c>
    </row>
    <row r="2821" spans="1:20" ht="48" x14ac:dyDescent="0.2">
      <c r="A2821" s="6">
        <f t="shared" si="266"/>
        <v>1.048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7">
        <f t="shared" si="264"/>
        <v>50.384615384615387</v>
      </c>
      <c r="Q2821" t="str">
        <f t="shared" si="267"/>
        <v>theater</v>
      </c>
      <c r="R2821" t="str">
        <f t="shared" si="265"/>
        <v>plays</v>
      </c>
      <c r="S2821" s="11">
        <f t="shared" si="268"/>
        <v>42169.317233796297</v>
      </c>
      <c r="T2821">
        <f t="shared" si="269"/>
        <v>2015</v>
      </c>
    </row>
    <row r="2822" spans="1:20" ht="48" x14ac:dyDescent="0.2">
      <c r="A2822" s="6">
        <f t="shared" si="266"/>
        <v>1.36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7">
        <f t="shared" si="264"/>
        <v>13.6</v>
      </c>
      <c r="Q2822" t="str">
        <f t="shared" si="267"/>
        <v>theater</v>
      </c>
      <c r="R2822" t="str">
        <f t="shared" si="265"/>
        <v>plays</v>
      </c>
      <c r="S2822" s="11">
        <f t="shared" si="268"/>
        <v>42425.791666666664</v>
      </c>
      <c r="T2822">
        <f t="shared" si="269"/>
        <v>2016</v>
      </c>
    </row>
    <row r="2823" spans="1:20" ht="48" x14ac:dyDescent="0.2">
      <c r="A2823" s="6">
        <f t="shared" si="266"/>
        <v>1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7">
        <f t="shared" si="264"/>
        <v>28.571428571428573</v>
      </c>
      <c r="Q2823" t="str">
        <f t="shared" si="267"/>
        <v>theater</v>
      </c>
      <c r="R2823" t="str">
        <f t="shared" si="265"/>
        <v>plays</v>
      </c>
      <c r="S2823" s="11">
        <f t="shared" si="268"/>
        <v>41905.714525462965</v>
      </c>
      <c r="T2823">
        <f t="shared" si="269"/>
        <v>2014</v>
      </c>
    </row>
    <row r="2824" spans="1:20" ht="48" x14ac:dyDescent="0.2">
      <c r="A2824" s="6">
        <f t="shared" si="266"/>
        <v>1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7">
        <f t="shared" si="264"/>
        <v>63.829787234042556</v>
      </c>
      <c r="Q2824" t="str">
        <f t="shared" si="267"/>
        <v>theater</v>
      </c>
      <c r="R2824" t="str">
        <f t="shared" si="265"/>
        <v>plays</v>
      </c>
      <c r="S2824" s="11">
        <f t="shared" si="268"/>
        <v>42090.433935185189</v>
      </c>
      <c r="T2824">
        <f t="shared" si="269"/>
        <v>2015</v>
      </c>
    </row>
    <row r="2825" spans="1:20" ht="48" x14ac:dyDescent="0.2">
      <c r="A2825" s="6">
        <f t="shared" si="266"/>
        <v>1.24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7">
        <f t="shared" si="264"/>
        <v>8.8571428571428577</v>
      </c>
      <c r="Q2825" t="str">
        <f t="shared" si="267"/>
        <v>theater</v>
      </c>
      <c r="R2825" t="str">
        <f t="shared" si="265"/>
        <v>plays</v>
      </c>
      <c r="S2825" s="11">
        <f t="shared" si="268"/>
        <v>42094.749305555553</v>
      </c>
      <c r="T2825">
        <f t="shared" si="269"/>
        <v>2015</v>
      </c>
    </row>
    <row r="2826" spans="1:20" ht="32" x14ac:dyDescent="0.2">
      <c r="A2826" s="6">
        <f t="shared" si="266"/>
        <v>1.1692307692307693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7">
        <f t="shared" si="264"/>
        <v>50.666666666666664</v>
      </c>
      <c r="Q2826" t="str">
        <f t="shared" si="267"/>
        <v>theater</v>
      </c>
      <c r="R2826" t="str">
        <f t="shared" si="265"/>
        <v>plays</v>
      </c>
      <c r="S2826" s="11">
        <f t="shared" si="268"/>
        <v>42167.863194444442</v>
      </c>
      <c r="T2826">
        <f t="shared" si="269"/>
        <v>2015</v>
      </c>
    </row>
    <row r="2827" spans="1:20" ht="48" x14ac:dyDescent="0.2">
      <c r="A2827" s="6">
        <f t="shared" si="266"/>
        <v>1.0333333333333334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7">
        <f t="shared" si="264"/>
        <v>60.784313725490193</v>
      </c>
      <c r="Q2827" t="str">
        <f t="shared" si="267"/>
        <v>theater</v>
      </c>
      <c r="R2827" t="str">
        <f t="shared" si="265"/>
        <v>plays</v>
      </c>
      <c r="S2827" s="11">
        <f t="shared" si="268"/>
        <v>42342.584328703706</v>
      </c>
      <c r="T2827">
        <f t="shared" si="269"/>
        <v>2015</v>
      </c>
    </row>
    <row r="2828" spans="1:20" ht="48" x14ac:dyDescent="0.2">
      <c r="A2828" s="6">
        <f t="shared" si="266"/>
        <v>1.0774999999999999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7">
        <f t="shared" si="264"/>
        <v>113.42105263157895</v>
      </c>
      <c r="Q2828" t="str">
        <f t="shared" si="267"/>
        <v>theater</v>
      </c>
      <c r="R2828" t="str">
        <f t="shared" si="265"/>
        <v>plays</v>
      </c>
      <c r="S2828" s="11">
        <f t="shared" si="268"/>
        <v>42195.083333333336</v>
      </c>
      <c r="T2828">
        <f t="shared" si="269"/>
        <v>2015</v>
      </c>
    </row>
    <row r="2829" spans="1:20" ht="48" x14ac:dyDescent="0.2">
      <c r="A2829" s="6">
        <f t="shared" si="266"/>
        <v>1.2024999999999999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7">
        <f t="shared" si="264"/>
        <v>104.56521739130434</v>
      </c>
      <c r="Q2829" t="str">
        <f t="shared" si="267"/>
        <v>theater</v>
      </c>
      <c r="R2829" t="str">
        <f t="shared" si="265"/>
        <v>plays</v>
      </c>
      <c r="S2829" s="11">
        <f t="shared" si="268"/>
        <v>42524.479166666664</v>
      </c>
      <c r="T2829">
        <f t="shared" si="269"/>
        <v>2016</v>
      </c>
    </row>
    <row r="2830" spans="1:20" ht="48" x14ac:dyDescent="0.2">
      <c r="A2830" s="6">
        <f t="shared" si="266"/>
        <v>1.0037894736842106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7">
        <f t="shared" si="264"/>
        <v>98.30927835051547</v>
      </c>
      <c r="Q2830" t="str">
        <f t="shared" si="267"/>
        <v>theater</v>
      </c>
      <c r="R2830" t="str">
        <f t="shared" si="265"/>
        <v>plays</v>
      </c>
      <c r="S2830" s="11">
        <f t="shared" si="268"/>
        <v>42279.749999999993</v>
      </c>
      <c r="T2830">
        <f t="shared" si="269"/>
        <v>2015</v>
      </c>
    </row>
    <row r="2831" spans="1:20" ht="48" x14ac:dyDescent="0.2">
      <c r="A2831" s="6">
        <f t="shared" si="266"/>
        <v>1.0651999999999999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7">
        <f t="shared" si="264"/>
        <v>35.039473684210527</v>
      </c>
      <c r="Q2831" t="str">
        <f t="shared" si="267"/>
        <v>theater</v>
      </c>
      <c r="R2831" t="str">
        <f t="shared" si="265"/>
        <v>plays</v>
      </c>
      <c r="S2831" s="11">
        <f t="shared" si="268"/>
        <v>42523.225902777776</v>
      </c>
      <c r="T2831">
        <f t="shared" si="269"/>
        <v>2016</v>
      </c>
    </row>
    <row r="2832" spans="1:20" ht="32" x14ac:dyDescent="0.2">
      <c r="A2832" s="6">
        <f t="shared" si="266"/>
        <v>1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7">
        <f t="shared" si="264"/>
        <v>272.72727272727275</v>
      </c>
      <c r="Q2832" t="str">
        <f t="shared" si="267"/>
        <v>theater</v>
      </c>
      <c r="R2832" t="str">
        <f t="shared" si="265"/>
        <v>plays</v>
      </c>
      <c r="S2832" s="11">
        <f t="shared" si="268"/>
        <v>41770.957638888889</v>
      </c>
      <c r="T2832">
        <f t="shared" si="269"/>
        <v>2014</v>
      </c>
    </row>
    <row r="2833" spans="1:20" ht="32" x14ac:dyDescent="0.2">
      <c r="A2833" s="6">
        <f t="shared" si="266"/>
        <v>1.1066666666666667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7">
        <f t="shared" si="264"/>
        <v>63.846153846153847</v>
      </c>
      <c r="Q2833" t="str">
        <f t="shared" si="267"/>
        <v>theater</v>
      </c>
      <c r="R2833" t="str">
        <f t="shared" si="265"/>
        <v>plays</v>
      </c>
      <c r="S2833" s="11">
        <f t="shared" si="268"/>
        <v>42201.616550925923</v>
      </c>
      <c r="T2833">
        <f t="shared" si="269"/>
        <v>2015</v>
      </c>
    </row>
    <row r="2834" spans="1:20" ht="48" x14ac:dyDescent="0.2">
      <c r="A2834" s="6">
        <f t="shared" si="266"/>
        <v>1.1471959999999999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7">
        <f t="shared" si="264"/>
        <v>30.189368421052631</v>
      </c>
      <c r="Q2834" t="str">
        <f t="shared" si="267"/>
        <v>theater</v>
      </c>
      <c r="R2834" t="str">
        <f t="shared" si="265"/>
        <v>plays</v>
      </c>
      <c r="S2834" s="11">
        <f t="shared" si="268"/>
        <v>41966.708333333336</v>
      </c>
      <c r="T2834">
        <f t="shared" si="269"/>
        <v>2014</v>
      </c>
    </row>
    <row r="2835" spans="1:20" ht="16" x14ac:dyDescent="0.2">
      <c r="A2835" s="6">
        <f t="shared" si="266"/>
        <v>1.0825925925925926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7">
        <f t="shared" si="264"/>
        <v>83.51428571428572</v>
      </c>
      <c r="Q2835" t="str">
        <f t="shared" si="267"/>
        <v>theater</v>
      </c>
      <c r="R2835" t="str">
        <f t="shared" si="265"/>
        <v>plays</v>
      </c>
      <c r="S2835" s="11">
        <f t="shared" si="268"/>
        <v>42287.874999999993</v>
      </c>
      <c r="T2835">
        <f t="shared" si="269"/>
        <v>2015</v>
      </c>
    </row>
    <row r="2836" spans="1:20" ht="48" x14ac:dyDescent="0.2">
      <c r="A2836" s="6">
        <f t="shared" si="266"/>
        <v>1.7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7">
        <f t="shared" si="264"/>
        <v>64.761904761904759</v>
      </c>
      <c r="Q2836" t="str">
        <f t="shared" si="267"/>
        <v>theater</v>
      </c>
      <c r="R2836" t="str">
        <f t="shared" si="265"/>
        <v>plays</v>
      </c>
      <c r="S2836" s="11">
        <f t="shared" si="268"/>
        <v>42034.751504629625</v>
      </c>
      <c r="T2836">
        <f t="shared" si="269"/>
        <v>2015</v>
      </c>
    </row>
    <row r="2837" spans="1:20" ht="48" x14ac:dyDescent="0.2">
      <c r="A2837" s="6">
        <f t="shared" si="266"/>
        <v>1.8709899999999999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7">
        <f t="shared" si="264"/>
        <v>20.118172043010752</v>
      </c>
      <c r="Q2837" t="str">
        <f t="shared" si="267"/>
        <v>theater</v>
      </c>
      <c r="R2837" t="str">
        <f t="shared" si="265"/>
        <v>plays</v>
      </c>
      <c r="S2837" s="11">
        <f t="shared" si="268"/>
        <v>42342.791666666664</v>
      </c>
      <c r="T2837">
        <f t="shared" si="269"/>
        <v>2015</v>
      </c>
    </row>
    <row r="2838" spans="1:20" ht="48" x14ac:dyDescent="0.2">
      <c r="A2838" s="6">
        <f t="shared" si="266"/>
        <v>1.0777777777777777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7">
        <f t="shared" si="264"/>
        <v>44.090909090909093</v>
      </c>
      <c r="Q2838" t="str">
        <f t="shared" si="267"/>
        <v>theater</v>
      </c>
      <c r="R2838" t="str">
        <f t="shared" si="265"/>
        <v>plays</v>
      </c>
      <c r="S2838" s="11">
        <f t="shared" si="268"/>
        <v>42783.999305555553</v>
      </c>
      <c r="T2838">
        <f t="shared" si="269"/>
        <v>2017</v>
      </c>
    </row>
    <row r="2839" spans="1:20" ht="64" x14ac:dyDescent="0.2">
      <c r="A2839" s="6">
        <f t="shared" si="266"/>
        <v>1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7">
        <f t="shared" si="264"/>
        <v>40.476190476190474</v>
      </c>
      <c r="Q2839" t="str">
        <f t="shared" si="267"/>
        <v>theater</v>
      </c>
      <c r="R2839" t="str">
        <f t="shared" si="265"/>
        <v>plays</v>
      </c>
      <c r="S2839" s="11">
        <f t="shared" si="268"/>
        <v>42347.741712962961</v>
      </c>
      <c r="T2839">
        <f t="shared" si="269"/>
        <v>2015</v>
      </c>
    </row>
    <row r="2840" spans="1:20" ht="48" x14ac:dyDescent="0.2">
      <c r="A2840" s="6">
        <f t="shared" si="266"/>
        <v>1.2024999999999999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7">
        <f t="shared" si="264"/>
        <v>44.537037037037038</v>
      </c>
      <c r="Q2840" t="str">
        <f t="shared" si="267"/>
        <v>theater</v>
      </c>
      <c r="R2840" t="str">
        <f t="shared" si="265"/>
        <v>plays</v>
      </c>
      <c r="S2840" s="11">
        <f t="shared" si="268"/>
        <v>41864.708333333328</v>
      </c>
      <c r="T2840">
        <f t="shared" si="269"/>
        <v>2014</v>
      </c>
    </row>
    <row r="2841" spans="1:20" ht="48" x14ac:dyDescent="0.2">
      <c r="A2841" s="6">
        <f t="shared" si="266"/>
        <v>1.1142857142857143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7">
        <f t="shared" si="264"/>
        <v>125.80645161290323</v>
      </c>
      <c r="Q2841" t="str">
        <f t="shared" si="267"/>
        <v>theater</v>
      </c>
      <c r="R2841" t="str">
        <f t="shared" si="265"/>
        <v>plays</v>
      </c>
      <c r="S2841" s="11">
        <f t="shared" si="268"/>
        <v>41875.999305555553</v>
      </c>
      <c r="T2841">
        <f t="shared" si="269"/>
        <v>2014</v>
      </c>
    </row>
    <row r="2842" spans="1:20" ht="48" x14ac:dyDescent="0.2">
      <c r="A2842" s="6">
        <f t="shared" si="266"/>
        <v>1.04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7">
        <f t="shared" si="264"/>
        <v>19.696969696969695</v>
      </c>
      <c r="Q2842" t="str">
        <f t="shared" si="267"/>
        <v>theater</v>
      </c>
      <c r="R2842" t="str">
        <f t="shared" si="265"/>
        <v>plays</v>
      </c>
      <c r="S2842" s="11">
        <f t="shared" si="268"/>
        <v>42081.499999999993</v>
      </c>
      <c r="T2842">
        <f t="shared" si="269"/>
        <v>2015</v>
      </c>
    </row>
    <row r="2843" spans="1:20" ht="48" x14ac:dyDescent="0.2">
      <c r="A2843" s="6">
        <f t="shared" si="266"/>
        <v>0.01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7">
        <f t="shared" si="264"/>
        <v>10</v>
      </c>
      <c r="Q2843" t="str">
        <f t="shared" si="267"/>
        <v>theater</v>
      </c>
      <c r="R2843" t="str">
        <f t="shared" si="265"/>
        <v>plays</v>
      </c>
      <c r="S2843" s="11">
        <f t="shared" si="268"/>
        <v>42351.572881944441</v>
      </c>
      <c r="T2843">
        <f t="shared" si="269"/>
        <v>2015</v>
      </c>
    </row>
    <row r="2844" spans="1:20" ht="48" x14ac:dyDescent="0.2">
      <c r="A2844" s="6">
        <f t="shared" si="266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7" t="e">
        <f t="shared" si="264"/>
        <v>#DIV/0!</v>
      </c>
      <c r="Q2844" t="str">
        <f t="shared" si="267"/>
        <v>theater</v>
      </c>
      <c r="R2844" t="str">
        <f t="shared" si="265"/>
        <v>plays</v>
      </c>
      <c r="S2844" s="11">
        <f t="shared" si="268"/>
        <v>41811.25</v>
      </c>
      <c r="T2844">
        <f t="shared" si="269"/>
        <v>2014</v>
      </c>
    </row>
    <row r="2845" spans="1:20" ht="48" x14ac:dyDescent="0.2">
      <c r="A2845" s="6">
        <f t="shared" si="266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7" t="e">
        <f t="shared" si="264"/>
        <v>#DIV/0!</v>
      </c>
      <c r="Q2845" t="str">
        <f t="shared" si="267"/>
        <v>theater</v>
      </c>
      <c r="R2845" t="str">
        <f t="shared" si="265"/>
        <v>plays</v>
      </c>
      <c r="S2845" s="11">
        <f t="shared" si="268"/>
        <v>42533.958333333336</v>
      </c>
      <c r="T2845">
        <f t="shared" si="269"/>
        <v>2016</v>
      </c>
    </row>
    <row r="2846" spans="1:20" ht="48" x14ac:dyDescent="0.2">
      <c r="A2846" s="6">
        <f t="shared" si="266"/>
        <v>5.4545454545454543E-2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7">
        <f t="shared" si="264"/>
        <v>30</v>
      </c>
      <c r="Q2846" t="str">
        <f t="shared" si="267"/>
        <v>theater</v>
      </c>
      <c r="R2846" t="str">
        <f t="shared" si="265"/>
        <v>plays</v>
      </c>
      <c r="S2846" s="11">
        <f t="shared" si="268"/>
        <v>42739.337731481479</v>
      </c>
      <c r="T2846">
        <f t="shared" si="269"/>
        <v>2017</v>
      </c>
    </row>
    <row r="2847" spans="1:20" ht="48" x14ac:dyDescent="0.2">
      <c r="A2847" s="6">
        <f t="shared" si="266"/>
        <v>0.31546666666666667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7">
        <f t="shared" si="264"/>
        <v>60.666666666666664</v>
      </c>
      <c r="Q2847" t="str">
        <f t="shared" si="267"/>
        <v>theater</v>
      </c>
      <c r="R2847" t="str">
        <f t="shared" si="265"/>
        <v>plays</v>
      </c>
      <c r="S2847" s="11">
        <f t="shared" si="268"/>
        <v>42162.808252314811</v>
      </c>
      <c r="T2847">
        <f t="shared" si="269"/>
        <v>2015</v>
      </c>
    </row>
    <row r="2848" spans="1:20" ht="48" x14ac:dyDescent="0.2">
      <c r="A2848" s="6">
        <f t="shared" si="266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7" t="e">
        <f t="shared" si="264"/>
        <v>#DIV/0!</v>
      </c>
      <c r="Q2848" t="str">
        <f t="shared" si="267"/>
        <v>theater</v>
      </c>
      <c r="R2848" t="str">
        <f t="shared" si="265"/>
        <v>plays</v>
      </c>
      <c r="S2848" s="11">
        <f t="shared" si="268"/>
        <v>42153.483726851853</v>
      </c>
      <c r="T2848">
        <f t="shared" si="269"/>
        <v>2015</v>
      </c>
    </row>
    <row r="2849" spans="1:20" ht="48" x14ac:dyDescent="0.2">
      <c r="A2849" s="6">
        <f t="shared" si="266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7" t="e">
        <f t="shared" si="264"/>
        <v>#DIV/0!</v>
      </c>
      <c r="Q2849" t="str">
        <f t="shared" si="267"/>
        <v>theater</v>
      </c>
      <c r="R2849" t="str">
        <f t="shared" si="265"/>
        <v>plays</v>
      </c>
      <c r="S2849" s="11">
        <f t="shared" si="268"/>
        <v>42513.597974537035</v>
      </c>
      <c r="T2849">
        <f t="shared" si="269"/>
        <v>2016</v>
      </c>
    </row>
    <row r="2850" spans="1:20" ht="48" x14ac:dyDescent="0.2">
      <c r="A2850" s="6">
        <f t="shared" si="266"/>
        <v>2E-3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7">
        <f t="shared" si="264"/>
        <v>23.333333333333332</v>
      </c>
      <c r="Q2850" t="str">
        <f t="shared" si="267"/>
        <v>theater</v>
      </c>
      <c r="R2850" t="str">
        <f t="shared" si="265"/>
        <v>plays</v>
      </c>
      <c r="S2850" s="11">
        <f t="shared" si="268"/>
        <v>42153.440497685187</v>
      </c>
      <c r="T2850">
        <f t="shared" si="269"/>
        <v>2015</v>
      </c>
    </row>
    <row r="2851" spans="1:20" ht="48" x14ac:dyDescent="0.2">
      <c r="A2851" s="6">
        <f t="shared" si="266"/>
        <v>0.01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7">
        <f t="shared" si="264"/>
        <v>5</v>
      </c>
      <c r="Q2851" t="str">
        <f t="shared" si="267"/>
        <v>theater</v>
      </c>
      <c r="R2851" t="str">
        <f t="shared" si="265"/>
        <v>plays</v>
      </c>
      <c r="S2851" s="11">
        <f t="shared" si="268"/>
        <v>42483.219907407409</v>
      </c>
      <c r="T2851">
        <f t="shared" si="269"/>
        <v>2016</v>
      </c>
    </row>
    <row r="2852" spans="1:20" ht="48" x14ac:dyDescent="0.2">
      <c r="A2852" s="6">
        <f t="shared" si="266"/>
        <v>3.8875E-2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7">
        <f t="shared" si="264"/>
        <v>23.923076923076923</v>
      </c>
      <c r="Q2852" t="str">
        <f t="shared" si="267"/>
        <v>theater</v>
      </c>
      <c r="R2852" t="str">
        <f t="shared" si="265"/>
        <v>plays</v>
      </c>
      <c r="S2852" s="11">
        <f t="shared" si="268"/>
        <v>41887.798738425925</v>
      </c>
      <c r="T2852">
        <f t="shared" si="269"/>
        <v>2014</v>
      </c>
    </row>
    <row r="2853" spans="1:20" ht="48" x14ac:dyDescent="0.2">
      <c r="A2853" s="6">
        <f t="shared" si="266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7" t="e">
        <f t="shared" si="264"/>
        <v>#DIV/0!</v>
      </c>
      <c r="Q2853" t="str">
        <f t="shared" si="267"/>
        <v>theater</v>
      </c>
      <c r="R2853" t="str">
        <f t="shared" si="265"/>
        <v>plays</v>
      </c>
      <c r="S2853" s="11">
        <f t="shared" si="268"/>
        <v>42398.761805555558</v>
      </c>
      <c r="T2853">
        <f t="shared" si="269"/>
        <v>2016</v>
      </c>
    </row>
    <row r="2854" spans="1:20" ht="48" x14ac:dyDescent="0.2">
      <c r="A2854" s="6">
        <f t="shared" si="266"/>
        <v>1.9E-2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7">
        <f t="shared" si="264"/>
        <v>15.833333333333334</v>
      </c>
      <c r="Q2854" t="str">
        <f t="shared" si="267"/>
        <v>theater</v>
      </c>
      <c r="R2854" t="str">
        <f t="shared" si="265"/>
        <v>plays</v>
      </c>
      <c r="S2854" s="11">
        <f t="shared" si="268"/>
        <v>41810.836840277778</v>
      </c>
      <c r="T2854">
        <f t="shared" si="269"/>
        <v>2014</v>
      </c>
    </row>
    <row r="2855" spans="1:20" ht="48" x14ac:dyDescent="0.2">
      <c r="A2855" s="6">
        <f t="shared" si="266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7" t="e">
        <f t="shared" si="264"/>
        <v>#DIV/0!</v>
      </c>
      <c r="Q2855" t="str">
        <f t="shared" si="267"/>
        <v>theater</v>
      </c>
      <c r="R2855" t="str">
        <f t="shared" si="265"/>
        <v>plays</v>
      </c>
      <c r="S2855" s="11">
        <f t="shared" si="268"/>
        <v>41895.98260416666</v>
      </c>
      <c r="T2855">
        <f t="shared" si="269"/>
        <v>2014</v>
      </c>
    </row>
    <row r="2856" spans="1:20" ht="48" x14ac:dyDescent="0.2">
      <c r="A2856" s="6">
        <f t="shared" si="266"/>
        <v>0.41699999999999998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7">
        <f t="shared" si="264"/>
        <v>29.785714285714285</v>
      </c>
      <c r="Q2856" t="str">
        <f t="shared" si="267"/>
        <v>theater</v>
      </c>
      <c r="R2856" t="str">
        <f t="shared" si="265"/>
        <v>plays</v>
      </c>
      <c r="S2856" s="11">
        <f t="shared" si="268"/>
        <v>42131.508321759255</v>
      </c>
      <c r="T2856">
        <f t="shared" si="269"/>
        <v>2015</v>
      </c>
    </row>
    <row r="2857" spans="1:20" ht="48" x14ac:dyDescent="0.2">
      <c r="A2857" s="6">
        <f t="shared" si="266"/>
        <v>0.5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7">
        <f t="shared" si="264"/>
        <v>60</v>
      </c>
      <c r="Q2857" t="str">
        <f t="shared" si="267"/>
        <v>theater</v>
      </c>
      <c r="R2857" t="str">
        <f t="shared" si="265"/>
        <v>plays</v>
      </c>
      <c r="S2857" s="11">
        <f t="shared" si="268"/>
        <v>42398.773611111108</v>
      </c>
      <c r="T2857">
        <f t="shared" si="269"/>
        <v>2016</v>
      </c>
    </row>
    <row r="2858" spans="1:20" ht="48" x14ac:dyDescent="0.2">
      <c r="A2858" s="6">
        <f t="shared" si="266"/>
        <v>4.8666666666666664E-2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7">
        <f t="shared" si="264"/>
        <v>24.333333333333332</v>
      </c>
      <c r="Q2858" t="str">
        <f t="shared" si="267"/>
        <v>theater</v>
      </c>
      <c r="R2858" t="str">
        <f t="shared" si="265"/>
        <v>plays</v>
      </c>
      <c r="S2858" s="11">
        <f t="shared" si="268"/>
        <v>42224.69027777778</v>
      </c>
      <c r="T2858">
        <f t="shared" si="269"/>
        <v>2015</v>
      </c>
    </row>
    <row r="2859" spans="1:20" ht="64" x14ac:dyDescent="0.2">
      <c r="A2859" s="6">
        <f t="shared" si="266"/>
        <v>0.19736842105263158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7">
        <f t="shared" si="264"/>
        <v>500</v>
      </c>
      <c r="Q2859" t="str">
        <f t="shared" si="267"/>
        <v>theater</v>
      </c>
      <c r="R2859" t="str">
        <f t="shared" si="265"/>
        <v>plays</v>
      </c>
      <c r="S2859" s="11">
        <f t="shared" si="268"/>
        <v>42786.541666666664</v>
      </c>
      <c r="T2859">
        <f t="shared" si="269"/>
        <v>2017</v>
      </c>
    </row>
    <row r="2860" spans="1:20" ht="48" x14ac:dyDescent="0.2">
      <c r="A2860" s="6">
        <f t="shared" si="266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7" t="e">
        <f t="shared" si="264"/>
        <v>#DIV/0!</v>
      </c>
      <c r="Q2860" t="str">
        <f t="shared" si="267"/>
        <v>theater</v>
      </c>
      <c r="R2860" t="str">
        <f t="shared" si="265"/>
        <v>plays</v>
      </c>
      <c r="S2860" s="11">
        <f t="shared" si="268"/>
        <v>41978.269444444442</v>
      </c>
      <c r="T2860">
        <f t="shared" si="269"/>
        <v>2014</v>
      </c>
    </row>
    <row r="2861" spans="1:20" ht="32" x14ac:dyDescent="0.2">
      <c r="A2861" s="6">
        <f t="shared" si="266"/>
        <v>1.7500000000000002E-2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7">
        <f t="shared" si="264"/>
        <v>35</v>
      </c>
      <c r="Q2861" t="str">
        <f t="shared" si="267"/>
        <v>theater</v>
      </c>
      <c r="R2861" t="str">
        <f t="shared" si="265"/>
        <v>plays</v>
      </c>
      <c r="S2861" s="11">
        <f t="shared" si="268"/>
        <v>42293.153981481482</v>
      </c>
      <c r="T2861">
        <f t="shared" si="269"/>
        <v>2015</v>
      </c>
    </row>
    <row r="2862" spans="1:20" ht="48" x14ac:dyDescent="0.2">
      <c r="A2862" s="6">
        <f t="shared" si="266"/>
        <v>6.6500000000000004E-2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7">
        <f t="shared" si="264"/>
        <v>29.555555555555557</v>
      </c>
      <c r="Q2862" t="str">
        <f t="shared" si="267"/>
        <v>theater</v>
      </c>
      <c r="R2862" t="str">
        <f t="shared" si="265"/>
        <v>plays</v>
      </c>
      <c r="S2862" s="11">
        <f t="shared" si="268"/>
        <v>42540.592314814807</v>
      </c>
      <c r="T2862">
        <f t="shared" si="269"/>
        <v>2016</v>
      </c>
    </row>
    <row r="2863" spans="1:20" ht="48" x14ac:dyDescent="0.2">
      <c r="A2863" s="6">
        <f t="shared" si="266"/>
        <v>0.32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7">
        <f t="shared" si="264"/>
        <v>26.666666666666668</v>
      </c>
      <c r="Q2863" t="str">
        <f t="shared" si="267"/>
        <v>theater</v>
      </c>
      <c r="R2863" t="str">
        <f t="shared" si="265"/>
        <v>plays</v>
      </c>
      <c r="S2863" s="11">
        <f t="shared" si="268"/>
        <v>42271.3825</v>
      </c>
      <c r="T2863">
        <f t="shared" si="269"/>
        <v>2015</v>
      </c>
    </row>
    <row r="2864" spans="1:20" ht="48" x14ac:dyDescent="0.2">
      <c r="A2864" s="6">
        <f t="shared" si="266"/>
        <v>4.3307086614173228E-3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7">
        <f t="shared" si="264"/>
        <v>18.333333333333332</v>
      </c>
      <c r="Q2864" t="str">
        <f t="shared" si="267"/>
        <v>theater</v>
      </c>
      <c r="R2864" t="str">
        <f t="shared" si="265"/>
        <v>plays</v>
      </c>
      <c r="S2864" s="11">
        <f t="shared" si="268"/>
        <v>41814.581354166665</v>
      </c>
      <c r="T2864">
        <f t="shared" si="269"/>
        <v>2014</v>
      </c>
    </row>
    <row r="2865" spans="1:20" ht="48" x14ac:dyDescent="0.2">
      <c r="A2865" s="6">
        <f t="shared" si="266"/>
        <v>4.0000000000000002E-4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7">
        <f t="shared" si="264"/>
        <v>20</v>
      </c>
      <c r="Q2865" t="str">
        <f t="shared" si="267"/>
        <v>theater</v>
      </c>
      <c r="R2865" t="str">
        <f t="shared" si="265"/>
        <v>plays</v>
      </c>
      <c r="S2865" s="11">
        <f t="shared" si="268"/>
        <v>41891.46670138889</v>
      </c>
      <c r="T2865">
        <f t="shared" si="269"/>
        <v>2014</v>
      </c>
    </row>
    <row r="2866" spans="1:20" ht="16" x14ac:dyDescent="0.2">
      <c r="A2866" s="6">
        <f t="shared" si="266"/>
        <v>1.6E-2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7">
        <f t="shared" si="264"/>
        <v>13.333333333333334</v>
      </c>
      <c r="Q2866" t="str">
        <f t="shared" si="267"/>
        <v>theater</v>
      </c>
      <c r="R2866" t="str">
        <f t="shared" si="265"/>
        <v>plays</v>
      </c>
      <c r="S2866" s="11">
        <f t="shared" si="268"/>
        <v>42202.345833333333</v>
      </c>
      <c r="T2866">
        <f t="shared" si="269"/>
        <v>2015</v>
      </c>
    </row>
    <row r="2867" spans="1:20" ht="48" x14ac:dyDescent="0.2">
      <c r="A2867" s="6">
        <f t="shared" si="266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7" t="e">
        <f t="shared" si="264"/>
        <v>#DIV/0!</v>
      </c>
      <c r="Q2867" t="str">
        <f t="shared" si="267"/>
        <v>theater</v>
      </c>
      <c r="R2867" t="str">
        <f t="shared" si="265"/>
        <v>plays</v>
      </c>
      <c r="S2867" s="11">
        <f t="shared" si="268"/>
        <v>42009.905775462961</v>
      </c>
      <c r="T2867">
        <f t="shared" si="269"/>
        <v>2015</v>
      </c>
    </row>
    <row r="2868" spans="1:20" ht="48" x14ac:dyDescent="0.2">
      <c r="A2868" s="6">
        <f t="shared" si="266"/>
        <v>8.9999999999999993E-3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7">
        <f t="shared" si="264"/>
        <v>22.5</v>
      </c>
      <c r="Q2868" t="str">
        <f t="shared" si="267"/>
        <v>theater</v>
      </c>
      <c r="R2868" t="str">
        <f t="shared" si="265"/>
        <v>plays</v>
      </c>
      <c r="S2868" s="11">
        <f t="shared" si="268"/>
        <v>42657.708333333336</v>
      </c>
      <c r="T2868">
        <f t="shared" si="269"/>
        <v>2016</v>
      </c>
    </row>
    <row r="2869" spans="1:20" ht="48" x14ac:dyDescent="0.2">
      <c r="A2869" s="6">
        <f t="shared" si="266"/>
        <v>0.2016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7">
        <f t="shared" si="264"/>
        <v>50.4</v>
      </c>
      <c r="Q2869" t="str">
        <f t="shared" si="267"/>
        <v>theater</v>
      </c>
      <c r="R2869" t="str">
        <f t="shared" si="265"/>
        <v>plays</v>
      </c>
      <c r="S2869" s="11">
        <f t="shared" si="268"/>
        <v>42554.958333333336</v>
      </c>
      <c r="T2869">
        <f t="shared" si="269"/>
        <v>2016</v>
      </c>
    </row>
    <row r="2870" spans="1:20" ht="48" x14ac:dyDescent="0.2">
      <c r="A2870" s="6">
        <f t="shared" si="266"/>
        <v>0.42011733333333334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7">
        <f t="shared" si="264"/>
        <v>105.02933333333334</v>
      </c>
      <c r="Q2870" t="str">
        <f t="shared" si="267"/>
        <v>theater</v>
      </c>
      <c r="R2870" t="str">
        <f t="shared" si="265"/>
        <v>plays</v>
      </c>
      <c r="S2870" s="11">
        <f t="shared" si="268"/>
        <v>42648.618680555555</v>
      </c>
      <c r="T2870">
        <f t="shared" si="269"/>
        <v>2016</v>
      </c>
    </row>
    <row r="2871" spans="1:20" ht="48" x14ac:dyDescent="0.2">
      <c r="A2871" s="6">
        <f t="shared" si="266"/>
        <v>8.8500000000000002E-3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7">
        <f t="shared" si="264"/>
        <v>35.4</v>
      </c>
      <c r="Q2871" t="str">
        <f t="shared" si="267"/>
        <v>theater</v>
      </c>
      <c r="R2871" t="str">
        <f t="shared" si="265"/>
        <v>plays</v>
      </c>
      <c r="S2871" s="11">
        <f t="shared" si="268"/>
        <v>42570.385196759256</v>
      </c>
      <c r="T2871">
        <f t="shared" si="269"/>
        <v>2016</v>
      </c>
    </row>
    <row r="2872" spans="1:20" ht="48" x14ac:dyDescent="0.2">
      <c r="A2872" s="6">
        <f t="shared" si="266"/>
        <v>0.15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7">
        <f t="shared" si="264"/>
        <v>83.333333333333329</v>
      </c>
      <c r="Q2872" t="str">
        <f t="shared" si="267"/>
        <v>theater</v>
      </c>
      <c r="R2872" t="str">
        <f t="shared" si="265"/>
        <v>plays</v>
      </c>
      <c r="S2872" s="11">
        <f t="shared" si="268"/>
        <v>41775.981076388889</v>
      </c>
      <c r="T2872">
        <f t="shared" si="269"/>
        <v>2014</v>
      </c>
    </row>
    <row r="2873" spans="1:20" ht="48" x14ac:dyDescent="0.2">
      <c r="A2873" s="6">
        <f t="shared" si="266"/>
        <v>4.6699999999999998E-2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7">
        <f t="shared" si="264"/>
        <v>35.92307692307692</v>
      </c>
      <c r="Q2873" t="str">
        <f t="shared" si="267"/>
        <v>theater</v>
      </c>
      <c r="R2873" t="str">
        <f t="shared" si="265"/>
        <v>plays</v>
      </c>
      <c r="S2873" s="11">
        <f t="shared" si="268"/>
        <v>41994.530243055553</v>
      </c>
      <c r="T2873">
        <f t="shared" si="269"/>
        <v>2014</v>
      </c>
    </row>
    <row r="2874" spans="1:20" ht="32" x14ac:dyDescent="0.2">
      <c r="A2874" s="6">
        <f t="shared" si="266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7" t="e">
        <f t="shared" si="264"/>
        <v>#DIV/0!</v>
      </c>
      <c r="Q2874" t="str">
        <f t="shared" si="267"/>
        <v>theater</v>
      </c>
      <c r="R2874" t="str">
        <f t="shared" si="265"/>
        <v>plays</v>
      </c>
      <c r="S2874" s="11">
        <f t="shared" si="268"/>
        <v>42174.907847222225</v>
      </c>
      <c r="T2874">
        <f t="shared" si="269"/>
        <v>2015</v>
      </c>
    </row>
    <row r="2875" spans="1:20" ht="48" x14ac:dyDescent="0.2">
      <c r="A2875" s="6">
        <f t="shared" si="266"/>
        <v>0.38119999999999998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7">
        <f t="shared" si="264"/>
        <v>119.125</v>
      </c>
      <c r="Q2875" t="str">
        <f t="shared" si="267"/>
        <v>theater</v>
      </c>
      <c r="R2875" t="str">
        <f t="shared" si="265"/>
        <v>plays</v>
      </c>
      <c r="S2875" s="11">
        <f t="shared" si="268"/>
        <v>42032.609155092585</v>
      </c>
      <c r="T2875">
        <f t="shared" si="269"/>
        <v>2015</v>
      </c>
    </row>
    <row r="2876" spans="1:20" ht="48" x14ac:dyDescent="0.2">
      <c r="A2876" s="6">
        <f t="shared" si="266"/>
        <v>5.4199999999999998E-2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7">
        <f t="shared" si="264"/>
        <v>90.333333333333329</v>
      </c>
      <c r="Q2876" t="str">
        <f t="shared" si="267"/>
        <v>theater</v>
      </c>
      <c r="R2876" t="str">
        <f t="shared" si="265"/>
        <v>plays</v>
      </c>
      <c r="S2876" s="11">
        <f t="shared" si="268"/>
        <v>42752.636412037034</v>
      </c>
      <c r="T2876">
        <f t="shared" si="269"/>
        <v>2017</v>
      </c>
    </row>
    <row r="2877" spans="1:20" ht="48" x14ac:dyDescent="0.2">
      <c r="A2877" s="6">
        <f t="shared" si="266"/>
        <v>3.5E-4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7">
        <f t="shared" si="264"/>
        <v>2.3333333333333335</v>
      </c>
      <c r="Q2877" t="str">
        <f t="shared" si="267"/>
        <v>theater</v>
      </c>
      <c r="R2877" t="str">
        <f t="shared" si="265"/>
        <v>plays</v>
      </c>
      <c r="S2877" s="11">
        <f t="shared" si="268"/>
        <v>42494.920057870368</v>
      </c>
      <c r="T2877">
        <f t="shared" si="269"/>
        <v>2016</v>
      </c>
    </row>
    <row r="2878" spans="1:20" ht="48" x14ac:dyDescent="0.2">
      <c r="A2878" s="6">
        <f t="shared" si="266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7" t="e">
        <f t="shared" si="264"/>
        <v>#DIV/0!</v>
      </c>
      <c r="Q2878" t="str">
        <f t="shared" si="267"/>
        <v>theater</v>
      </c>
      <c r="R2878" t="str">
        <f t="shared" si="265"/>
        <v>plays</v>
      </c>
      <c r="S2878" s="11">
        <f t="shared" si="268"/>
        <v>42201.535636574066</v>
      </c>
      <c r="T2878">
        <f t="shared" si="269"/>
        <v>2015</v>
      </c>
    </row>
    <row r="2879" spans="1:20" ht="48" x14ac:dyDescent="0.2">
      <c r="A2879" s="6">
        <f t="shared" si="266"/>
        <v>0.10833333333333334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7">
        <f t="shared" si="264"/>
        <v>108.33333333333333</v>
      </c>
      <c r="Q2879" t="str">
        <f t="shared" si="267"/>
        <v>theater</v>
      </c>
      <c r="R2879" t="str">
        <f t="shared" si="265"/>
        <v>plays</v>
      </c>
      <c r="S2879" s="11">
        <f t="shared" si="268"/>
        <v>42704.499999999993</v>
      </c>
      <c r="T2879">
        <f t="shared" si="269"/>
        <v>2016</v>
      </c>
    </row>
    <row r="2880" spans="1:20" ht="48" x14ac:dyDescent="0.2">
      <c r="A2880" s="6">
        <f t="shared" si="266"/>
        <v>2.1000000000000001E-2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7">
        <f t="shared" si="264"/>
        <v>15.75</v>
      </c>
      <c r="Q2880" t="str">
        <f t="shared" si="267"/>
        <v>theater</v>
      </c>
      <c r="R2880" t="str">
        <f t="shared" si="265"/>
        <v>plays</v>
      </c>
      <c r="S2880" s="11">
        <f t="shared" si="268"/>
        <v>42188.407349537032</v>
      </c>
      <c r="T2880">
        <f t="shared" si="269"/>
        <v>2015</v>
      </c>
    </row>
    <row r="2881" spans="1:20" ht="48" x14ac:dyDescent="0.2">
      <c r="A2881" s="6">
        <f t="shared" si="266"/>
        <v>2.5892857142857141E-3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7">
        <f t="shared" si="264"/>
        <v>29</v>
      </c>
      <c r="Q2881" t="str">
        <f t="shared" si="267"/>
        <v>theater</v>
      </c>
      <c r="R2881" t="str">
        <f t="shared" si="265"/>
        <v>plays</v>
      </c>
      <c r="S2881" s="11">
        <f t="shared" si="268"/>
        <v>42389.516909722217</v>
      </c>
      <c r="T2881">
        <f t="shared" si="269"/>
        <v>2016</v>
      </c>
    </row>
    <row r="2882" spans="1:20" ht="48" x14ac:dyDescent="0.2">
      <c r="A2882" s="6">
        <f t="shared" si="266"/>
        <v>0.23333333333333334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7">
        <f t="shared" ref="P2882:P2945" si="270">F:F/M:M</f>
        <v>96.551724137931032</v>
      </c>
      <c r="Q2882" t="str">
        <f t="shared" si="267"/>
        <v>theater</v>
      </c>
      <c r="R2882" t="str">
        <f t="shared" ref="R2882:R2945" si="271">RIGHT(O2882,LEN(O2882)-SEARCH("/",O2882,1))</f>
        <v>plays</v>
      </c>
      <c r="S2882" s="11">
        <f t="shared" si="268"/>
        <v>42236.503472222219</v>
      </c>
      <c r="T2882">
        <f t="shared" si="269"/>
        <v>2015</v>
      </c>
    </row>
    <row r="2883" spans="1:20" ht="48" x14ac:dyDescent="0.2">
      <c r="A2883" s="6">
        <f t="shared" ref="A2883:A2946" si="272">F:F/E:E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7" t="e">
        <f t="shared" si="270"/>
        <v>#DIV/0!</v>
      </c>
      <c r="Q2883" t="str">
        <f t="shared" ref="Q2883:Q2946" si="273">LEFT(O2883,SEARCH("/",O2883,1)-1)</f>
        <v>theater</v>
      </c>
      <c r="R2883" t="str">
        <f t="shared" si="271"/>
        <v>plays</v>
      </c>
      <c r="S2883" s="11">
        <f t="shared" ref="S2883:S2946" si="274">(((J2883/60)/60)/24)+DATE(1970,1,1)+(-5/24)</f>
        <v>41976.430972222217</v>
      </c>
      <c r="T2883">
        <f t="shared" ref="T2883:T2946" si="275">YEAR(S2883)</f>
        <v>2014</v>
      </c>
    </row>
    <row r="2884" spans="1:20" ht="48" x14ac:dyDescent="0.2">
      <c r="A2884" s="6">
        <f t="shared" si="272"/>
        <v>0.33600000000000002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7">
        <f t="shared" si="270"/>
        <v>63</v>
      </c>
      <c r="Q2884" t="str">
        <f t="shared" si="273"/>
        <v>theater</v>
      </c>
      <c r="R2884" t="str">
        <f t="shared" si="271"/>
        <v>plays</v>
      </c>
      <c r="S2884" s="11">
        <f t="shared" si="274"/>
        <v>42491.387939814813</v>
      </c>
      <c r="T2884">
        <f t="shared" si="275"/>
        <v>2016</v>
      </c>
    </row>
    <row r="2885" spans="1:20" ht="48" x14ac:dyDescent="0.2">
      <c r="A2885" s="6">
        <f t="shared" si="272"/>
        <v>0.1908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7">
        <f t="shared" si="270"/>
        <v>381.6</v>
      </c>
      <c r="Q2885" t="str">
        <f t="shared" si="273"/>
        <v>theater</v>
      </c>
      <c r="R2885" t="str">
        <f t="shared" si="271"/>
        <v>plays</v>
      </c>
      <c r="S2885" s="11">
        <f t="shared" si="274"/>
        <v>42405.999305555553</v>
      </c>
      <c r="T2885">
        <f t="shared" si="275"/>
        <v>2016</v>
      </c>
    </row>
    <row r="2886" spans="1:20" ht="32" x14ac:dyDescent="0.2">
      <c r="A2886" s="6">
        <f t="shared" si="272"/>
        <v>4.1111111111111114E-3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7">
        <f t="shared" si="270"/>
        <v>46.25</v>
      </c>
      <c r="Q2886" t="str">
        <f t="shared" si="273"/>
        <v>theater</v>
      </c>
      <c r="R2886" t="str">
        <f t="shared" si="271"/>
        <v>plays</v>
      </c>
      <c r="S2886" s="11">
        <f t="shared" si="274"/>
        <v>41978.518923611111</v>
      </c>
      <c r="T2886">
        <f t="shared" si="275"/>
        <v>2014</v>
      </c>
    </row>
    <row r="2887" spans="1:20" ht="32" x14ac:dyDescent="0.2">
      <c r="A2887" s="6">
        <f t="shared" si="272"/>
        <v>0.32500000000000001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7">
        <f t="shared" si="270"/>
        <v>26</v>
      </c>
      <c r="Q2887" t="str">
        <f t="shared" si="273"/>
        <v>theater</v>
      </c>
      <c r="R2887" t="str">
        <f t="shared" si="271"/>
        <v>plays</v>
      </c>
      <c r="S2887" s="11">
        <f t="shared" si="274"/>
        <v>42076.82640046296</v>
      </c>
      <c r="T2887">
        <f t="shared" si="275"/>
        <v>2015</v>
      </c>
    </row>
    <row r="2888" spans="1:20" ht="48" x14ac:dyDescent="0.2">
      <c r="A2888" s="6">
        <f t="shared" si="272"/>
        <v>0.05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7">
        <f t="shared" si="270"/>
        <v>10</v>
      </c>
      <c r="Q2888" t="str">
        <f t="shared" si="273"/>
        <v>theater</v>
      </c>
      <c r="R2888" t="str">
        <f t="shared" si="271"/>
        <v>plays</v>
      </c>
      <c r="S2888" s="11">
        <f t="shared" si="274"/>
        <v>42265.957638888889</v>
      </c>
      <c r="T2888">
        <f t="shared" si="275"/>
        <v>2015</v>
      </c>
    </row>
    <row r="2889" spans="1:20" ht="48" x14ac:dyDescent="0.2">
      <c r="A2889" s="6">
        <f t="shared" si="272"/>
        <v>1.6666666666666668E-3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7">
        <f t="shared" si="270"/>
        <v>5</v>
      </c>
      <c r="Q2889" t="str">
        <f t="shared" si="273"/>
        <v>theater</v>
      </c>
      <c r="R2889" t="str">
        <f t="shared" si="271"/>
        <v>plays</v>
      </c>
      <c r="S2889" s="11">
        <f t="shared" si="274"/>
        <v>42015.219027777777</v>
      </c>
      <c r="T2889">
        <f t="shared" si="275"/>
        <v>2015</v>
      </c>
    </row>
    <row r="2890" spans="1:20" ht="48" x14ac:dyDescent="0.2">
      <c r="A2890" s="6">
        <f t="shared" si="272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7" t="e">
        <f t="shared" si="270"/>
        <v>#DIV/0!</v>
      </c>
      <c r="Q2890" t="str">
        <f t="shared" si="273"/>
        <v>theater</v>
      </c>
      <c r="R2890" t="str">
        <f t="shared" si="271"/>
        <v>plays</v>
      </c>
      <c r="S2890" s="11">
        <f t="shared" si="274"/>
        <v>41929.999305555553</v>
      </c>
      <c r="T2890">
        <f t="shared" si="275"/>
        <v>2014</v>
      </c>
    </row>
    <row r="2891" spans="1:20" ht="48" x14ac:dyDescent="0.2">
      <c r="A2891" s="6">
        <f t="shared" si="272"/>
        <v>0.38066666666666665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7">
        <f t="shared" si="270"/>
        <v>81.571428571428569</v>
      </c>
      <c r="Q2891" t="str">
        <f t="shared" si="273"/>
        <v>theater</v>
      </c>
      <c r="R2891" t="str">
        <f t="shared" si="271"/>
        <v>plays</v>
      </c>
      <c r="S2891" s="11">
        <f t="shared" si="274"/>
        <v>41880.654918981476</v>
      </c>
      <c r="T2891">
        <f t="shared" si="275"/>
        <v>2014</v>
      </c>
    </row>
    <row r="2892" spans="1:20" ht="48" x14ac:dyDescent="0.2">
      <c r="A2892" s="6">
        <f t="shared" si="272"/>
        <v>1.0500000000000001E-2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7">
        <f t="shared" si="270"/>
        <v>7</v>
      </c>
      <c r="Q2892" t="str">
        <f t="shared" si="273"/>
        <v>theater</v>
      </c>
      <c r="R2892" t="str">
        <f t="shared" si="271"/>
        <v>plays</v>
      </c>
      <c r="S2892" s="11">
        <f t="shared" si="274"/>
        <v>41859.916666666664</v>
      </c>
      <c r="T2892">
        <f t="shared" si="275"/>
        <v>2014</v>
      </c>
    </row>
    <row r="2893" spans="1:20" ht="48" x14ac:dyDescent="0.2">
      <c r="A2893" s="6">
        <f t="shared" si="272"/>
        <v>2.7300000000000001E-2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7">
        <f t="shared" si="270"/>
        <v>27.3</v>
      </c>
      <c r="Q2893" t="str">
        <f t="shared" si="273"/>
        <v>theater</v>
      </c>
      <c r="R2893" t="str">
        <f t="shared" si="271"/>
        <v>plays</v>
      </c>
      <c r="S2893" s="11">
        <f t="shared" si="274"/>
        <v>42475.633425925924</v>
      </c>
      <c r="T2893">
        <f t="shared" si="275"/>
        <v>2016</v>
      </c>
    </row>
    <row r="2894" spans="1:20" ht="48" x14ac:dyDescent="0.2">
      <c r="A2894" s="6">
        <f t="shared" si="272"/>
        <v>9.0909090909090912E-2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7">
        <f t="shared" si="270"/>
        <v>29.411764705882351</v>
      </c>
      <c r="Q2894" t="str">
        <f t="shared" si="273"/>
        <v>theater</v>
      </c>
      <c r="R2894" t="str">
        <f t="shared" si="271"/>
        <v>plays</v>
      </c>
      <c r="S2894" s="11">
        <f t="shared" si="274"/>
        <v>41876.666666666664</v>
      </c>
      <c r="T2894">
        <f t="shared" si="275"/>
        <v>2014</v>
      </c>
    </row>
    <row r="2895" spans="1:20" ht="16" x14ac:dyDescent="0.2">
      <c r="A2895" s="6">
        <f t="shared" si="272"/>
        <v>5.0000000000000001E-3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7">
        <f t="shared" si="270"/>
        <v>12.5</v>
      </c>
      <c r="Q2895" t="str">
        <f t="shared" si="273"/>
        <v>theater</v>
      </c>
      <c r="R2895" t="str">
        <f t="shared" si="271"/>
        <v>plays</v>
      </c>
      <c r="S2895" s="11">
        <f t="shared" si="274"/>
        <v>42012.874999999993</v>
      </c>
      <c r="T2895">
        <f t="shared" si="275"/>
        <v>2015</v>
      </c>
    </row>
    <row r="2896" spans="1:20" ht="32" x14ac:dyDescent="0.2">
      <c r="A2896" s="6">
        <f t="shared" si="272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7" t="e">
        <f t="shared" si="270"/>
        <v>#DIV/0!</v>
      </c>
      <c r="Q2896" t="str">
        <f t="shared" si="273"/>
        <v>theater</v>
      </c>
      <c r="R2896" t="str">
        <f t="shared" si="271"/>
        <v>plays</v>
      </c>
      <c r="S2896" s="11">
        <f t="shared" si="274"/>
        <v>42097.736284722218</v>
      </c>
      <c r="T2896">
        <f t="shared" si="275"/>
        <v>2015</v>
      </c>
    </row>
    <row r="2897" spans="1:20" ht="48" x14ac:dyDescent="0.2">
      <c r="A2897" s="6">
        <f t="shared" si="272"/>
        <v>4.5999999999999999E-2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7">
        <f t="shared" si="270"/>
        <v>5.75</v>
      </c>
      <c r="Q2897" t="str">
        <f t="shared" si="273"/>
        <v>theater</v>
      </c>
      <c r="R2897" t="str">
        <f t="shared" si="271"/>
        <v>plays</v>
      </c>
      <c r="S2897" s="11">
        <f t="shared" si="274"/>
        <v>41812.666666666664</v>
      </c>
      <c r="T2897">
        <f t="shared" si="275"/>
        <v>2014</v>
      </c>
    </row>
    <row r="2898" spans="1:20" ht="48" x14ac:dyDescent="0.2">
      <c r="A2898" s="6">
        <f t="shared" si="272"/>
        <v>0.20833333333333334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7">
        <f t="shared" si="270"/>
        <v>52.083333333333336</v>
      </c>
      <c r="Q2898" t="str">
        <f t="shared" si="273"/>
        <v>theater</v>
      </c>
      <c r="R2898" t="str">
        <f t="shared" si="271"/>
        <v>plays</v>
      </c>
      <c r="S2898" s="11">
        <f t="shared" si="274"/>
        <v>42716.041666666664</v>
      </c>
      <c r="T2898">
        <f t="shared" si="275"/>
        <v>2016</v>
      </c>
    </row>
    <row r="2899" spans="1:20" ht="48" x14ac:dyDescent="0.2">
      <c r="A2899" s="6">
        <f t="shared" si="272"/>
        <v>4.583333333333333E-2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7">
        <f t="shared" si="270"/>
        <v>183.33333333333334</v>
      </c>
      <c r="Q2899" t="str">
        <f t="shared" si="273"/>
        <v>theater</v>
      </c>
      <c r="R2899" t="str">
        <f t="shared" si="271"/>
        <v>plays</v>
      </c>
      <c r="S2899" s="11">
        <f t="shared" si="274"/>
        <v>42288.436863425923</v>
      </c>
      <c r="T2899">
        <f t="shared" si="275"/>
        <v>2015</v>
      </c>
    </row>
    <row r="2900" spans="1:20" ht="48" x14ac:dyDescent="0.2">
      <c r="A2900" s="6">
        <f t="shared" si="272"/>
        <v>4.2133333333333335E-2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7">
        <f t="shared" si="270"/>
        <v>26.333333333333332</v>
      </c>
      <c r="Q2900" t="str">
        <f t="shared" si="273"/>
        <v>theater</v>
      </c>
      <c r="R2900" t="str">
        <f t="shared" si="271"/>
        <v>plays</v>
      </c>
      <c r="S2900" s="11">
        <f t="shared" si="274"/>
        <v>42308.456631944442</v>
      </c>
      <c r="T2900">
        <f t="shared" si="275"/>
        <v>2015</v>
      </c>
    </row>
    <row r="2901" spans="1:20" ht="48" x14ac:dyDescent="0.2">
      <c r="A2901" s="6">
        <f t="shared" si="272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7" t="e">
        <f t="shared" si="270"/>
        <v>#DIV/0!</v>
      </c>
      <c r="Q2901" t="str">
        <f t="shared" si="273"/>
        <v>theater</v>
      </c>
      <c r="R2901" t="str">
        <f t="shared" si="271"/>
        <v>plays</v>
      </c>
      <c r="S2901" s="11">
        <f t="shared" si="274"/>
        <v>42574.869884259257</v>
      </c>
      <c r="T2901">
        <f t="shared" si="275"/>
        <v>2016</v>
      </c>
    </row>
    <row r="2902" spans="1:20" ht="48" x14ac:dyDescent="0.2">
      <c r="A2902" s="6">
        <f t="shared" si="272"/>
        <v>0.61909090909090914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7">
        <f t="shared" si="270"/>
        <v>486.42857142857144</v>
      </c>
      <c r="Q2902" t="str">
        <f t="shared" si="273"/>
        <v>theater</v>
      </c>
      <c r="R2902" t="str">
        <f t="shared" si="271"/>
        <v>plays</v>
      </c>
      <c r="S2902" s="11">
        <f t="shared" si="274"/>
        <v>41860.025833333333</v>
      </c>
      <c r="T2902">
        <f t="shared" si="275"/>
        <v>2014</v>
      </c>
    </row>
    <row r="2903" spans="1:20" ht="48" x14ac:dyDescent="0.2">
      <c r="A2903" s="6">
        <f t="shared" si="272"/>
        <v>8.0000000000000002E-3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7">
        <f t="shared" si="270"/>
        <v>3</v>
      </c>
      <c r="Q2903" t="str">
        <f t="shared" si="273"/>
        <v>theater</v>
      </c>
      <c r="R2903" t="str">
        <f t="shared" si="271"/>
        <v>plays</v>
      </c>
      <c r="S2903" s="11">
        <f t="shared" si="274"/>
        <v>42042.696053240739</v>
      </c>
      <c r="T2903">
        <f t="shared" si="275"/>
        <v>2015</v>
      </c>
    </row>
    <row r="2904" spans="1:20" ht="32" x14ac:dyDescent="0.2">
      <c r="A2904" s="6">
        <f t="shared" si="272"/>
        <v>1.6666666666666666E-4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7">
        <f t="shared" si="270"/>
        <v>25</v>
      </c>
      <c r="Q2904" t="str">
        <f t="shared" si="273"/>
        <v>theater</v>
      </c>
      <c r="R2904" t="str">
        <f t="shared" si="271"/>
        <v>plays</v>
      </c>
      <c r="S2904" s="11">
        <f t="shared" si="274"/>
        <v>42240.231435185182</v>
      </c>
      <c r="T2904">
        <f t="shared" si="275"/>
        <v>2015</v>
      </c>
    </row>
    <row r="2905" spans="1:20" ht="48" x14ac:dyDescent="0.2">
      <c r="A2905" s="6">
        <f t="shared" si="272"/>
        <v>7.7999999999999996E-3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7">
        <f t="shared" si="270"/>
        <v>9.75</v>
      </c>
      <c r="Q2905" t="str">
        <f t="shared" si="273"/>
        <v>theater</v>
      </c>
      <c r="R2905" t="str">
        <f t="shared" si="271"/>
        <v>plays</v>
      </c>
      <c r="S2905" s="11">
        <f t="shared" si="274"/>
        <v>42255.95854166666</v>
      </c>
      <c r="T2905">
        <f t="shared" si="275"/>
        <v>2015</v>
      </c>
    </row>
    <row r="2906" spans="1:20" ht="48" x14ac:dyDescent="0.2">
      <c r="A2906" s="6">
        <f t="shared" si="272"/>
        <v>0.05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7">
        <f t="shared" si="270"/>
        <v>18.75</v>
      </c>
      <c r="Q2906" t="str">
        <f t="shared" si="273"/>
        <v>theater</v>
      </c>
      <c r="R2906" t="str">
        <f t="shared" si="271"/>
        <v>plays</v>
      </c>
      <c r="S2906" s="11">
        <f t="shared" si="274"/>
        <v>41952.291666666664</v>
      </c>
      <c r="T2906">
        <f t="shared" si="275"/>
        <v>2014</v>
      </c>
    </row>
    <row r="2907" spans="1:20" ht="48" x14ac:dyDescent="0.2">
      <c r="A2907" s="6">
        <f t="shared" si="272"/>
        <v>0.17771428571428571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7">
        <f t="shared" si="270"/>
        <v>36.588235294117645</v>
      </c>
      <c r="Q2907" t="str">
        <f t="shared" si="273"/>
        <v>theater</v>
      </c>
      <c r="R2907" t="str">
        <f t="shared" si="271"/>
        <v>plays</v>
      </c>
      <c r="S2907" s="11">
        <f t="shared" si="274"/>
        <v>42619.848530092589</v>
      </c>
      <c r="T2907">
        <f t="shared" si="275"/>
        <v>2016</v>
      </c>
    </row>
    <row r="2908" spans="1:20" ht="48" x14ac:dyDescent="0.2">
      <c r="A2908" s="6">
        <f t="shared" si="272"/>
        <v>9.4166666666666662E-2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7">
        <f t="shared" si="270"/>
        <v>80.714285714285708</v>
      </c>
      <c r="Q2908" t="str">
        <f t="shared" si="273"/>
        <v>theater</v>
      </c>
      <c r="R2908" t="str">
        <f t="shared" si="271"/>
        <v>plays</v>
      </c>
      <c r="S2908" s="11">
        <f t="shared" si="274"/>
        <v>42216.833333333336</v>
      </c>
      <c r="T2908">
        <f t="shared" si="275"/>
        <v>2015</v>
      </c>
    </row>
    <row r="2909" spans="1:20" ht="48" x14ac:dyDescent="0.2">
      <c r="A2909" s="6">
        <f t="shared" si="272"/>
        <v>8.0000000000000004E-4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7">
        <f t="shared" si="270"/>
        <v>1</v>
      </c>
      <c r="Q2909" t="str">
        <f t="shared" si="273"/>
        <v>theater</v>
      </c>
      <c r="R2909" t="str">
        <f t="shared" si="271"/>
        <v>plays</v>
      </c>
      <c r="S2909" s="11">
        <f t="shared" si="274"/>
        <v>42504.669409722213</v>
      </c>
      <c r="T2909">
        <f t="shared" si="275"/>
        <v>2016</v>
      </c>
    </row>
    <row r="2910" spans="1:20" ht="64" x14ac:dyDescent="0.2">
      <c r="A2910" s="6">
        <f t="shared" si="272"/>
        <v>2.75E-2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7">
        <f t="shared" si="270"/>
        <v>52.8</v>
      </c>
      <c r="Q2910" t="str">
        <f t="shared" si="273"/>
        <v>theater</v>
      </c>
      <c r="R2910" t="str">
        <f t="shared" si="271"/>
        <v>plays</v>
      </c>
      <c r="S2910" s="11">
        <f t="shared" si="274"/>
        <v>42529.523368055547</v>
      </c>
      <c r="T2910">
        <f t="shared" si="275"/>
        <v>2016</v>
      </c>
    </row>
    <row r="2911" spans="1:20" ht="48" x14ac:dyDescent="0.2">
      <c r="A2911" s="6">
        <f t="shared" si="272"/>
        <v>1.1111111111111112E-4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7">
        <f t="shared" si="270"/>
        <v>20</v>
      </c>
      <c r="Q2911" t="str">
        <f t="shared" si="273"/>
        <v>theater</v>
      </c>
      <c r="R2911" t="str">
        <f t="shared" si="271"/>
        <v>plays</v>
      </c>
      <c r="S2911" s="11">
        <f t="shared" si="274"/>
        <v>41968.615277777775</v>
      </c>
      <c r="T2911">
        <f t="shared" si="275"/>
        <v>2014</v>
      </c>
    </row>
    <row r="2912" spans="1:20" ht="48" x14ac:dyDescent="0.2">
      <c r="A2912" s="6">
        <f t="shared" si="272"/>
        <v>3.3333333333333335E-5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7">
        <f t="shared" si="270"/>
        <v>1</v>
      </c>
      <c r="Q2912" t="str">
        <f t="shared" si="273"/>
        <v>theater</v>
      </c>
      <c r="R2912" t="str">
        <f t="shared" si="271"/>
        <v>plays</v>
      </c>
      <c r="S2912" s="11">
        <f t="shared" si="274"/>
        <v>42167.632951388885</v>
      </c>
      <c r="T2912">
        <f t="shared" si="275"/>
        <v>2015</v>
      </c>
    </row>
    <row r="2913" spans="1:20" ht="48" x14ac:dyDescent="0.2">
      <c r="A2913" s="6">
        <f t="shared" si="272"/>
        <v>0.36499999999999999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7">
        <f t="shared" si="270"/>
        <v>46.928571428571431</v>
      </c>
      <c r="Q2913" t="str">
        <f t="shared" si="273"/>
        <v>theater</v>
      </c>
      <c r="R2913" t="str">
        <f t="shared" si="271"/>
        <v>plays</v>
      </c>
      <c r="S2913" s="11">
        <f t="shared" si="274"/>
        <v>42182.560486111113</v>
      </c>
      <c r="T2913">
        <f t="shared" si="275"/>
        <v>2015</v>
      </c>
    </row>
    <row r="2914" spans="1:20" ht="48" x14ac:dyDescent="0.2">
      <c r="A2914" s="6">
        <f t="shared" si="272"/>
        <v>0.14058171745152354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7">
        <f t="shared" si="270"/>
        <v>78.07692307692308</v>
      </c>
      <c r="Q2914" t="str">
        <f t="shared" si="273"/>
        <v>theater</v>
      </c>
      <c r="R2914" t="str">
        <f t="shared" si="271"/>
        <v>plays</v>
      </c>
      <c r="S2914" s="11">
        <f t="shared" si="274"/>
        <v>42383.923310185179</v>
      </c>
      <c r="T2914">
        <f t="shared" si="275"/>
        <v>2016</v>
      </c>
    </row>
    <row r="2915" spans="1:20" ht="48" x14ac:dyDescent="0.2">
      <c r="A2915" s="6">
        <f t="shared" si="272"/>
        <v>2.0000000000000001E-4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7">
        <f t="shared" si="270"/>
        <v>1</v>
      </c>
      <c r="Q2915" t="str">
        <f t="shared" si="273"/>
        <v>theater</v>
      </c>
      <c r="R2915" t="str">
        <f t="shared" si="271"/>
        <v>plays</v>
      </c>
      <c r="S2915" s="11">
        <f t="shared" si="274"/>
        <v>41888.714571759258</v>
      </c>
      <c r="T2915">
        <f t="shared" si="275"/>
        <v>2014</v>
      </c>
    </row>
    <row r="2916" spans="1:20" ht="32" x14ac:dyDescent="0.2">
      <c r="A2916" s="6">
        <f t="shared" si="272"/>
        <v>4.0000000000000003E-5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7">
        <f t="shared" si="270"/>
        <v>1</v>
      </c>
      <c r="Q2916" t="str">
        <f t="shared" si="273"/>
        <v>theater</v>
      </c>
      <c r="R2916" t="str">
        <f t="shared" si="271"/>
        <v>plays</v>
      </c>
      <c r="S2916" s="11">
        <f t="shared" si="274"/>
        <v>42077.657337962963</v>
      </c>
      <c r="T2916">
        <f t="shared" si="275"/>
        <v>2015</v>
      </c>
    </row>
    <row r="2917" spans="1:20" ht="48" x14ac:dyDescent="0.2">
      <c r="A2917" s="6">
        <f t="shared" si="272"/>
        <v>0.61099999999999999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7">
        <f t="shared" si="270"/>
        <v>203.66666666666666</v>
      </c>
      <c r="Q2917" t="str">
        <f t="shared" si="273"/>
        <v>theater</v>
      </c>
      <c r="R2917" t="str">
        <f t="shared" si="271"/>
        <v>plays</v>
      </c>
      <c r="S2917" s="11">
        <f t="shared" si="274"/>
        <v>42445.1480324074</v>
      </c>
      <c r="T2917">
        <f t="shared" si="275"/>
        <v>2016</v>
      </c>
    </row>
    <row r="2918" spans="1:20" ht="32" x14ac:dyDescent="0.2">
      <c r="A2918" s="6">
        <f t="shared" si="272"/>
        <v>7.8378378378378383E-2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7">
        <f t="shared" si="270"/>
        <v>20.714285714285715</v>
      </c>
      <c r="Q2918" t="str">
        <f t="shared" si="273"/>
        <v>theater</v>
      </c>
      <c r="R2918" t="str">
        <f t="shared" si="271"/>
        <v>plays</v>
      </c>
      <c r="S2918" s="11">
        <f t="shared" si="274"/>
        <v>41778.268391203703</v>
      </c>
      <c r="T2918">
        <f t="shared" si="275"/>
        <v>2014</v>
      </c>
    </row>
    <row r="2919" spans="1:20" ht="48" x14ac:dyDescent="0.2">
      <c r="A2919" s="6">
        <f t="shared" si="272"/>
        <v>0.2185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7">
        <f t="shared" si="270"/>
        <v>48.555555555555557</v>
      </c>
      <c r="Q2919" t="str">
        <f t="shared" si="273"/>
        <v>theater</v>
      </c>
      <c r="R2919" t="str">
        <f t="shared" si="271"/>
        <v>plays</v>
      </c>
      <c r="S2919" s="11">
        <f t="shared" si="274"/>
        <v>42263.026006944441</v>
      </c>
      <c r="T2919">
        <f t="shared" si="275"/>
        <v>2015</v>
      </c>
    </row>
    <row r="2920" spans="1:20" ht="48" x14ac:dyDescent="0.2">
      <c r="A2920" s="6">
        <f t="shared" si="272"/>
        <v>0.27239999999999998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7">
        <f t="shared" si="270"/>
        <v>68.099999999999994</v>
      </c>
      <c r="Q2920" t="str">
        <f t="shared" si="273"/>
        <v>theater</v>
      </c>
      <c r="R2920" t="str">
        <f t="shared" si="271"/>
        <v>plays</v>
      </c>
      <c r="S2920" s="11">
        <f t="shared" si="274"/>
        <v>42306.421377314815</v>
      </c>
      <c r="T2920">
        <f t="shared" si="275"/>
        <v>2015</v>
      </c>
    </row>
    <row r="2921" spans="1:20" ht="48" x14ac:dyDescent="0.2">
      <c r="A2921" s="6">
        <f t="shared" si="272"/>
        <v>8.5000000000000006E-2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7">
        <f t="shared" si="270"/>
        <v>8.5</v>
      </c>
      <c r="Q2921" t="str">
        <f t="shared" si="273"/>
        <v>theater</v>
      </c>
      <c r="R2921" t="str">
        <f t="shared" si="271"/>
        <v>plays</v>
      </c>
      <c r="S2921" s="11">
        <f t="shared" si="274"/>
        <v>41856.411215277774</v>
      </c>
      <c r="T2921">
        <f t="shared" si="275"/>
        <v>2014</v>
      </c>
    </row>
    <row r="2922" spans="1:20" ht="48" x14ac:dyDescent="0.2">
      <c r="A2922" s="6">
        <f t="shared" si="272"/>
        <v>0.26840000000000003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7">
        <f t="shared" si="270"/>
        <v>51.615384615384613</v>
      </c>
      <c r="Q2922" t="str">
        <f t="shared" si="273"/>
        <v>theater</v>
      </c>
      <c r="R2922" t="str">
        <f t="shared" si="271"/>
        <v>plays</v>
      </c>
      <c r="S2922" s="11">
        <f t="shared" si="274"/>
        <v>42088.54247685185</v>
      </c>
      <c r="T2922">
        <f t="shared" si="275"/>
        <v>2015</v>
      </c>
    </row>
    <row r="2923" spans="1:20" ht="32" x14ac:dyDescent="0.2">
      <c r="A2923" s="6">
        <f t="shared" si="272"/>
        <v>1.29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7">
        <f t="shared" si="270"/>
        <v>43</v>
      </c>
      <c r="Q2923" t="str">
        <f t="shared" si="273"/>
        <v>theater</v>
      </c>
      <c r="R2923" t="str">
        <f t="shared" si="271"/>
        <v>musical</v>
      </c>
      <c r="S2923" s="11">
        <f t="shared" si="274"/>
        <v>41907.678287037037</v>
      </c>
      <c r="T2923">
        <f t="shared" si="275"/>
        <v>2014</v>
      </c>
    </row>
    <row r="2924" spans="1:20" ht="48" x14ac:dyDescent="0.2">
      <c r="A2924" s="6">
        <f t="shared" si="272"/>
        <v>1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7">
        <f t="shared" si="270"/>
        <v>83.333333333333329</v>
      </c>
      <c r="Q2924" t="str">
        <f t="shared" si="273"/>
        <v>theater</v>
      </c>
      <c r="R2924" t="str">
        <f t="shared" si="271"/>
        <v>musical</v>
      </c>
      <c r="S2924" s="11">
        <f t="shared" si="274"/>
        <v>42142.665821759256</v>
      </c>
      <c r="T2924">
        <f t="shared" si="275"/>
        <v>2015</v>
      </c>
    </row>
    <row r="2925" spans="1:20" ht="48" x14ac:dyDescent="0.2">
      <c r="A2925" s="6">
        <f t="shared" si="272"/>
        <v>1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7">
        <f t="shared" si="270"/>
        <v>30</v>
      </c>
      <c r="Q2925" t="str">
        <f t="shared" si="273"/>
        <v>theater</v>
      </c>
      <c r="R2925" t="str">
        <f t="shared" si="271"/>
        <v>musical</v>
      </c>
      <c r="S2925" s="11">
        <f t="shared" si="274"/>
        <v>42027.916666666664</v>
      </c>
      <c r="T2925">
        <f t="shared" si="275"/>
        <v>2015</v>
      </c>
    </row>
    <row r="2926" spans="1:20" ht="48" x14ac:dyDescent="0.2">
      <c r="A2926" s="6">
        <f t="shared" si="272"/>
        <v>1.032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7">
        <f t="shared" si="270"/>
        <v>175.51020408163265</v>
      </c>
      <c r="Q2926" t="str">
        <f t="shared" si="273"/>
        <v>theater</v>
      </c>
      <c r="R2926" t="str">
        <f t="shared" si="271"/>
        <v>musical</v>
      </c>
      <c r="S2926" s="11">
        <f t="shared" si="274"/>
        <v>42132.957638888889</v>
      </c>
      <c r="T2926">
        <f t="shared" si="275"/>
        <v>2015</v>
      </c>
    </row>
    <row r="2927" spans="1:20" ht="48" x14ac:dyDescent="0.2">
      <c r="A2927" s="6">
        <f t="shared" si="272"/>
        <v>1.0244597777777777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7">
        <f t="shared" si="270"/>
        <v>231.66175879396985</v>
      </c>
      <c r="Q2927" t="str">
        <f t="shared" si="273"/>
        <v>theater</v>
      </c>
      <c r="R2927" t="str">
        <f t="shared" si="271"/>
        <v>musical</v>
      </c>
      <c r="S2927" s="11">
        <f t="shared" si="274"/>
        <v>41893.375787037032</v>
      </c>
      <c r="T2927">
        <f t="shared" si="275"/>
        <v>2014</v>
      </c>
    </row>
    <row r="2928" spans="1:20" ht="48" x14ac:dyDescent="0.2">
      <c r="A2928" s="6">
        <f t="shared" si="272"/>
        <v>1.25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7">
        <f t="shared" si="270"/>
        <v>75</v>
      </c>
      <c r="Q2928" t="str">
        <f t="shared" si="273"/>
        <v>theater</v>
      </c>
      <c r="R2928" t="str">
        <f t="shared" si="271"/>
        <v>musical</v>
      </c>
      <c r="S2928" s="11">
        <f t="shared" si="274"/>
        <v>42058.557627314811</v>
      </c>
      <c r="T2928">
        <f t="shared" si="275"/>
        <v>2015</v>
      </c>
    </row>
    <row r="2929" spans="1:20" ht="48" x14ac:dyDescent="0.2">
      <c r="A2929" s="6">
        <f t="shared" si="272"/>
        <v>1.3083333333333333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7">
        <f t="shared" si="270"/>
        <v>112.14285714285714</v>
      </c>
      <c r="Q2929" t="str">
        <f t="shared" si="273"/>
        <v>theater</v>
      </c>
      <c r="R2929" t="str">
        <f t="shared" si="271"/>
        <v>musical</v>
      </c>
      <c r="S2929" s="11">
        <f t="shared" si="274"/>
        <v>41835</v>
      </c>
      <c r="T2929">
        <f t="shared" si="275"/>
        <v>2014</v>
      </c>
    </row>
    <row r="2930" spans="1:20" ht="32" x14ac:dyDescent="0.2">
      <c r="A2930" s="6">
        <f t="shared" si="272"/>
        <v>1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7">
        <f t="shared" si="270"/>
        <v>41.666666666666664</v>
      </c>
      <c r="Q2930" t="str">
        <f t="shared" si="273"/>
        <v>theater</v>
      </c>
      <c r="R2930" t="str">
        <f t="shared" si="271"/>
        <v>musical</v>
      </c>
      <c r="S2930" s="11">
        <f t="shared" si="274"/>
        <v>42433.789884259262</v>
      </c>
      <c r="T2930">
        <f t="shared" si="275"/>
        <v>2016</v>
      </c>
    </row>
    <row r="2931" spans="1:20" ht="48" x14ac:dyDescent="0.2">
      <c r="A2931" s="6">
        <f t="shared" si="272"/>
        <v>1.02069375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7">
        <f t="shared" si="270"/>
        <v>255.17343750000001</v>
      </c>
      <c r="Q2931" t="str">
        <f t="shared" si="273"/>
        <v>theater</v>
      </c>
      <c r="R2931" t="str">
        <f t="shared" si="271"/>
        <v>musical</v>
      </c>
      <c r="S2931" s="11">
        <f t="shared" si="274"/>
        <v>41784.355995370366</v>
      </c>
      <c r="T2931">
        <f t="shared" si="275"/>
        <v>2014</v>
      </c>
    </row>
    <row r="2932" spans="1:20" ht="48" x14ac:dyDescent="0.2">
      <c r="A2932" s="6">
        <f t="shared" si="272"/>
        <v>1.0092000000000001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7">
        <f t="shared" si="270"/>
        <v>162.7741935483871</v>
      </c>
      <c r="Q2932" t="str">
        <f t="shared" si="273"/>
        <v>theater</v>
      </c>
      <c r="R2932" t="str">
        <f t="shared" si="271"/>
        <v>musical</v>
      </c>
      <c r="S2932" s="11">
        <f t="shared" si="274"/>
        <v>42131.375740740739</v>
      </c>
      <c r="T2932">
        <f t="shared" si="275"/>
        <v>2015</v>
      </c>
    </row>
    <row r="2933" spans="1:20" ht="48" x14ac:dyDescent="0.2">
      <c r="A2933" s="6">
        <f t="shared" si="272"/>
        <v>1.06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7">
        <f t="shared" si="270"/>
        <v>88.333333333333329</v>
      </c>
      <c r="Q2933" t="str">
        <f t="shared" si="273"/>
        <v>theater</v>
      </c>
      <c r="R2933" t="str">
        <f t="shared" si="271"/>
        <v>musical</v>
      </c>
      <c r="S2933" s="11">
        <f t="shared" si="274"/>
        <v>41897.047222222223</v>
      </c>
      <c r="T2933">
        <f t="shared" si="275"/>
        <v>2014</v>
      </c>
    </row>
    <row r="2934" spans="1:20" ht="48" x14ac:dyDescent="0.2">
      <c r="A2934" s="6">
        <f t="shared" si="272"/>
        <v>1.0509677419354839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7">
        <f t="shared" si="270"/>
        <v>85.736842105263165</v>
      </c>
      <c r="Q2934" t="str">
        <f t="shared" si="273"/>
        <v>theater</v>
      </c>
      <c r="R2934" t="str">
        <f t="shared" si="271"/>
        <v>musical</v>
      </c>
      <c r="S2934" s="11">
        <f t="shared" si="274"/>
        <v>42056.249999999993</v>
      </c>
      <c r="T2934">
        <f t="shared" si="275"/>
        <v>2015</v>
      </c>
    </row>
    <row r="2935" spans="1:20" ht="48" x14ac:dyDescent="0.2">
      <c r="A2935" s="6">
        <f t="shared" si="272"/>
        <v>1.0276000000000001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7">
        <f t="shared" si="270"/>
        <v>47.574074074074076</v>
      </c>
      <c r="Q2935" t="str">
        <f t="shared" si="273"/>
        <v>theater</v>
      </c>
      <c r="R2935" t="str">
        <f t="shared" si="271"/>
        <v>musical</v>
      </c>
      <c r="S2935" s="11">
        <f t="shared" si="274"/>
        <v>42525.748298611106</v>
      </c>
      <c r="T2935">
        <f t="shared" si="275"/>
        <v>2016</v>
      </c>
    </row>
    <row r="2936" spans="1:20" ht="48" x14ac:dyDescent="0.2">
      <c r="A2936" s="6">
        <f t="shared" si="272"/>
        <v>1.08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7">
        <f t="shared" si="270"/>
        <v>72.972972972972968</v>
      </c>
      <c r="Q2936" t="str">
        <f t="shared" si="273"/>
        <v>theater</v>
      </c>
      <c r="R2936" t="str">
        <f t="shared" si="271"/>
        <v>musical</v>
      </c>
      <c r="S2936" s="11">
        <f t="shared" si="274"/>
        <v>41805.427824074075</v>
      </c>
      <c r="T2936">
        <f t="shared" si="275"/>
        <v>2014</v>
      </c>
    </row>
    <row r="2937" spans="1:20" ht="48" x14ac:dyDescent="0.2">
      <c r="A2937" s="6">
        <f t="shared" si="272"/>
        <v>1.0088571428571429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7">
        <f t="shared" si="270"/>
        <v>90.538461538461533</v>
      </c>
      <c r="Q2937" t="str">
        <f t="shared" si="273"/>
        <v>theater</v>
      </c>
      <c r="R2937" t="str">
        <f t="shared" si="271"/>
        <v>musical</v>
      </c>
      <c r="S2937" s="11">
        <f t="shared" si="274"/>
        <v>42611.499999999993</v>
      </c>
      <c r="T2937">
        <f t="shared" si="275"/>
        <v>2016</v>
      </c>
    </row>
    <row r="2938" spans="1:20" ht="48" x14ac:dyDescent="0.2">
      <c r="A2938" s="6">
        <f t="shared" si="272"/>
        <v>1.28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7">
        <f t="shared" si="270"/>
        <v>37.647058823529413</v>
      </c>
      <c r="Q2938" t="str">
        <f t="shared" si="273"/>
        <v>theater</v>
      </c>
      <c r="R2938" t="str">
        <f t="shared" si="271"/>
        <v>musical</v>
      </c>
      <c r="S2938" s="11">
        <f t="shared" si="274"/>
        <v>41924.999305555553</v>
      </c>
      <c r="T2938">
        <f t="shared" si="275"/>
        <v>2014</v>
      </c>
    </row>
    <row r="2939" spans="1:20" ht="32" x14ac:dyDescent="0.2">
      <c r="A2939" s="6">
        <f t="shared" si="272"/>
        <v>1.3333333333333333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7">
        <f t="shared" si="270"/>
        <v>36.363636363636367</v>
      </c>
      <c r="Q2939" t="str">
        <f t="shared" si="273"/>
        <v>theater</v>
      </c>
      <c r="R2939" t="str">
        <f t="shared" si="271"/>
        <v>musical</v>
      </c>
      <c r="S2939" s="11">
        <f t="shared" si="274"/>
        <v>41833.248993055553</v>
      </c>
      <c r="T2939">
        <f t="shared" si="275"/>
        <v>2014</v>
      </c>
    </row>
    <row r="2940" spans="1:20" ht="48" x14ac:dyDescent="0.2">
      <c r="A2940" s="6">
        <f t="shared" si="272"/>
        <v>1.0137499999999999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7">
        <f t="shared" si="270"/>
        <v>126.71875</v>
      </c>
      <c r="Q2940" t="str">
        <f t="shared" si="273"/>
        <v>theater</v>
      </c>
      <c r="R2940" t="str">
        <f t="shared" si="271"/>
        <v>musical</v>
      </c>
      <c r="S2940" s="11">
        <f t="shared" si="274"/>
        <v>42034.495532407404</v>
      </c>
      <c r="T2940">
        <f t="shared" si="275"/>
        <v>2015</v>
      </c>
    </row>
    <row r="2941" spans="1:20" ht="48" x14ac:dyDescent="0.2">
      <c r="A2941" s="6">
        <f t="shared" si="272"/>
        <v>1.0287500000000001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7">
        <f t="shared" si="270"/>
        <v>329.2</v>
      </c>
      <c r="Q2941" t="str">
        <f t="shared" si="273"/>
        <v>theater</v>
      </c>
      <c r="R2941" t="str">
        <f t="shared" si="271"/>
        <v>musical</v>
      </c>
      <c r="S2941" s="11">
        <f t="shared" si="274"/>
        <v>41878.833333333328</v>
      </c>
      <c r="T2941">
        <f t="shared" si="275"/>
        <v>2014</v>
      </c>
    </row>
    <row r="2942" spans="1:20" ht="48" x14ac:dyDescent="0.2">
      <c r="A2942" s="6">
        <f t="shared" si="272"/>
        <v>1.0724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7">
        <f t="shared" si="270"/>
        <v>81.242424242424249</v>
      </c>
      <c r="Q2942" t="str">
        <f t="shared" si="273"/>
        <v>theater</v>
      </c>
      <c r="R2942" t="str">
        <f t="shared" si="271"/>
        <v>musical</v>
      </c>
      <c r="S2942" s="11">
        <f t="shared" si="274"/>
        <v>42022.565023148149</v>
      </c>
      <c r="T2942">
        <f t="shared" si="275"/>
        <v>2015</v>
      </c>
    </row>
    <row r="2943" spans="1:20" ht="48" x14ac:dyDescent="0.2">
      <c r="A2943" s="6">
        <f t="shared" si="272"/>
        <v>4.0000000000000003E-5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7">
        <f t="shared" si="270"/>
        <v>1</v>
      </c>
      <c r="Q2943" t="str">
        <f t="shared" si="273"/>
        <v>theater</v>
      </c>
      <c r="R2943" t="str">
        <f t="shared" si="271"/>
        <v>spaces</v>
      </c>
      <c r="S2943" s="11">
        <f t="shared" si="274"/>
        <v>42064.751793981479</v>
      </c>
      <c r="T2943">
        <f t="shared" si="275"/>
        <v>2015</v>
      </c>
    </row>
    <row r="2944" spans="1:20" ht="48" x14ac:dyDescent="0.2">
      <c r="A2944" s="6">
        <f t="shared" si="272"/>
        <v>0.20424999999999999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7">
        <f t="shared" si="270"/>
        <v>202.22772277227722</v>
      </c>
      <c r="Q2944" t="str">
        <f t="shared" si="273"/>
        <v>theater</v>
      </c>
      <c r="R2944" t="str">
        <f t="shared" si="271"/>
        <v>spaces</v>
      </c>
      <c r="S2944" s="11">
        <f t="shared" si="274"/>
        <v>42354.637499999997</v>
      </c>
      <c r="T2944">
        <f t="shared" si="275"/>
        <v>2015</v>
      </c>
    </row>
    <row r="2945" spans="1:20" ht="48" x14ac:dyDescent="0.2">
      <c r="A2945" s="6">
        <f t="shared" si="272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7" t="e">
        <f t="shared" si="270"/>
        <v>#DIV/0!</v>
      </c>
      <c r="Q2945" t="str">
        <f t="shared" si="273"/>
        <v>theater</v>
      </c>
      <c r="R2945" t="str">
        <f t="shared" si="271"/>
        <v>spaces</v>
      </c>
      <c r="S2945" s="11">
        <f t="shared" si="274"/>
        <v>42106.921064814807</v>
      </c>
      <c r="T2945">
        <f t="shared" si="275"/>
        <v>2015</v>
      </c>
    </row>
    <row r="2946" spans="1:20" ht="32" x14ac:dyDescent="0.2">
      <c r="A2946" s="6">
        <f t="shared" si="272"/>
        <v>0.01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7">
        <f t="shared" ref="P2946:P3009" si="276">F:F/M:M</f>
        <v>100</v>
      </c>
      <c r="Q2946" t="str">
        <f t="shared" si="273"/>
        <v>theater</v>
      </c>
      <c r="R2946" t="str">
        <f t="shared" ref="R2946:R3009" si="277">RIGHT(O2946,LEN(O2946)-SEARCH("/",O2946,1))</f>
        <v>spaces</v>
      </c>
      <c r="S2946" s="11">
        <f t="shared" si="274"/>
        <v>42162.705995370365</v>
      </c>
      <c r="T2946">
        <f t="shared" si="275"/>
        <v>2015</v>
      </c>
    </row>
    <row r="2947" spans="1:20" ht="48" x14ac:dyDescent="0.2">
      <c r="A2947" s="6">
        <f t="shared" ref="A2947:A3010" si="278">F:F/E:E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7" t="e">
        <f t="shared" si="276"/>
        <v>#DIV/0!</v>
      </c>
      <c r="Q2947" t="str">
        <f t="shared" ref="Q2947:Q3010" si="279">LEFT(O2947,SEARCH("/",O2947,1)-1)</f>
        <v>theater</v>
      </c>
      <c r="R2947" t="str">
        <f t="shared" si="277"/>
        <v>spaces</v>
      </c>
      <c r="S2947" s="11">
        <f t="shared" ref="S2947:S3010" si="280">(((J2947/60)/60)/24)+DATE(1970,1,1)+(-5/24)</f>
        <v>42147.931250000001</v>
      </c>
      <c r="T2947">
        <f t="shared" ref="T2947:T3010" si="281">YEAR(S2947)</f>
        <v>2015</v>
      </c>
    </row>
    <row r="2948" spans="1:20" ht="48" x14ac:dyDescent="0.2">
      <c r="A2948" s="6">
        <f t="shared" si="278"/>
        <v>1E-3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7">
        <f t="shared" si="276"/>
        <v>1</v>
      </c>
      <c r="Q2948" t="str">
        <f t="shared" si="279"/>
        <v>theater</v>
      </c>
      <c r="R2948" t="str">
        <f t="shared" si="277"/>
        <v>spaces</v>
      </c>
      <c r="S2948" s="11">
        <f t="shared" si="280"/>
        <v>42597.322824074072</v>
      </c>
      <c r="T2948">
        <f t="shared" si="281"/>
        <v>2016</v>
      </c>
    </row>
    <row r="2949" spans="1:20" ht="48" x14ac:dyDescent="0.2">
      <c r="A2949" s="6">
        <f t="shared" si="278"/>
        <v>4.2880000000000001E-2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7">
        <f t="shared" si="276"/>
        <v>82.461538461538467</v>
      </c>
      <c r="Q2949" t="str">
        <f t="shared" si="279"/>
        <v>theater</v>
      </c>
      <c r="R2949" t="str">
        <f t="shared" si="277"/>
        <v>spaces</v>
      </c>
      <c r="S2949" s="11">
        <f t="shared" si="280"/>
        <v>42698.507638888892</v>
      </c>
      <c r="T2949">
        <f t="shared" si="281"/>
        <v>2016</v>
      </c>
    </row>
    <row r="2950" spans="1:20" ht="48" x14ac:dyDescent="0.2">
      <c r="A2950" s="6">
        <f t="shared" si="278"/>
        <v>4.8000000000000001E-5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7">
        <f t="shared" si="276"/>
        <v>2.6666666666666665</v>
      </c>
      <c r="Q2950" t="str">
        <f t="shared" si="279"/>
        <v>theater</v>
      </c>
      <c r="R2950" t="str">
        <f t="shared" si="277"/>
        <v>spaces</v>
      </c>
      <c r="S2950" s="11">
        <f t="shared" si="280"/>
        <v>42157.440891203696</v>
      </c>
      <c r="T2950">
        <f t="shared" si="281"/>
        <v>2015</v>
      </c>
    </row>
    <row r="2951" spans="1:20" ht="48" x14ac:dyDescent="0.2">
      <c r="A2951" s="6">
        <f t="shared" si="278"/>
        <v>2.5000000000000001E-2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7">
        <f t="shared" si="276"/>
        <v>12.5</v>
      </c>
      <c r="Q2951" t="str">
        <f t="shared" si="279"/>
        <v>theater</v>
      </c>
      <c r="R2951" t="str">
        <f t="shared" si="277"/>
        <v>spaces</v>
      </c>
      <c r="S2951" s="11">
        <f t="shared" si="280"/>
        <v>42327.656446759262</v>
      </c>
      <c r="T2951">
        <f t="shared" si="281"/>
        <v>2015</v>
      </c>
    </row>
    <row r="2952" spans="1:20" ht="48" x14ac:dyDescent="0.2">
      <c r="A2952" s="6">
        <f t="shared" si="278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7" t="e">
        <f t="shared" si="276"/>
        <v>#DIV/0!</v>
      </c>
      <c r="Q2952" t="str">
        <f t="shared" si="279"/>
        <v>theater</v>
      </c>
      <c r="R2952" t="str">
        <f t="shared" si="277"/>
        <v>spaces</v>
      </c>
      <c r="S2952" s="11">
        <f t="shared" si="280"/>
        <v>42392.156851851854</v>
      </c>
      <c r="T2952">
        <f t="shared" si="281"/>
        <v>2016</v>
      </c>
    </row>
    <row r="2953" spans="1:20" ht="64" x14ac:dyDescent="0.2">
      <c r="A2953" s="6">
        <f t="shared" si="278"/>
        <v>2.1919999999999999E-2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7">
        <f t="shared" si="276"/>
        <v>18.896551724137932</v>
      </c>
      <c r="Q2953" t="str">
        <f t="shared" si="279"/>
        <v>theater</v>
      </c>
      <c r="R2953" t="str">
        <f t="shared" si="277"/>
        <v>spaces</v>
      </c>
      <c r="S2953" s="11">
        <f t="shared" si="280"/>
        <v>41917.594594907401</v>
      </c>
      <c r="T2953">
        <f t="shared" si="281"/>
        <v>2014</v>
      </c>
    </row>
    <row r="2954" spans="1:20" ht="48" x14ac:dyDescent="0.2">
      <c r="A2954" s="6">
        <f t="shared" si="278"/>
        <v>8.0250000000000002E-2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7">
        <f t="shared" si="276"/>
        <v>200.625</v>
      </c>
      <c r="Q2954" t="str">
        <f t="shared" si="279"/>
        <v>theater</v>
      </c>
      <c r="R2954" t="str">
        <f t="shared" si="277"/>
        <v>spaces</v>
      </c>
      <c r="S2954" s="11">
        <f t="shared" si="280"/>
        <v>42659.958333333336</v>
      </c>
      <c r="T2954">
        <f t="shared" si="281"/>
        <v>2016</v>
      </c>
    </row>
    <row r="2955" spans="1:20" ht="48" x14ac:dyDescent="0.2">
      <c r="A2955" s="6">
        <f t="shared" si="278"/>
        <v>1.5125E-3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7">
        <f t="shared" si="276"/>
        <v>201.66666666666666</v>
      </c>
      <c r="Q2955" t="str">
        <f t="shared" si="279"/>
        <v>theater</v>
      </c>
      <c r="R2955" t="str">
        <f t="shared" si="277"/>
        <v>spaces</v>
      </c>
      <c r="S2955" s="11">
        <f t="shared" si="280"/>
        <v>42285.583576388883</v>
      </c>
      <c r="T2955">
        <f t="shared" si="281"/>
        <v>2015</v>
      </c>
    </row>
    <row r="2956" spans="1:20" ht="48" x14ac:dyDescent="0.2">
      <c r="A2956" s="6">
        <f t="shared" si="278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7" t="e">
        <f t="shared" si="276"/>
        <v>#DIV/0!</v>
      </c>
      <c r="Q2956" t="str">
        <f t="shared" si="279"/>
        <v>theater</v>
      </c>
      <c r="R2956" t="str">
        <f t="shared" si="277"/>
        <v>spaces</v>
      </c>
      <c r="S2956" s="11">
        <f t="shared" si="280"/>
        <v>42810.333368055559</v>
      </c>
      <c r="T2956">
        <f t="shared" si="281"/>
        <v>2017</v>
      </c>
    </row>
    <row r="2957" spans="1:20" ht="32" x14ac:dyDescent="0.2">
      <c r="A2957" s="6">
        <f t="shared" si="278"/>
        <v>0.59583333333333333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7">
        <f t="shared" si="276"/>
        <v>65</v>
      </c>
      <c r="Q2957" t="str">
        <f t="shared" si="279"/>
        <v>theater</v>
      </c>
      <c r="R2957" t="str">
        <f t="shared" si="277"/>
        <v>spaces</v>
      </c>
      <c r="S2957" s="11">
        <f t="shared" si="280"/>
        <v>42171.532974537033</v>
      </c>
      <c r="T2957">
        <f t="shared" si="281"/>
        <v>2015</v>
      </c>
    </row>
    <row r="2958" spans="1:20" ht="48" x14ac:dyDescent="0.2">
      <c r="A2958" s="6">
        <f t="shared" si="278"/>
        <v>0.16734177215189874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7">
        <f t="shared" si="276"/>
        <v>66.099999999999994</v>
      </c>
      <c r="Q2958" t="str">
        <f t="shared" si="279"/>
        <v>theater</v>
      </c>
      <c r="R2958" t="str">
        <f t="shared" si="277"/>
        <v>spaces</v>
      </c>
      <c r="S2958" s="11">
        <f t="shared" si="280"/>
        <v>42494.750578703701</v>
      </c>
      <c r="T2958">
        <f t="shared" si="281"/>
        <v>2016</v>
      </c>
    </row>
    <row r="2959" spans="1:20" ht="48" x14ac:dyDescent="0.2">
      <c r="A2959" s="6">
        <f t="shared" si="278"/>
        <v>1.8666666666666668E-2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7">
        <f t="shared" si="276"/>
        <v>93.333333333333329</v>
      </c>
      <c r="Q2959" t="str">
        <f t="shared" si="279"/>
        <v>theater</v>
      </c>
      <c r="R2959" t="str">
        <f t="shared" si="277"/>
        <v>spaces</v>
      </c>
      <c r="S2959" s="11">
        <f t="shared" si="280"/>
        <v>42090.761249999996</v>
      </c>
      <c r="T2959">
        <f t="shared" si="281"/>
        <v>2015</v>
      </c>
    </row>
    <row r="2960" spans="1:20" ht="48" x14ac:dyDescent="0.2">
      <c r="A2960" s="6">
        <f t="shared" si="278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7" t="e">
        <f t="shared" si="276"/>
        <v>#DIV/0!</v>
      </c>
      <c r="Q2960" t="str">
        <f t="shared" si="279"/>
        <v>theater</v>
      </c>
      <c r="R2960" t="str">
        <f t="shared" si="277"/>
        <v>spaces</v>
      </c>
      <c r="S2960" s="11">
        <f t="shared" si="280"/>
        <v>42498.529131944444</v>
      </c>
      <c r="T2960">
        <f t="shared" si="281"/>
        <v>2016</v>
      </c>
    </row>
    <row r="2961" spans="1:20" ht="48" x14ac:dyDescent="0.2">
      <c r="A2961" s="6">
        <f t="shared" si="278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7" t="e">
        <f t="shared" si="276"/>
        <v>#DIV/0!</v>
      </c>
      <c r="Q2961" t="str">
        <f t="shared" si="279"/>
        <v>theater</v>
      </c>
      <c r="R2961" t="str">
        <f t="shared" si="277"/>
        <v>spaces</v>
      </c>
      <c r="S2961" s="11">
        <f t="shared" si="280"/>
        <v>42527.800057870372</v>
      </c>
      <c r="T2961">
        <f t="shared" si="281"/>
        <v>2016</v>
      </c>
    </row>
    <row r="2962" spans="1:20" ht="48" x14ac:dyDescent="0.2">
      <c r="A2962" s="6">
        <f t="shared" si="278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7" t="e">
        <f t="shared" si="276"/>
        <v>#DIV/0!</v>
      </c>
      <c r="Q2962" t="str">
        <f t="shared" si="279"/>
        <v>theater</v>
      </c>
      <c r="R2962" t="str">
        <f t="shared" si="277"/>
        <v>spaces</v>
      </c>
      <c r="S2962" s="11">
        <f t="shared" si="280"/>
        <v>41893.54887731481</v>
      </c>
      <c r="T2962">
        <f t="shared" si="281"/>
        <v>2014</v>
      </c>
    </row>
    <row r="2963" spans="1:20" ht="48" x14ac:dyDescent="0.2">
      <c r="A2963" s="6">
        <f t="shared" si="278"/>
        <v>1.0962000000000001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7">
        <f t="shared" si="276"/>
        <v>50.75</v>
      </c>
      <c r="Q2963" t="str">
        <f t="shared" si="279"/>
        <v>theater</v>
      </c>
      <c r="R2963" t="str">
        <f t="shared" si="277"/>
        <v>plays</v>
      </c>
      <c r="S2963" s="11">
        <f t="shared" si="280"/>
        <v>42088.958333333336</v>
      </c>
      <c r="T2963">
        <f t="shared" si="281"/>
        <v>2015</v>
      </c>
    </row>
    <row r="2964" spans="1:20" ht="48" x14ac:dyDescent="0.2">
      <c r="A2964" s="6">
        <f t="shared" si="278"/>
        <v>1.218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7">
        <f t="shared" si="276"/>
        <v>60.9</v>
      </c>
      <c r="Q2964" t="str">
        <f t="shared" si="279"/>
        <v>theater</v>
      </c>
      <c r="R2964" t="str">
        <f t="shared" si="277"/>
        <v>plays</v>
      </c>
      <c r="S2964" s="11">
        <f t="shared" si="280"/>
        <v>42064.082638888889</v>
      </c>
      <c r="T2964">
        <f t="shared" si="281"/>
        <v>2015</v>
      </c>
    </row>
    <row r="2965" spans="1:20" ht="64" x14ac:dyDescent="0.2">
      <c r="A2965" s="6">
        <f t="shared" si="278"/>
        <v>1.0685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7">
        <f t="shared" si="276"/>
        <v>109.03061224489795</v>
      </c>
      <c r="Q2965" t="str">
        <f t="shared" si="279"/>
        <v>theater</v>
      </c>
      <c r="R2965" t="str">
        <f t="shared" si="277"/>
        <v>plays</v>
      </c>
      <c r="S2965" s="11">
        <f t="shared" si="280"/>
        <v>42187.26185185185</v>
      </c>
      <c r="T2965">
        <f t="shared" si="281"/>
        <v>2015</v>
      </c>
    </row>
    <row r="2966" spans="1:20" ht="48" x14ac:dyDescent="0.2">
      <c r="A2966" s="6">
        <f t="shared" si="278"/>
        <v>1.0071379999999999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7">
        <f t="shared" si="276"/>
        <v>25.692295918367346</v>
      </c>
      <c r="Q2966" t="str">
        <f t="shared" si="279"/>
        <v>theater</v>
      </c>
      <c r="R2966" t="str">
        <f t="shared" si="277"/>
        <v>plays</v>
      </c>
      <c r="S2966" s="11">
        <f t="shared" si="280"/>
        <v>41857.688888888886</v>
      </c>
      <c r="T2966">
        <f t="shared" si="281"/>
        <v>2014</v>
      </c>
    </row>
    <row r="2967" spans="1:20" ht="48" x14ac:dyDescent="0.2">
      <c r="A2967" s="6">
        <f t="shared" si="278"/>
        <v>1.0900000000000001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7">
        <f t="shared" si="276"/>
        <v>41.92307692307692</v>
      </c>
      <c r="Q2967" t="str">
        <f t="shared" si="279"/>
        <v>theater</v>
      </c>
      <c r="R2967" t="str">
        <f t="shared" si="277"/>
        <v>plays</v>
      </c>
      <c r="S2967" s="11">
        <f t="shared" si="280"/>
        <v>42192.521215277775</v>
      </c>
      <c r="T2967">
        <f t="shared" si="281"/>
        <v>2015</v>
      </c>
    </row>
    <row r="2968" spans="1:20" ht="48" x14ac:dyDescent="0.2">
      <c r="A2968" s="6">
        <f t="shared" si="278"/>
        <v>1.1363000000000001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7">
        <f t="shared" si="276"/>
        <v>88.7734375</v>
      </c>
      <c r="Q2968" t="str">
        <f t="shared" si="279"/>
        <v>theater</v>
      </c>
      <c r="R2968" t="str">
        <f t="shared" si="277"/>
        <v>plays</v>
      </c>
      <c r="S2968" s="11">
        <f t="shared" si="280"/>
        <v>42263.530231481483</v>
      </c>
      <c r="T2968">
        <f t="shared" si="281"/>
        <v>2015</v>
      </c>
    </row>
    <row r="2969" spans="1:20" ht="48" x14ac:dyDescent="0.2">
      <c r="A2969" s="6">
        <f t="shared" si="278"/>
        <v>1.1392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7">
        <f t="shared" si="276"/>
        <v>80.225352112676063</v>
      </c>
      <c r="Q2969" t="str">
        <f t="shared" si="279"/>
        <v>theater</v>
      </c>
      <c r="R2969" t="str">
        <f t="shared" si="277"/>
        <v>plays</v>
      </c>
      <c r="S2969" s="11">
        <f t="shared" si="280"/>
        <v>42071.947824074072</v>
      </c>
      <c r="T2969">
        <f t="shared" si="281"/>
        <v>2015</v>
      </c>
    </row>
    <row r="2970" spans="1:20" ht="32" x14ac:dyDescent="0.2">
      <c r="A2970" s="6">
        <f t="shared" si="278"/>
        <v>1.06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7">
        <f t="shared" si="276"/>
        <v>78.936170212765958</v>
      </c>
      <c r="Q2970" t="str">
        <f t="shared" si="279"/>
        <v>theater</v>
      </c>
      <c r="R2970" t="str">
        <f t="shared" si="277"/>
        <v>plays</v>
      </c>
      <c r="S2970" s="11">
        <f t="shared" si="280"/>
        <v>42598.957638888889</v>
      </c>
      <c r="T2970">
        <f t="shared" si="281"/>
        <v>2016</v>
      </c>
    </row>
    <row r="2971" spans="1:20" ht="48" x14ac:dyDescent="0.2">
      <c r="A2971" s="6">
        <f t="shared" si="278"/>
        <v>1.625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7">
        <f t="shared" si="276"/>
        <v>95.588235294117652</v>
      </c>
      <c r="Q2971" t="str">
        <f t="shared" si="279"/>
        <v>theater</v>
      </c>
      <c r="R2971" t="str">
        <f t="shared" si="277"/>
        <v>plays</v>
      </c>
      <c r="S2971" s="11">
        <f t="shared" si="280"/>
        <v>42127.743750000001</v>
      </c>
      <c r="T2971">
        <f t="shared" si="281"/>
        <v>2015</v>
      </c>
    </row>
    <row r="2972" spans="1:20" ht="48" x14ac:dyDescent="0.2">
      <c r="A2972" s="6">
        <f t="shared" si="278"/>
        <v>1.06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7">
        <f t="shared" si="276"/>
        <v>69.890109890109883</v>
      </c>
      <c r="Q2972" t="str">
        <f t="shared" si="279"/>
        <v>theater</v>
      </c>
      <c r="R2972" t="str">
        <f t="shared" si="277"/>
        <v>plays</v>
      </c>
      <c r="S2972" s="11">
        <f t="shared" si="280"/>
        <v>41838.461238425924</v>
      </c>
      <c r="T2972">
        <f t="shared" si="281"/>
        <v>2014</v>
      </c>
    </row>
    <row r="2973" spans="1:20" ht="48" x14ac:dyDescent="0.2">
      <c r="A2973" s="6">
        <f t="shared" si="278"/>
        <v>1.0015624999999999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7">
        <f t="shared" si="276"/>
        <v>74.534883720930239</v>
      </c>
      <c r="Q2973" t="str">
        <f t="shared" si="279"/>
        <v>theater</v>
      </c>
      <c r="R2973" t="str">
        <f t="shared" si="277"/>
        <v>plays</v>
      </c>
      <c r="S2973" s="11">
        <f t="shared" si="280"/>
        <v>41882.449976851851</v>
      </c>
      <c r="T2973">
        <f t="shared" si="281"/>
        <v>2014</v>
      </c>
    </row>
    <row r="2974" spans="1:20" ht="32" x14ac:dyDescent="0.2">
      <c r="A2974" s="6">
        <f t="shared" si="278"/>
        <v>1.0535000000000001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7">
        <f t="shared" si="276"/>
        <v>123.94117647058823</v>
      </c>
      <c r="Q2974" t="str">
        <f t="shared" si="279"/>
        <v>theater</v>
      </c>
      <c r="R2974" t="str">
        <f t="shared" si="277"/>
        <v>plays</v>
      </c>
      <c r="S2974" s="11">
        <f t="shared" si="280"/>
        <v>42708.833333333336</v>
      </c>
      <c r="T2974">
        <f t="shared" si="281"/>
        <v>2016</v>
      </c>
    </row>
    <row r="2975" spans="1:20" ht="48" x14ac:dyDescent="0.2">
      <c r="A2975" s="6">
        <f t="shared" si="278"/>
        <v>1.748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7">
        <f t="shared" si="276"/>
        <v>264.84848484848487</v>
      </c>
      <c r="Q2975" t="str">
        <f t="shared" si="279"/>
        <v>theater</v>
      </c>
      <c r="R2975" t="str">
        <f t="shared" si="277"/>
        <v>plays</v>
      </c>
      <c r="S2975" s="11">
        <f t="shared" si="280"/>
        <v>42369.958333333336</v>
      </c>
      <c r="T2975">
        <f t="shared" si="281"/>
        <v>2015</v>
      </c>
    </row>
    <row r="2976" spans="1:20" ht="48" x14ac:dyDescent="0.2">
      <c r="A2976" s="6">
        <f t="shared" si="278"/>
        <v>1.02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7">
        <f t="shared" si="276"/>
        <v>58.620689655172413</v>
      </c>
      <c r="Q2976" t="str">
        <f t="shared" si="279"/>
        <v>theater</v>
      </c>
      <c r="R2976" t="str">
        <f t="shared" si="277"/>
        <v>plays</v>
      </c>
      <c r="S2976" s="11">
        <f t="shared" si="280"/>
        <v>41907.857638888883</v>
      </c>
      <c r="T2976">
        <f t="shared" si="281"/>
        <v>2014</v>
      </c>
    </row>
    <row r="2977" spans="1:20" ht="48" x14ac:dyDescent="0.2">
      <c r="A2977" s="6">
        <f t="shared" si="278"/>
        <v>1.00125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7">
        <f t="shared" si="276"/>
        <v>70.884955752212392</v>
      </c>
      <c r="Q2977" t="str">
        <f t="shared" si="279"/>
        <v>theater</v>
      </c>
      <c r="R2977" t="str">
        <f t="shared" si="277"/>
        <v>plays</v>
      </c>
      <c r="S2977" s="11">
        <f t="shared" si="280"/>
        <v>41969.916666666664</v>
      </c>
      <c r="T2977">
        <f t="shared" si="281"/>
        <v>2014</v>
      </c>
    </row>
    <row r="2978" spans="1:20" ht="48" x14ac:dyDescent="0.2">
      <c r="A2978" s="6">
        <f t="shared" si="278"/>
        <v>1.7142857142857142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7">
        <f t="shared" si="276"/>
        <v>8.5714285714285712</v>
      </c>
      <c r="Q2978" t="str">
        <f t="shared" si="279"/>
        <v>theater</v>
      </c>
      <c r="R2978" t="str">
        <f t="shared" si="277"/>
        <v>plays</v>
      </c>
      <c r="S2978" s="11">
        <f t="shared" si="280"/>
        <v>42442.291666666664</v>
      </c>
      <c r="T2978">
        <f t="shared" si="281"/>
        <v>2016</v>
      </c>
    </row>
    <row r="2979" spans="1:20" ht="64" x14ac:dyDescent="0.2">
      <c r="A2979" s="6">
        <f t="shared" si="278"/>
        <v>1.1356666666666666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7">
        <f t="shared" si="276"/>
        <v>113.56666666666666</v>
      </c>
      <c r="Q2979" t="str">
        <f t="shared" si="279"/>
        <v>theater</v>
      </c>
      <c r="R2979" t="str">
        <f t="shared" si="277"/>
        <v>plays</v>
      </c>
      <c r="S2979" s="11">
        <f t="shared" si="280"/>
        <v>42085.884722222218</v>
      </c>
      <c r="T2979">
        <f t="shared" si="281"/>
        <v>2015</v>
      </c>
    </row>
    <row r="2980" spans="1:20" ht="48" x14ac:dyDescent="0.2">
      <c r="A2980" s="6">
        <f t="shared" si="278"/>
        <v>1.2946666666666666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7">
        <f t="shared" si="276"/>
        <v>60.6875</v>
      </c>
      <c r="Q2980" t="str">
        <f t="shared" si="279"/>
        <v>theater</v>
      </c>
      <c r="R2980" t="str">
        <f t="shared" si="277"/>
        <v>plays</v>
      </c>
      <c r="S2980" s="11">
        <f t="shared" si="280"/>
        <v>41932.040972222218</v>
      </c>
      <c r="T2980">
        <f t="shared" si="281"/>
        <v>2014</v>
      </c>
    </row>
    <row r="2981" spans="1:20" ht="48" x14ac:dyDescent="0.2">
      <c r="A2981" s="6">
        <f t="shared" si="278"/>
        <v>1.014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7">
        <f t="shared" si="276"/>
        <v>110.21739130434783</v>
      </c>
      <c r="Q2981" t="str">
        <f t="shared" si="279"/>
        <v>theater</v>
      </c>
      <c r="R2981" t="str">
        <f t="shared" si="277"/>
        <v>plays</v>
      </c>
      <c r="S2981" s="11">
        <f t="shared" si="280"/>
        <v>42010.041666666664</v>
      </c>
      <c r="T2981">
        <f t="shared" si="281"/>
        <v>2015</v>
      </c>
    </row>
    <row r="2982" spans="1:20" ht="48" x14ac:dyDescent="0.2">
      <c r="A2982" s="6">
        <f t="shared" si="278"/>
        <v>1.0916666666666666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7">
        <f t="shared" si="276"/>
        <v>136.45833333333334</v>
      </c>
      <c r="Q2982" t="str">
        <f t="shared" si="279"/>
        <v>theater</v>
      </c>
      <c r="R2982" t="str">
        <f t="shared" si="277"/>
        <v>plays</v>
      </c>
      <c r="S2982" s="11">
        <f t="shared" si="280"/>
        <v>42239.874999999993</v>
      </c>
      <c r="T2982">
        <f t="shared" si="281"/>
        <v>2015</v>
      </c>
    </row>
    <row r="2983" spans="1:20" ht="48" x14ac:dyDescent="0.2">
      <c r="A2983" s="6">
        <f t="shared" si="278"/>
        <v>1.28925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7">
        <f t="shared" si="276"/>
        <v>53.164948453608247</v>
      </c>
      <c r="Q2983" t="str">
        <f t="shared" si="279"/>
        <v>theater</v>
      </c>
      <c r="R2983" t="str">
        <f t="shared" si="277"/>
        <v>spaces</v>
      </c>
      <c r="S2983" s="11">
        <f t="shared" si="280"/>
        <v>42270.351342592585</v>
      </c>
      <c r="T2983">
        <f t="shared" si="281"/>
        <v>2015</v>
      </c>
    </row>
    <row r="2984" spans="1:20" ht="32" x14ac:dyDescent="0.2">
      <c r="A2984" s="6">
        <f t="shared" si="278"/>
        <v>1.0206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7">
        <f t="shared" si="276"/>
        <v>86.491525423728817</v>
      </c>
      <c r="Q2984" t="str">
        <f t="shared" si="279"/>
        <v>theater</v>
      </c>
      <c r="R2984" t="str">
        <f t="shared" si="277"/>
        <v>spaces</v>
      </c>
      <c r="S2984" s="11">
        <f t="shared" si="280"/>
        <v>42411.478506944441</v>
      </c>
      <c r="T2984">
        <f t="shared" si="281"/>
        <v>2016</v>
      </c>
    </row>
    <row r="2985" spans="1:20" ht="48" x14ac:dyDescent="0.2">
      <c r="A2985" s="6">
        <f t="shared" si="278"/>
        <v>1.465395775862069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7">
        <f t="shared" si="276"/>
        <v>155.23827397260274</v>
      </c>
      <c r="Q2985" t="str">
        <f t="shared" si="279"/>
        <v>theater</v>
      </c>
      <c r="R2985" t="str">
        <f t="shared" si="277"/>
        <v>spaces</v>
      </c>
      <c r="S2985" s="11">
        <f t="shared" si="280"/>
        <v>41954.465694444443</v>
      </c>
      <c r="T2985">
        <f t="shared" si="281"/>
        <v>2014</v>
      </c>
    </row>
    <row r="2986" spans="1:20" ht="48" x14ac:dyDescent="0.2">
      <c r="A2986" s="6">
        <f t="shared" si="278"/>
        <v>1.00352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7">
        <f t="shared" si="276"/>
        <v>115.08256880733946</v>
      </c>
      <c r="Q2986" t="str">
        <f t="shared" si="279"/>
        <v>theater</v>
      </c>
      <c r="R2986" t="str">
        <f t="shared" si="277"/>
        <v>spaces</v>
      </c>
      <c r="S2986" s="11">
        <f t="shared" si="280"/>
        <v>42606.070381944439</v>
      </c>
      <c r="T2986">
        <f t="shared" si="281"/>
        <v>2016</v>
      </c>
    </row>
    <row r="2987" spans="1:20" ht="48" x14ac:dyDescent="0.2">
      <c r="A2987" s="6">
        <f t="shared" si="278"/>
        <v>1.2164999999999999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7">
        <f t="shared" si="276"/>
        <v>109.5945945945946</v>
      </c>
      <c r="Q2987" t="str">
        <f t="shared" si="279"/>
        <v>theater</v>
      </c>
      <c r="R2987" t="str">
        <f t="shared" si="277"/>
        <v>spaces</v>
      </c>
      <c r="S2987" s="11">
        <f t="shared" si="280"/>
        <v>42673.958333333336</v>
      </c>
      <c r="T2987">
        <f t="shared" si="281"/>
        <v>2016</v>
      </c>
    </row>
    <row r="2988" spans="1:20" ht="48" x14ac:dyDescent="0.2">
      <c r="A2988" s="6">
        <f t="shared" si="278"/>
        <v>1.0549999999999999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7">
        <f t="shared" si="276"/>
        <v>45.214285714285715</v>
      </c>
      <c r="Q2988" t="str">
        <f t="shared" si="279"/>
        <v>theater</v>
      </c>
      <c r="R2988" t="str">
        <f t="shared" si="277"/>
        <v>spaces</v>
      </c>
      <c r="S2988" s="11">
        <f t="shared" si="280"/>
        <v>42491.250069444439</v>
      </c>
      <c r="T2988">
        <f t="shared" si="281"/>
        <v>2016</v>
      </c>
    </row>
    <row r="2989" spans="1:20" ht="48" x14ac:dyDescent="0.2">
      <c r="A2989" s="6">
        <f t="shared" si="278"/>
        <v>1.1040080000000001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7">
        <f t="shared" si="276"/>
        <v>104.15169811320754</v>
      </c>
      <c r="Q2989" t="str">
        <f t="shared" si="279"/>
        <v>theater</v>
      </c>
      <c r="R2989" t="str">
        <f t="shared" si="277"/>
        <v>spaces</v>
      </c>
      <c r="S2989" s="11">
        <f t="shared" si="280"/>
        <v>42655.791666666664</v>
      </c>
      <c r="T2989">
        <f t="shared" si="281"/>
        <v>2016</v>
      </c>
    </row>
    <row r="2990" spans="1:20" ht="48" x14ac:dyDescent="0.2">
      <c r="A2990" s="6">
        <f t="shared" si="278"/>
        <v>1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7">
        <f t="shared" si="276"/>
        <v>35.714285714285715</v>
      </c>
      <c r="Q2990" t="str">
        <f t="shared" si="279"/>
        <v>theater</v>
      </c>
      <c r="R2990" t="str">
        <f t="shared" si="277"/>
        <v>spaces</v>
      </c>
      <c r="S2990" s="11">
        <f t="shared" si="280"/>
        <v>42541.153715277782</v>
      </c>
      <c r="T2990">
        <f t="shared" si="281"/>
        <v>2016</v>
      </c>
    </row>
    <row r="2991" spans="1:20" ht="16" x14ac:dyDescent="0.2">
      <c r="A2991" s="6">
        <f t="shared" si="278"/>
        <v>1.76535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7">
        <f t="shared" si="276"/>
        <v>96.997252747252745</v>
      </c>
      <c r="Q2991" t="str">
        <f t="shared" si="279"/>
        <v>theater</v>
      </c>
      <c r="R2991" t="str">
        <f t="shared" si="277"/>
        <v>spaces</v>
      </c>
      <c r="S2991" s="11">
        <f t="shared" si="280"/>
        <v>42358.999305555553</v>
      </c>
      <c r="T2991">
        <f t="shared" si="281"/>
        <v>2015</v>
      </c>
    </row>
    <row r="2992" spans="1:20" ht="48" x14ac:dyDescent="0.2">
      <c r="A2992" s="6">
        <f t="shared" si="278"/>
        <v>1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7">
        <f t="shared" si="276"/>
        <v>370.37037037037038</v>
      </c>
      <c r="Q2992" t="str">
        <f t="shared" si="279"/>
        <v>theater</v>
      </c>
      <c r="R2992" t="str">
        <f t="shared" si="277"/>
        <v>spaces</v>
      </c>
      <c r="S2992" s="11">
        <f t="shared" si="280"/>
        <v>42376.365972222215</v>
      </c>
      <c r="T2992">
        <f t="shared" si="281"/>
        <v>2016</v>
      </c>
    </row>
    <row r="2993" spans="1:20" ht="48" x14ac:dyDescent="0.2">
      <c r="A2993" s="6">
        <f t="shared" si="278"/>
        <v>1.0329411764705883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7">
        <f t="shared" si="276"/>
        <v>94.408602150537632</v>
      </c>
      <c r="Q2993" t="str">
        <f t="shared" si="279"/>
        <v>theater</v>
      </c>
      <c r="R2993" t="str">
        <f t="shared" si="277"/>
        <v>spaces</v>
      </c>
      <c r="S2993" s="11">
        <f t="shared" si="280"/>
        <v>42762.628819444442</v>
      </c>
      <c r="T2993">
        <f t="shared" si="281"/>
        <v>2017</v>
      </c>
    </row>
    <row r="2994" spans="1:20" ht="48" x14ac:dyDescent="0.2">
      <c r="A2994" s="6">
        <f t="shared" si="278"/>
        <v>1.0449999999999999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7">
        <f t="shared" si="276"/>
        <v>48.984375</v>
      </c>
      <c r="Q2994" t="str">
        <f t="shared" si="279"/>
        <v>theater</v>
      </c>
      <c r="R2994" t="str">
        <f t="shared" si="277"/>
        <v>spaces</v>
      </c>
      <c r="S2994" s="11">
        <f t="shared" si="280"/>
        <v>42652.559143518512</v>
      </c>
      <c r="T2994">
        <f t="shared" si="281"/>
        <v>2016</v>
      </c>
    </row>
    <row r="2995" spans="1:20" ht="16" x14ac:dyDescent="0.2">
      <c r="A2995" s="6">
        <f t="shared" si="278"/>
        <v>1.0029999999999999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7">
        <f t="shared" si="276"/>
        <v>45.590909090909093</v>
      </c>
      <c r="Q2995" t="str">
        <f t="shared" si="279"/>
        <v>theater</v>
      </c>
      <c r="R2995" t="str">
        <f t="shared" si="277"/>
        <v>spaces</v>
      </c>
      <c r="S2995" s="11">
        <f t="shared" si="280"/>
        <v>42420.63040509259</v>
      </c>
      <c r="T2995">
        <f t="shared" si="281"/>
        <v>2016</v>
      </c>
    </row>
    <row r="2996" spans="1:20" ht="48" x14ac:dyDescent="0.2">
      <c r="A2996" s="6">
        <f t="shared" si="278"/>
        <v>4.577466666666667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7">
        <f t="shared" si="276"/>
        <v>23.275254237288134</v>
      </c>
      <c r="Q2996" t="str">
        <f t="shared" si="279"/>
        <v>theater</v>
      </c>
      <c r="R2996" t="str">
        <f t="shared" si="277"/>
        <v>spaces</v>
      </c>
      <c r="S2996" s="11">
        <f t="shared" si="280"/>
        <v>41915.270509259259</v>
      </c>
      <c r="T2996">
        <f t="shared" si="281"/>
        <v>2014</v>
      </c>
    </row>
    <row r="2997" spans="1:20" ht="48" x14ac:dyDescent="0.2">
      <c r="A2997" s="6">
        <f t="shared" si="278"/>
        <v>1.0496000000000001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7">
        <f t="shared" si="276"/>
        <v>63.2289156626506</v>
      </c>
      <c r="Q2997" t="str">
        <f t="shared" si="279"/>
        <v>theater</v>
      </c>
      <c r="R2997" t="str">
        <f t="shared" si="277"/>
        <v>spaces</v>
      </c>
      <c r="S2997" s="11">
        <f t="shared" si="280"/>
        <v>42754.456840277773</v>
      </c>
      <c r="T2997">
        <f t="shared" si="281"/>
        <v>2017</v>
      </c>
    </row>
    <row r="2998" spans="1:20" ht="32" x14ac:dyDescent="0.2">
      <c r="A2998" s="6">
        <f t="shared" si="278"/>
        <v>1.7194285714285715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7">
        <f t="shared" si="276"/>
        <v>153.5204081632653</v>
      </c>
      <c r="Q2998" t="str">
        <f t="shared" si="279"/>
        <v>theater</v>
      </c>
      <c r="R2998" t="str">
        <f t="shared" si="277"/>
        <v>spaces</v>
      </c>
      <c r="S2998" s="11">
        <f t="shared" si="280"/>
        <v>42150.70416666667</v>
      </c>
      <c r="T2998">
        <f t="shared" si="281"/>
        <v>2015</v>
      </c>
    </row>
    <row r="2999" spans="1:20" ht="48" x14ac:dyDescent="0.2">
      <c r="A2999" s="6">
        <f t="shared" si="278"/>
        <v>1.0373000000000001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7">
        <f t="shared" si="276"/>
        <v>90.2</v>
      </c>
      <c r="Q2999" t="str">
        <f t="shared" si="279"/>
        <v>theater</v>
      </c>
      <c r="R2999" t="str">
        <f t="shared" si="277"/>
        <v>spaces</v>
      </c>
      <c r="S2999" s="11">
        <f t="shared" si="280"/>
        <v>42792.999305555553</v>
      </c>
      <c r="T2999">
        <f t="shared" si="281"/>
        <v>2017</v>
      </c>
    </row>
    <row r="3000" spans="1:20" ht="48" x14ac:dyDescent="0.2">
      <c r="A3000" s="6">
        <f t="shared" si="278"/>
        <v>1.0302899999999999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7">
        <f t="shared" si="276"/>
        <v>118.97113163972287</v>
      </c>
      <c r="Q3000" t="str">
        <f t="shared" si="279"/>
        <v>theater</v>
      </c>
      <c r="R3000" t="str">
        <f t="shared" si="277"/>
        <v>spaces</v>
      </c>
      <c r="S3000" s="11">
        <f t="shared" si="280"/>
        <v>41805.975694444445</v>
      </c>
      <c r="T3000">
        <f t="shared" si="281"/>
        <v>2014</v>
      </c>
    </row>
    <row r="3001" spans="1:20" ht="48" x14ac:dyDescent="0.2">
      <c r="A3001" s="6">
        <f t="shared" si="278"/>
        <v>1.1888888888888889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7">
        <f t="shared" si="276"/>
        <v>80.25</v>
      </c>
      <c r="Q3001" t="str">
        <f t="shared" si="279"/>
        <v>theater</v>
      </c>
      <c r="R3001" t="str">
        <f t="shared" si="277"/>
        <v>spaces</v>
      </c>
      <c r="S3001" s="11">
        <f t="shared" si="280"/>
        <v>42794.874999999993</v>
      </c>
      <c r="T3001">
        <f t="shared" si="281"/>
        <v>2017</v>
      </c>
    </row>
    <row r="3002" spans="1:20" ht="48" x14ac:dyDescent="0.2">
      <c r="A3002" s="6">
        <f t="shared" si="278"/>
        <v>1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7">
        <f t="shared" si="276"/>
        <v>62.5</v>
      </c>
      <c r="Q3002" t="str">
        <f t="shared" si="279"/>
        <v>theater</v>
      </c>
      <c r="R3002" t="str">
        <f t="shared" si="277"/>
        <v>spaces</v>
      </c>
      <c r="S3002" s="11">
        <f t="shared" si="280"/>
        <v>42766.541666666664</v>
      </c>
      <c r="T3002">
        <f t="shared" si="281"/>
        <v>2017</v>
      </c>
    </row>
    <row r="3003" spans="1:20" ht="48" x14ac:dyDescent="0.2">
      <c r="A3003" s="6">
        <f t="shared" si="278"/>
        <v>3.1869988910451896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7">
        <f t="shared" si="276"/>
        <v>131.37719999999999</v>
      </c>
      <c r="Q3003" t="str">
        <f t="shared" si="279"/>
        <v>theater</v>
      </c>
      <c r="R3003" t="str">
        <f t="shared" si="277"/>
        <v>spaces</v>
      </c>
      <c r="S3003" s="11">
        <f t="shared" si="280"/>
        <v>42564.687291666669</v>
      </c>
      <c r="T3003">
        <f t="shared" si="281"/>
        <v>2016</v>
      </c>
    </row>
    <row r="3004" spans="1:20" ht="32" x14ac:dyDescent="0.2">
      <c r="A3004" s="6">
        <f t="shared" si="278"/>
        <v>1.0850614285714286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7">
        <f t="shared" si="276"/>
        <v>73.032980769230775</v>
      </c>
      <c r="Q3004" t="str">
        <f t="shared" si="279"/>
        <v>theater</v>
      </c>
      <c r="R3004" t="str">
        <f t="shared" si="277"/>
        <v>spaces</v>
      </c>
      <c r="S3004" s="11">
        <f t="shared" si="280"/>
        <v>41269.627916666665</v>
      </c>
      <c r="T3004">
        <f t="shared" si="281"/>
        <v>2012</v>
      </c>
    </row>
    <row r="3005" spans="1:20" ht="48" x14ac:dyDescent="0.2">
      <c r="A3005" s="6">
        <f t="shared" si="278"/>
        <v>1.0116666666666667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7">
        <f t="shared" si="276"/>
        <v>178.52941176470588</v>
      </c>
      <c r="Q3005" t="str">
        <f t="shared" si="279"/>
        <v>theater</v>
      </c>
      <c r="R3005" t="str">
        <f t="shared" si="277"/>
        <v>spaces</v>
      </c>
      <c r="S3005" s="11">
        <f t="shared" si="280"/>
        <v>42430.040972222218</v>
      </c>
      <c r="T3005">
        <f t="shared" si="281"/>
        <v>2016</v>
      </c>
    </row>
    <row r="3006" spans="1:20" ht="48" x14ac:dyDescent="0.2">
      <c r="A3006" s="6">
        <f t="shared" si="278"/>
        <v>1.12815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7">
        <f t="shared" si="276"/>
        <v>162.90974729241879</v>
      </c>
      <c r="Q3006" t="str">
        <f t="shared" si="279"/>
        <v>theater</v>
      </c>
      <c r="R3006" t="str">
        <f t="shared" si="277"/>
        <v>spaces</v>
      </c>
      <c r="S3006" s="11">
        <f t="shared" si="280"/>
        <v>41958.714398148142</v>
      </c>
      <c r="T3006">
        <f t="shared" si="281"/>
        <v>2014</v>
      </c>
    </row>
    <row r="3007" spans="1:20" ht="48" x14ac:dyDescent="0.2">
      <c r="A3007" s="6">
        <f t="shared" si="278"/>
        <v>1.2049622641509434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7">
        <f t="shared" si="276"/>
        <v>108.24237288135593</v>
      </c>
      <c r="Q3007" t="str">
        <f t="shared" si="279"/>
        <v>theater</v>
      </c>
      <c r="R3007" t="str">
        <f t="shared" si="277"/>
        <v>spaces</v>
      </c>
      <c r="S3007" s="11">
        <f t="shared" si="280"/>
        <v>41918.466493055552</v>
      </c>
      <c r="T3007">
        <f t="shared" si="281"/>
        <v>2014</v>
      </c>
    </row>
    <row r="3008" spans="1:20" ht="32" x14ac:dyDescent="0.2">
      <c r="A3008" s="6">
        <f t="shared" si="278"/>
        <v>1.0774999999999999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7">
        <f t="shared" si="276"/>
        <v>88.865979381443296</v>
      </c>
      <c r="Q3008" t="str">
        <f t="shared" si="279"/>
        <v>theater</v>
      </c>
      <c r="R3008" t="str">
        <f t="shared" si="277"/>
        <v>spaces</v>
      </c>
      <c r="S3008" s="11">
        <f t="shared" si="280"/>
        <v>41987.548506944448</v>
      </c>
      <c r="T3008">
        <f t="shared" si="281"/>
        <v>2014</v>
      </c>
    </row>
    <row r="3009" spans="1:20" ht="32" x14ac:dyDescent="0.2">
      <c r="A3009" s="6">
        <f t="shared" si="278"/>
        <v>1.8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7">
        <f t="shared" si="276"/>
        <v>54</v>
      </c>
      <c r="Q3009" t="str">
        <f t="shared" si="279"/>
        <v>theater</v>
      </c>
      <c r="R3009" t="str">
        <f t="shared" si="277"/>
        <v>spaces</v>
      </c>
      <c r="S3009" s="11">
        <f t="shared" si="280"/>
        <v>42119.007905092592</v>
      </c>
      <c r="T3009">
        <f t="shared" si="281"/>
        <v>2015</v>
      </c>
    </row>
    <row r="3010" spans="1:20" ht="48" x14ac:dyDescent="0.2">
      <c r="A3010" s="6">
        <f t="shared" si="278"/>
        <v>1.0116666666666667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7">
        <f t="shared" ref="P3010:P3073" si="282">F:F/M:M</f>
        <v>116.73076923076923</v>
      </c>
      <c r="Q3010" t="str">
        <f t="shared" si="279"/>
        <v>theater</v>
      </c>
      <c r="R3010" t="str">
        <f t="shared" ref="R3010:R3073" si="283">RIGHT(O3010,LEN(O3010)-SEARCH("/",O3010,1))</f>
        <v>spaces</v>
      </c>
      <c r="S3010" s="11">
        <f t="shared" si="280"/>
        <v>42390.003692129627</v>
      </c>
      <c r="T3010">
        <f t="shared" si="281"/>
        <v>2016</v>
      </c>
    </row>
    <row r="3011" spans="1:20" ht="48" x14ac:dyDescent="0.2">
      <c r="A3011" s="6">
        <f t="shared" ref="A3011:A3074" si="284">F:F/E:E</f>
        <v>1.19756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7">
        <f t="shared" si="282"/>
        <v>233.8984375</v>
      </c>
      <c r="Q3011" t="str">
        <f t="shared" ref="Q3011:Q3074" si="285">LEFT(O3011,SEARCH("/",O3011,1)-1)</f>
        <v>theater</v>
      </c>
      <c r="R3011" t="str">
        <f t="shared" si="283"/>
        <v>spaces</v>
      </c>
      <c r="S3011" s="11">
        <f t="shared" ref="S3011:S3074" si="286">(((J3011/60)/60)/24)+DATE(1970,1,1)+(-5/24)</f>
        <v>41969.403240740743</v>
      </c>
      <c r="T3011">
        <f t="shared" ref="T3011:T3074" si="287">YEAR(S3011)</f>
        <v>2014</v>
      </c>
    </row>
    <row r="3012" spans="1:20" ht="48" x14ac:dyDescent="0.2">
      <c r="A3012" s="6">
        <f t="shared" si="284"/>
        <v>1.58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7">
        <f t="shared" si="282"/>
        <v>158</v>
      </c>
      <c r="Q3012" t="str">
        <f t="shared" si="285"/>
        <v>theater</v>
      </c>
      <c r="R3012" t="str">
        <f t="shared" si="283"/>
        <v>spaces</v>
      </c>
      <c r="S3012" s="11">
        <f t="shared" si="286"/>
        <v>42056.624062499999</v>
      </c>
      <c r="T3012">
        <f t="shared" si="287"/>
        <v>2015</v>
      </c>
    </row>
    <row r="3013" spans="1:20" ht="48" x14ac:dyDescent="0.2">
      <c r="A3013" s="6">
        <f t="shared" si="284"/>
        <v>1.2366666666666666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7">
        <f t="shared" si="282"/>
        <v>14.84</v>
      </c>
      <c r="Q3013" t="str">
        <f t="shared" si="285"/>
        <v>theater</v>
      </c>
      <c r="R3013" t="str">
        <f t="shared" si="283"/>
        <v>spaces</v>
      </c>
      <c r="S3013" s="11">
        <f t="shared" si="286"/>
        <v>42361.749305555553</v>
      </c>
      <c r="T3013">
        <f t="shared" si="287"/>
        <v>2015</v>
      </c>
    </row>
    <row r="3014" spans="1:20" ht="48" x14ac:dyDescent="0.2">
      <c r="A3014" s="6">
        <f t="shared" si="284"/>
        <v>1.1712499999999999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7">
        <f t="shared" si="282"/>
        <v>85.181818181818187</v>
      </c>
      <c r="Q3014" t="str">
        <f t="shared" si="285"/>
        <v>theater</v>
      </c>
      <c r="R3014" t="str">
        <f t="shared" si="283"/>
        <v>spaces</v>
      </c>
      <c r="S3014" s="11">
        <f t="shared" si="286"/>
        <v>42045.494560185187</v>
      </c>
      <c r="T3014">
        <f t="shared" si="287"/>
        <v>2015</v>
      </c>
    </row>
    <row r="3015" spans="1:20" ht="48" x14ac:dyDescent="0.2">
      <c r="A3015" s="6">
        <f t="shared" si="284"/>
        <v>1.5696000000000001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7">
        <f t="shared" si="282"/>
        <v>146.69158878504672</v>
      </c>
      <c r="Q3015" t="str">
        <f t="shared" si="285"/>
        <v>theater</v>
      </c>
      <c r="R3015" t="str">
        <f t="shared" si="283"/>
        <v>spaces</v>
      </c>
      <c r="S3015" s="11">
        <f t="shared" si="286"/>
        <v>42176.627881944441</v>
      </c>
      <c r="T3015">
        <f t="shared" si="287"/>
        <v>2015</v>
      </c>
    </row>
    <row r="3016" spans="1:20" ht="48" x14ac:dyDescent="0.2">
      <c r="A3016" s="6">
        <f t="shared" si="284"/>
        <v>1.13104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7">
        <f t="shared" si="282"/>
        <v>50.764811490125673</v>
      </c>
      <c r="Q3016" t="str">
        <f t="shared" si="285"/>
        <v>theater</v>
      </c>
      <c r="R3016" t="str">
        <f t="shared" si="283"/>
        <v>spaces</v>
      </c>
      <c r="S3016" s="11">
        <f t="shared" si="286"/>
        <v>41948</v>
      </c>
      <c r="T3016">
        <f t="shared" si="287"/>
        <v>2014</v>
      </c>
    </row>
    <row r="3017" spans="1:20" ht="48" x14ac:dyDescent="0.2">
      <c r="A3017" s="6">
        <f t="shared" si="284"/>
        <v>1.0317647058823529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7">
        <f t="shared" si="282"/>
        <v>87.7</v>
      </c>
      <c r="Q3017" t="str">
        <f t="shared" si="285"/>
        <v>theater</v>
      </c>
      <c r="R3017" t="str">
        <f t="shared" si="283"/>
        <v>spaces</v>
      </c>
      <c r="S3017" s="11">
        <f t="shared" si="286"/>
        <v>41800.958333333328</v>
      </c>
      <c r="T3017">
        <f t="shared" si="287"/>
        <v>2014</v>
      </c>
    </row>
    <row r="3018" spans="1:20" ht="48" x14ac:dyDescent="0.2">
      <c r="A3018" s="6">
        <f t="shared" si="284"/>
        <v>1.0261176470588236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7">
        <f t="shared" si="282"/>
        <v>242.27777777777777</v>
      </c>
      <c r="Q3018" t="str">
        <f t="shared" si="285"/>
        <v>theater</v>
      </c>
      <c r="R3018" t="str">
        <f t="shared" si="283"/>
        <v>spaces</v>
      </c>
      <c r="S3018" s="11">
        <f t="shared" si="286"/>
        <v>41838.339722222219</v>
      </c>
      <c r="T3018">
        <f t="shared" si="287"/>
        <v>2014</v>
      </c>
    </row>
    <row r="3019" spans="1:20" ht="48" x14ac:dyDescent="0.2">
      <c r="A3019" s="6">
        <f t="shared" si="284"/>
        <v>1.0584090909090909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7">
        <f t="shared" si="282"/>
        <v>146.44654088050314</v>
      </c>
      <c r="Q3019" t="str">
        <f t="shared" si="285"/>
        <v>theater</v>
      </c>
      <c r="R3019" t="str">
        <f t="shared" si="283"/>
        <v>spaces</v>
      </c>
      <c r="S3019" s="11">
        <f t="shared" si="286"/>
        <v>41871.641701388886</v>
      </c>
      <c r="T3019">
        <f t="shared" si="287"/>
        <v>2014</v>
      </c>
    </row>
    <row r="3020" spans="1:20" ht="48" x14ac:dyDescent="0.2">
      <c r="A3020" s="6">
        <f t="shared" si="284"/>
        <v>1.0071428571428571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7">
        <f t="shared" si="282"/>
        <v>103.17073170731707</v>
      </c>
      <c r="Q3020" t="str">
        <f t="shared" si="285"/>
        <v>theater</v>
      </c>
      <c r="R3020" t="str">
        <f t="shared" si="283"/>
        <v>spaces</v>
      </c>
      <c r="S3020" s="11">
        <f t="shared" si="286"/>
        <v>42205.708333333336</v>
      </c>
      <c r="T3020">
        <f t="shared" si="287"/>
        <v>2015</v>
      </c>
    </row>
    <row r="3021" spans="1:20" ht="48" x14ac:dyDescent="0.2">
      <c r="A3021" s="6">
        <f t="shared" si="284"/>
        <v>1.2123333333333333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7">
        <f t="shared" si="282"/>
        <v>80.464601769911511</v>
      </c>
      <c r="Q3021" t="str">
        <f t="shared" si="285"/>
        <v>theater</v>
      </c>
      <c r="R3021" t="str">
        <f t="shared" si="283"/>
        <v>spaces</v>
      </c>
      <c r="S3021" s="11">
        <f t="shared" si="286"/>
        <v>41785.916666666664</v>
      </c>
      <c r="T3021">
        <f t="shared" si="287"/>
        <v>2014</v>
      </c>
    </row>
    <row r="3022" spans="1:20" ht="48" x14ac:dyDescent="0.2">
      <c r="A3022" s="6">
        <f t="shared" si="284"/>
        <v>1.0057142857142858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7">
        <f t="shared" si="282"/>
        <v>234.66666666666666</v>
      </c>
      <c r="Q3022" t="str">
        <f t="shared" si="285"/>
        <v>theater</v>
      </c>
      <c r="R3022" t="str">
        <f t="shared" si="283"/>
        <v>spaces</v>
      </c>
      <c r="S3022" s="11">
        <f t="shared" si="286"/>
        <v>42230.638113425921</v>
      </c>
      <c r="T3022">
        <f t="shared" si="287"/>
        <v>2015</v>
      </c>
    </row>
    <row r="3023" spans="1:20" ht="48" x14ac:dyDescent="0.2">
      <c r="A3023" s="6">
        <f t="shared" si="284"/>
        <v>1.1602222222222223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7">
        <f t="shared" si="282"/>
        <v>50.689320388349515</v>
      </c>
      <c r="Q3023" t="str">
        <f t="shared" si="285"/>
        <v>theater</v>
      </c>
      <c r="R3023" t="str">
        <f t="shared" si="283"/>
        <v>spaces</v>
      </c>
      <c r="S3023" s="11">
        <f t="shared" si="286"/>
        <v>42696.040972222218</v>
      </c>
      <c r="T3023">
        <f t="shared" si="287"/>
        <v>2016</v>
      </c>
    </row>
    <row r="3024" spans="1:20" ht="48" x14ac:dyDescent="0.2">
      <c r="A3024" s="6">
        <f t="shared" si="284"/>
        <v>1.0087999999999999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7">
        <f t="shared" si="282"/>
        <v>162.70967741935485</v>
      </c>
      <c r="Q3024" t="str">
        <f t="shared" si="285"/>
        <v>theater</v>
      </c>
      <c r="R3024" t="str">
        <f t="shared" si="283"/>
        <v>spaces</v>
      </c>
      <c r="S3024" s="11">
        <f t="shared" si="286"/>
        <v>42609.745474537034</v>
      </c>
      <c r="T3024">
        <f t="shared" si="287"/>
        <v>2016</v>
      </c>
    </row>
    <row r="3025" spans="1:20" ht="48" x14ac:dyDescent="0.2">
      <c r="A3025" s="6">
        <f t="shared" si="284"/>
        <v>1.03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7">
        <f t="shared" si="282"/>
        <v>120.16666666666667</v>
      </c>
      <c r="Q3025" t="str">
        <f t="shared" si="285"/>
        <v>theater</v>
      </c>
      <c r="R3025" t="str">
        <f t="shared" si="283"/>
        <v>spaces</v>
      </c>
      <c r="S3025" s="11">
        <f t="shared" si="286"/>
        <v>42166.46743055556</v>
      </c>
      <c r="T3025">
        <f t="shared" si="287"/>
        <v>2015</v>
      </c>
    </row>
    <row r="3026" spans="1:20" ht="48" x14ac:dyDescent="0.2">
      <c r="A3026" s="6">
        <f t="shared" si="284"/>
        <v>2.4641999999999999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7">
        <f t="shared" si="282"/>
        <v>67.697802197802204</v>
      </c>
      <c r="Q3026" t="str">
        <f t="shared" si="285"/>
        <v>theater</v>
      </c>
      <c r="R3026" t="str">
        <f t="shared" si="283"/>
        <v>spaces</v>
      </c>
      <c r="S3026" s="11">
        <f t="shared" si="286"/>
        <v>41188.785590277774</v>
      </c>
      <c r="T3026">
        <f t="shared" si="287"/>
        <v>2012</v>
      </c>
    </row>
    <row r="3027" spans="1:20" ht="48" x14ac:dyDescent="0.2">
      <c r="A3027" s="6">
        <f t="shared" si="284"/>
        <v>3.0219999999999998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7">
        <f t="shared" si="282"/>
        <v>52.103448275862071</v>
      </c>
      <c r="Q3027" t="str">
        <f t="shared" si="285"/>
        <v>theater</v>
      </c>
      <c r="R3027" t="str">
        <f t="shared" si="283"/>
        <v>spaces</v>
      </c>
      <c r="S3027" s="11">
        <f t="shared" si="286"/>
        <v>41789.458333333328</v>
      </c>
      <c r="T3027">
        <f t="shared" si="287"/>
        <v>2014</v>
      </c>
    </row>
    <row r="3028" spans="1:20" ht="48" x14ac:dyDescent="0.2">
      <c r="A3028" s="6">
        <f t="shared" si="284"/>
        <v>1.4333333333333333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7">
        <f t="shared" si="282"/>
        <v>51.6</v>
      </c>
      <c r="Q3028" t="str">
        <f t="shared" si="285"/>
        <v>theater</v>
      </c>
      <c r="R3028" t="str">
        <f t="shared" si="283"/>
        <v>spaces</v>
      </c>
      <c r="S3028" s="11">
        <f t="shared" si="286"/>
        <v>42797.251064814809</v>
      </c>
      <c r="T3028">
        <f t="shared" si="287"/>
        <v>2017</v>
      </c>
    </row>
    <row r="3029" spans="1:20" ht="32" x14ac:dyDescent="0.2">
      <c r="A3029" s="6">
        <f t="shared" si="284"/>
        <v>1.3144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7">
        <f t="shared" si="282"/>
        <v>164.3</v>
      </c>
      <c r="Q3029" t="str">
        <f t="shared" si="285"/>
        <v>theater</v>
      </c>
      <c r="R3029" t="str">
        <f t="shared" si="283"/>
        <v>spaces</v>
      </c>
      <c r="S3029" s="11">
        <f t="shared" si="286"/>
        <v>42083.454293981478</v>
      </c>
      <c r="T3029">
        <f t="shared" si="287"/>
        <v>2015</v>
      </c>
    </row>
    <row r="3030" spans="1:20" ht="32" x14ac:dyDescent="0.2">
      <c r="A3030" s="6">
        <f t="shared" si="284"/>
        <v>1.6801999999999999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7">
        <f t="shared" si="282"/>
        <v>84.858585858585855</v>
      </c>
      <c r="Q3030" t="str">
        <f t="shared" si="285"/>
        <v>theater</v>
      </c>
      <c r="R3030" t="str">
        <f t="shared" si="283"/>
        <v>spaces</v>
      </c>
      <c r="S3030" s="11">
        <f t="shared" si="286"/>
        <v>42597.055844907409</v>
      </c>
      <c r="T3030">
        <f t="shared" si="287"/>
        <v>2016</v>
      </c>
    </row>
    <row r="3031" spans="1:20" ht="48" x14ac:dyDescent="0.2">
      <c r="A3031" s="6">
        <f t="shared" si="284"/>
        <v>1.0967666666666667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7">
        <f t="shared" si="282"/>
        <v>94.548850574712645</v>
      </c>
      <c r="Q3031" t="str">
        <f t="shared" si="285"/>
        <v>theater</v>
      </c>
      <c r="R3031" t="str">
        <f t="shared" si="283"/>
        <v>spaces</v>
      </c>
      <c r="S3031" s="11">
        <f t="shared" si="286"/>
        <v>41960.982638888883</v>
      </c>
      <c r="T3031">
        <f t="shared" si="287"/>
        <v>2014</v>
      </c>
    </row>
    <row r="3032" spans="1:20" ht="48" x14ac:dyDescent="0.2">
      <c r="A3032" s="6">
        <f t="shared" si="284"/>
        <v>1.0668571428571429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7">
        <f t="shared" si="282"/>
        <v>45.536585365853661</v>
      </c>
      <c r="Q3032" t="str">
        <f t="shared" si="285"/>
        <v>theater</v>
      </c>
      <c r="R3032" t="str">
        <f t="shared" si="283"/>
        <v>spaces</v>
      </c>
      <c r="S3032" s="11">
        <f t="shared" si="286"/>
        <v>42263.5390162037</v>
      </c>
      <c r="T3032">
        <f t="shared" si="287"/>
        <v>2015</v>
      </c>
    </row>
    <row r="3033" spans="1:20" ht="80" x14ac:dyDescent="0.2">
      <c r="A3033" s="6">
        <f t="shared" si="284"/>
        <v>1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7">
        <f t="shared" si="282"/>
        <v>51.724137931034484</v>
      </c>
      <c r="Q3033" t="str">
        <f t="shared" si="285"/>
        <v>theater</v>
      </c>
      <c r="R3033" t="str">
        <f t="shared" si="283"/>
        <v>spaces</v>
      </c>
      <c r="S3033" s="11">
        <f t="shared" si="286"/>
        <v>42657.674155092587</v>
      </c>
      <c r="T3033">
        <f t="shared" si="287"/>
        <v>2016</v>
      </c>
    </row>
    <row r="3034" spans="1:20" ht="48" x14ac:dyDescent="0.2">
      <c r="A3034" s="6">
        <f t="shared" si="284"/>
        <v>1.272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7">
        <f t="shared" si="282"/>
        <v>50.88</v>
      </c>
      <c r="Q3034" t="str">
        <f t="shared" si="285"/>
        <v>theater</v>
      </c>
      <c r="R3034" t="str">
        <f t="shared" si="283"/>
        <v>spaces</v>
      </c>
      <c r="S3034" s="11">
        <f t="shared" si="286"/>
        <v>42257.836331018516</v>
      </c>
      <c r="T3034">
        <f t="shared" si="287"/>
        <v>2015</v>
      </c>
    </row>
    <row r="3035" spans="1:20" ht="48" x14ac:dyDescent="0.2">
      <c r="A3035" s="6">
        <f t="shared" si="284"/>
        <v>1.4653333333333334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7">
        <f t="shared" si="282"/>
        <v>191.13043478260869</v>
      </c>
      <c r="Q3035" t="str">
        <f t="shared" si="285"/>
        <v>theater</v>
      </c>
      <c r="R3035" t="str">
        <f t="shared" si="283"/>
        <v>spaces</v>
      </c>
      <c r="S3035" s="11">
        <f t="shared" si="286"/>
        <v>42599.901909722219</v>
      </c>
      <c r="T3035">
        <f t="shared" si="287"/>
        <v>2016</v>
      </c>
    </row>
    <row r="3036" spans="1:20" ht="64" x14ac:dyDescent="0.2">
      <c r="A3036" s="6">
        <f t="shared" si="284"/>
        <v>1.1253599999999999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7">
        <f t="shared" si="282"/>
        <v>89.314285714285717</v>
      </c>
      <c r="Q3036" t="str">
        <f t="shared" si="285"/>
        <v>theater</v>
      </c>
      <c r="R3036" t="str">
        <f t="shared" si="283"/>
        <v>spaces</v>
      </c>
      <c r="S3036" s="11">
        <f t="shared" si="286"/>
        <v>42674.957638888889</v>
      </c>
      <c r="T3036">
        <f t="shared" si="287"/>
        <v>2016</v>
      </c>
    </row>
    <row r="3037" spans="1:20" ht="32" x14ac:dyDescent="0.2">
      <c r="A3037" s="6">
        <f t="shared" si="284"/>
        <v>1.0878684000000001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7">
        <f t="shared" si="282"/>
        <v>88.588631921824103</v>
      </c>
      <c r="Q3037" t="str">
        <f t="shared" si="285"/>
        <v>theater</v>
      </c>
      <c r="R3037" t="str">
        <f t="shared" si="283"/>
        <v>spaces</v>
      </c>
      <c r="S3037" s="11">
        <f t="shared" si="286"/>
        <v>41398.351956018516</v>
      </c>
      <c r="T3037">
        <f t="shared" si="287"/>
        <v>2013</v>
      </c>
    </row>
    <row r="3038" spans="1:20" ht="48" x14ac:dyDescent="0.2">
      <c r="A3038" s="6">
        <f t="shared" si="284"/>
        <v>1.26732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7">
        <f t="shared" si="282"/>
        <v>96.300911854103347</v>
      </c>
      <c r="Q3038" t="str">
        <f t="shared" si="285"/>
        <v>theater</v>
      </c>
      <c r="R3038" t="str">
        <f t="shared" si="283"/>
        <v>spaces</v>
      </c>
      <c r="S3038" s="11">
        <f t="shared" si="286"/>
        <v>41502.290972222218</v>
      </c>
      <c r="T3038">
        <f t="shared" si="287"/>
        <v>2013</v>
      </c>
    </row>
    <row r="3039" spans="1:20" ht="64" x14ac:dyDescent="0.2">
      <c r="A3039" s="6">
        <f t="shared" si="284"/>
        <v>2.1320000000000001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7">
        <f t="shared" si="282"/>
        <v>33.3125</v>
      </c>
      <c r="Q3039" t="str">
        <f t="shared" si="285"/>
        <v>theater</v>
      </c>
      <c r="R3039" t="str">
        <f t="shared" si="283"/>
        <v>spaces</v>
      </c>
      <c r="S3039" s="11">
        <f t="shared" si="286"/>
        <v>40452.999305555553</v>
      </c>
      <c r="T3039">
        <f t="shared" si="287"/>
        <v>2010</v>
      </c>
    </row>
    <row r="3040" spans="1:20" ht="48" x14ac:dyDescent="0.2">
      <c r="A3040" s="6">
        <f t="shared" si="284"/>
        <v>1.0049999999999999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7">
        <f t="shared" si="282"/>
        <v>37.222222222222221</v>
      </c>
      <c r="Q3040" t="str">
        <f t="shared" si="285"/>
        <v>theater</v>
      </c>
      <c r="R3040" t="str">
        <f t="shared" si="283"/>
        <v>spaces</v>
      </c>
      <c r="S3040" s="11">
        <f t="shared" si="286"/>
        <v>42433.043946759259</v>
      </c>
      <c r="T3040">
        <f t="shared" si="287"/>
        <v>2016</v>
      </c>
    </row>
    <row r="3041" spans="1:20" ht="48" x14ac:dyDescent="0.2">
      <c r="A3041" s="6">
        <f t="shared" si="284"/>
        <v>1.0871389999999999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7">
        <f t="shared" si="282"/>
        <v>92.130423728813554</v>
      </c>
      <c r="Q3041" t="str">
        <f t="shared" si="285"/>
        <v>theater</v>
      </c>
      <c r="R3041" t="str">
        <f t="shared" si="283"/>
        <v>spaces</v>
      </c>
      <c r="S3041" s="11">
        <f t="shared" si="286"/>
        <v>41637.124305555553</v>
      </c>
      <c r="T3041">
        <f t="shared" si="287"/>
        <v>2013</v>
      </c>
    </row>
    <row r="3042" spans="1:20" ht="48" x14ac:dyDescent="0.2">
      <c r="A3042" s="6">
        <f t="shared" si="284"/>
        <v>1.075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7">
        <f t="shared" si="282"/>
        <v>76.785714285714292</v>
      </c>
      <c r="Q3042" t="str">
        <f t="shared" si="285"/>
        <v>theater</v>
      </c>
      <c r="R3042" t="str">
        <f t="shared" si="283"/>
        <v>spaces</v>
      </c>
      <c r="S3042" s="11">
        <f t="shared" si="286"/>
        <v>42181.749999999993</v>
      </c>
      <c r="T3042">
        <f t="shared" si="287"/>
        <v>2015</v>
      </c>
    </row>
    <row r="3043" spans="1:20" ht="32" x14ac:dyDescent="0.2">
      <c r="A3043" s="6">
        <f t="shared" si="284"/>
        <v>1.1048192771084338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7">
        <f t="shared" si="282"/>
        <v>96.526315789473685</v>
      </c>
      <c r="Q3043" t="str">
        <f t="shared" si="285"/>
        <v>theater</v>
      </c>
      <c r="R3043" t="str">
        <f t="shared" si="283"/>
        <v>spaces</v>
      </c>
      <c r="S3043" s="11">
        <f t="shared" si="286"/>
        <v>42389.660277777781</v>
      </c>
      <c r="T3043">
        <f t="shared" si="287"/>
        <v>2016</v>
      </c>
    </row>
    <row r="3044" spans="1:20" ht="48" x14ac:dyDescent="0.2">
      <c r="A3044" s="6">
        <f t="shared" si="284"/>
        <v>1.28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7">
        <f t="shared" si="282"/>
        <v>51.891891891891895</v>
      </c>
      <c r="Q3044" t="str">
        <f t="shared" si="285"/>
        <v>theater</v>
      </c>
      <c r="R3044" t="str">
        <f t="shared" si="283"/>
        <v>spaces</v>
      </c>
      <c r="S3044" s="11">
        <f t="shared" si="286"/>
        <v>42283.479710648149</v>
      </c>
      <c r="T3044">
        <f t="shared" si="287"/>
        <v>2015</v>
      </c>
    </row>
    <row r="3045" spans="1:20" ht="48" x14ac:dyDescent="0.2">
      <c r="A3045" s="6">
        <f t="shared" si="284"/>
        <v>1.1000666666666667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7">
        <f t="shared" si="282"/>
        <v>128.9140625</v>
      </c>
      <c r="Q3045" t="str">
        <f t="shared" si="285"/>
        <v>theater</v>
      </c>
      <c r="R3045" t="str">
        <f t="shared" si="283"/>
        <v>spaces</v>
      </c>
      <c r="S3045" s="11">
        <f t="shared" si="286"/>
        <v>42109.909722222219</v>
      </c>
      <c r="T3045">
        <f t="shared" si="287"/>
        <v>2015</v>
      </c>
    </row>
    <row r="3046" spans="1:20" ht="48" x14ac:dyDescent="0.2">
      <c r="A3046" s="6">
        <f t="shared" si="284"/>
        <v>1.0934166666666667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7">
        <f t="shared" si="282"/>
        <v>84.108974358974365</v>
      </c>
      <c r="Q3046" t="str">
        <f t="shared" si="285"/>
        <v>theater</v>
      </c>
      <c r="R3046" t="str">
        <f t="shared" si="283"/>
        <v>spaces</v>
      </c>
      <c r="S3046" s="11">
        <f t="shared" si="286"/>
        <v>42402.518495370365</v>
      </c>
      <c r="T3046">
        <f t="shared" si="287"/>
        <v>2016</v>
      </c>
    </row>
    <row r="3047" spans="1:20" ht="48" x14ac:dyDescent="0.2">
      <c r="A3047" s="6">
        <f t="shared" si="284"/>
        <v>1.3270650000000002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7">
        <f t="shared" si="282"/>
        <v>82.941562500000003</v>
      </c>
      <c r="Q3047" t="str">
        <f t="shared" si="285"/>
        <v>theater</v>
      </c>
      <c r="R3047" t="str">
        <f t="shared" si="283"/>
        <v>spaces</v>
      </c>
      <c r="S3047" s="11">
        <f t="shared" si="286"/>
        <v>41872.947395833333</v>
      </c>
      <c r="T3047">
        <f t="shared" si="287"/>
        <v>2014</v>
      </c>
    </row>
    <row r="3048" spans="1:20" ht="48" x14ac:dyDescent="0.2">
      <c r="A3048" s="6">
        <f t="shared" si="284"/>
        <v>1.9084810126582279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7">
        <f t="shared" si="282"/>
        <v>259.94827586206895</v>
      </c>
      <c r="Q3048" t="str">
        <f t="shared" si="285"/>
        <v>theater</v>
      </c>
      <c r="R3048" t="str">
        <f t="shared" si="283"/>
        <v>spaces</v>
      </c>
      <c r="S3048" s="11">
        <f t="shared" si="286"/>
        <v>41891.994444444441</v>
      </c>
      <c r="T3048">
        <f t="shared" si="287"/>
        <v>2014</v>
      </c>
    </row>
    <row r="3049" spans="1:20" ht="48" x14ac:dyDescent="0.2">
      <c r="A3049" s="6">
        <f t="shared" si="284"/>
        <v>1.49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7">
        <f t="shared" si="282"/>
        <v>37.25</v>
      </c>
      <c r="Q3049" t="str">
        <f t="shared" si="285"/>
        <v>theater</v>
      </c>
      <c r="R3049" t="str">
        <f t="shared" si="283"/>
        <v>spaces</v>
      </c>
      <c r="S3049" s="11">
        <f t="shared" si="286"/>
        <v>42487.344444444439</v>
      </c>
      <c r="T3049">
        <f t="shared" si="287"/>
        <v>2016</v>
      </c>
    </row>
    <row r="3050" spans="1:20" ht="48" x14ac:dyDescent="0.2">
      <c r="A3050" s="6">
        <f t="shared" si="284"/>
        <v>1.6639999999999999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7">
        <f t="shared" si="282"/>
        <v>177.02127659574469</v>
      </c>
      <c r="Q3050" t="str">
        <f t="shared" si="285"/>
        <v>theater</v>
      </c>
      <c r="R3050" t="str">
        <f t="shared" si="283"/>
        <v>spaces</v>
      </c>
      <c r="S3050" s="11">
        <f t="shared" si="286"/>
        <v>42004.681944444441</v>
      </c>
      <c r="T3050">
        <f t="shared" si="287"/>
        <v>2014</v>
      </c>
    </row>
    <row r="3051" spans="1:20" ht="48" x14ac:dyDescent="0.2">
      <c r="A3051" s="6">
        <f t="shared" si="284"/>
        <v>1.0666666666666667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7">
        <f t="shared" si="282"/>
        <v>74.074074074074076</v>
      </c>
      <c r="Q3051" t="str">
        <f t="shared" si="285"/>
        <v>theater</v>
      </c>
      <c r="R3051" t="str">
        <f t="shared" si="283"/>
        <v>spaces</v>
      </c>
      <c r="S3051" s="11">
        <f t="shared" si="286"/>
        <v>42168.806192129625</v>
      </c>
      <c r="T3051">
        <f t="shared" si="287"/>
        <v>2015</v>
      </c>
    </row>
    <row r="3052" spans="1:20" ht="32" x14ac:dyDescent="0.2">
      <c r="A3052" s="6">
        <f t="shared" si="284"/>
        <v>1.06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7">
        <f t="shared" si="282"/>
        <v>70.666666666666671</v>
      </c>
      <c r="Q3052" t="str">
        <f t="shared" si="285"/>
        <v>theater</v>
      </c>
      <c r="R3052" t="str">
        <f t="shared" si="283"/>
        <v>spaces</v>
      </c>
      <c r="S3052" s="11">
        <f t="shared" si="286"/>
        <v>42494.960185185184</v>
      </c>
      <c r="T3052">
        <f t="shared" si="287"/>
        <v>2016</v>
      </c>
    </row>
    <row r="3053" spans="1:20" ht="48" x14ac:dyDescent="0.2">
      <c r="A3053" s="6">
        <f t="shared" si="284"/>
        <v>0.23628571428571429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7">
        <f t="shared" si="282"/>
        <v>23.62857142857143</v>
      </c>
      <c r="Q3053" t="str">
        <f t="shared" si="285"/>
        <v>theater</v>
      </c>
      <c r="R3053" t="str">
        <f t="shared" si="283"/>
        <v>spaces</v>
      </c>
      <c r="S3053" s="11">
        <f t="shared" si="286"/>
        <v>42774.207696759251</v>
      </c>
      <c r="T3053">
        <f t="shared" si="287"/>
        <v>2017</v>
      </c>
    </row>
    <row r="3054" spans="1:20" ht="32" x14ac:dyDescent="0.2">
      <c r="A3054" s="6">
        <f t="shared" si="284"/>
        <v>1.5E-3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7">
        <f t="shared" si="282"/>
        <v>37.5</v>
      </c>
      <c r="Q3054" t="str">
        <f t="shared" si="285"/>
        <v>theater</v>
      </c>
      <c r="R3054" t="str">
        <f t="shared" si="283"/>
        <v>spaces</v>
      </c>
      <c r="S3054" s="11">
        <f t="shared" si="286"/>
        <v>42152.457638888889</v>
      </c>
      <c r="T3054">
        <f t="shared" si="287"/>
        <v>2015</v>
      </c>
    </row>
    <row r="3055" spans="1:20" ht="48" x14ac:dyDescent="0.2">
      <c r="A3055" s="6">
        <f t="shared" si="284"/>
        <v>4.0000000000000001E-3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7">
        <f t="shared" si="282"/>
        <v>13.333333333333334</v>
      </c>
      <c r="Q3055" t="str">
        <f t="shared" si="285"/>
        <v>theater</v>
      </c>
      <c r="R3055" t="str">
        <f t="shared" si="283"/>
        <v>spaces</v>
      </c>
      <c r="S3055" s="11">
        <f t="shared" si="286"/>
        <v>41913.957638888889</v>
      </c>
      <c r="T3055">
        <f t="shared" si="287"/>
        <v>2014</v>
      </c>
    </row>
    <row r="3056" spans="1:20" ht="48" x14ac:dyDescent="0.2">
      <c r="A3056" s="6">
        <f t="shared" si="284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7" t="e">
        <f t="shared" si="282"/>
        <v>#DIV/0!</v>
      </c>
      <c r="Q3056" t="str">
        <f t="shared" si="285"/>
        <v>theater</v>
      </c>
      <c r="R3056" t="str">
        <f t="shared" si="283"/>
        <v>spaces</v>
      </c>
      <c r="S3056" s="11">
        <f t="shared" si="286"/>
        <v>42064.836111111108</v>
      </c>
      <c r="T3056">
        <f t="shared" si="287"/>
        <v>2015</v>
      </c>
    </row>
    <row r="3057" spans="1:20" ht="48" x14ac:dyDescent="0.2">
      <c r="A3057" s="6">
        <f t="shared" si="284"/>
        <v>5.0000000000000002E-5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7">
        <f t="shared" si="282"/>
        <v>1</v>
      </c>
      <c r="Q3057" t="str">
        <f t="shared" si="285"/>
        <v>theater</v>
      </c>
      <c r="R3057" t="str">
        <f t="shared" si="283"/>
        <v>spaces</v>
      </c>
      <c r="S3057" s="11">
        <f t="shared" si="286"/>
        <v>42013.749884259254</v>
      </c>
      <c r="T3057">
        <f t="shared" si="287"/>
        <v>2015</v>
      </c>
    </row>
    <row r="3058" spans="1:20" ht="48" x14ac:dyDescent="0.2">
      <c r="A3058" s="6">
        <f t="shared" si="284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7" t="e">
        <f t="shared" si="282"/>
        <v>#DIV/0!</v>
      </c>
      <c r="Q3058" t="str">
        <f t="shared" si="285"/>
        <v>theater</v>
      </c>
      <c r="R3058" t="str">
        <f t="shared" si="283"/>
        <v>spaces</v>
      </c>
      <c r="S3058" s="11">
        <f t="shared" si="286"/>
        <v>41911.428055555552</v>
      </c>
      <c r="T3058">
        <f t="shared" si="287"/>
        <v>2014</v>
      </c>
    </row>
    <row r="3059" spans="1:20" ht="48" x14ac:dyDescent="0.2">
      <c r="A3059" s="6">
        <f t="shared" si="284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7" t="e">
        <f t="shared" si="282"/>
        <v>#DIV/0!</v>
      </c>
      <c r="Q3059" t="str">
        <f t="shared" si="285"/>
        <v>theater</v>
      </c>
      <c r="R3059" t="str">
        <f t="shared" si="283"/>
        <v>spaces</v>
      </c>
      <c r="S3059" s="11">
        <f t="shared" si="286"/>
        <v>42463.400590277779</v>
      </c>
      <c r="T3059">
        <f t="shared" si="287"/>
        <v>2016</v>
      </c>
    </row>
    <row r="3060" spans="1:20" ht="48" x14ac:dyDescent="0.2">
      <c r="A3060" s="6">
        <f t="shared" si="284"/>
        <v>1.6666666666666666E-4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7">
        <f t="shared" si="282"/>
        <v>1</v>
      </c>
      <c r="Q3060" t="str">
        <f t="shared" si="285"/>
        <v>theater</v>
      </c>
      <c r="R3060" t="str">
        <f t="shared" si="283"/>
        <v>spaces</v>
      </c>
      <c r="S3060" s="11">
        <f t="shared" si="286"/>
        <v>42510.165972222218</v>
      </c>
      <c r="T3060">
        <f t="shared" si="287"/>
        <v>2016</v>
      </c>
    </row>
    <row r="3061" spans="1:20" ht="48" x14ac:dyDescent="0.2">
      <c r="A3061" s="6">
        <f t="shared" si="284"/>
        <v>3.0066666666666665E-2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7">
        <f t="shared" si="282"/>
        <v>41</v>
      </c>
      <c r="Q3061" t="str">
        <f t="shared" si="285"/>
        <v>theater</v>
      </c>
      <c r="R3061" t="str">
        <f t="shared" si="283"/>
        <v>spaces</v>
      </c>
      <c r="S3061" s="11">
        <f t="shared" si="286"/>
        <v>41859.727384259255</v>
      </c>
      <c r="T3061">
        <f t="shared" si="287"/>
        <v>2014</v>
      </c>
    </row>
    <row r="3062" spans="1:20" ht="32" x14ac:dyDescent="0.2">
      <c r="A3062" s="6">
        <f t="shared" si="284"/>
        <v>1.5227272727272728E-3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7">
        <f t="shared" si="282"/>
        <v>55.833333333333336</v>
      </c>
      <c r="Q3062" t="str">
        <f t="shared" si="285"/>
        <v>theater</v>
      </c>
      <c r="R3062" t="str">
        <f t="shared" si="283"/>
        <v>spaces</v>
      </c>
      <c r="S3062" s="11">
        <f t="shared" si="286"/>
        <v>42275.066365740735</v>
      </c>
      <c r="T3062">
        <f t="shared" si="287"/>
        <v>2015</v>
      </c>
    </row>
    <row r="3063" spans="1:20" ht="16" x14ac:dyDescent="0.2">
      <c r="A3063" s="6">
        <f t="shared" si="284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7" t="e">
        <f t="shared" si="282"/>
        <v>#DIV/0!</v>
      </c>
      <c r="Q3063" t="str">
        <f t="shared" si="285"/>
        <v>theater</v>
      </c>
      <c r="R3063" t="str">
        <f t="shared" si="283"/>
        <v>spaces</v>
      </c>
      <c r="S3063" s="11">
        <f t="shared" si="286"/>
        <v>41864.575787037036</v>
      </c>
      <c r="T3063">
        <f t="shared" si="287"/>
        <v>2014</v>
      </c>
    </row>
    <row r="3064" spans="1:20" ht="48" x14ac:dyDescent="0.2">
      <c r="A3064" s="6">
        <f t="shared" si="284"/>
        <v>0.66839999999999999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7">
        <f t="shared" si="282"/>
        <v>99.761194029850742</v>
      </c>
      <c r="Q3064" t="str">
        <f t="shared" si="285"/>
        <v>theater</v>
      </c>
      <c r="R3064" t="str">
        <f t="shared" si="283"/>
        <v>spaces</v>
      </c>
      <c r="S3064" s="11">
        <f t="shared" si="286"/>
        <v>42277.541666666664</v>
      </c>
      <c r="T3064">
        <f t="shared" si="287"/>
        <v>2015</v>
      </c>
    </row>
    <row r="3065" spans="1:20" ht="32" x14ac:dyDescent="0.2">
      <c r="A3065" s="6">
        <f t="shared" si="284"/>
        <v>0.19566666666666666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7">
        <f t="shared" si="282"/>
        <v>25.521739130434781</v>
      </c>
      <c r="Q3065" t="str">
        <f t="shared" si="285"/>
        <v>theater</v>
      </c>
      <c r="R3065" t="str">
        <f t="shared" si="283"/>
        <v>spaces</v>
      </c>
      <c r="S3065" s="11">
        <f t="shared" si="286"/>
        <v>42665.714560185181</v>
      </c>
      <c r="T3065">
        <f t="shared" si="287"/>
        <v>2016</v>
      </c>
    </row>
    <row r="3066" spans="1:20" ht="32" x14ac:dyDescent="0.2">
      <c r="A3066" s="6">
        <f t="shared" si="284"/>
        <v>0.11294666666666667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7">
        <f t="shared" si="282"/>
        <v>117.65277777777777</v>
      </c>
      <c r="Q3066" t="str">
        <f t="shared" si="285"/>
        <v>theater</v>
      </c>
      <c r="R3066" t="str">
        <f t="shared" si="283"/>
        <v>spaces</v>
      </c>
      <c r="S3066" s="11">
        <f t="shared" si="286"/>
        <v>42330.082638888889</v>
      </c>
      <c r="T3066">
        <f t="shared" si="287"/>
        <v>2015</v>
      </c>
    </row>
    <row r="3067" spans="1:20" ht="48" x14ac:dyDescent="0.2">
      <c r="A3067" s="6">
        <f t="shared" si="284"/>
        <v>4.0000000000000002E-4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7">
        <f t="shared" si="282"/>
        <v>5</v>
      </c>
      <c r="Q3067" t="str">
        <f t="shared" si="285"/>
        <v>theater</v>
      </c>
      <c r="R3067" t="str">
        <f t="shared" si="283"/>
        <v>spaces</v>
      </c>
      <c r="S3067" s="11">
        <f t="shared" si="286"/>
        <v>41849.846898148149</v>
      </c>
      <c r="T3067">
        <f t="shared" si="287"/>
        <v>2014</v>
      </c>
    </row>
    <row r="3068" spans="1:20" ht="48" x14ac:dyDescent="0.2">
      <c r="A3068" s="6">
        <f t="shared" si="284"/>
        <v>0.11985714285714286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7">
        <f t="shared" si="282"/>
        <v>2796.6666666666665</v>
      </c>
      <c r="Q3068" t="str">
        <f t="shared" si="285"/>
        <v>theater</v>
      </c>
      <c r="R3068" t="str">
        <f t="shared" si="283"/>
        <v>spaces</v>
      </c>
      <c r="S3068" s="11">
        <f t="shared" si="286"/>
        <v>42561.020104166666</v>
      </c>
      <c r="T3068">
        <f t="shared" si="287"/>
        <v>2016</v>
      </c>
    </row>
    <row r="3069" spans="1:20" ht="48" x14ac:dyDescent="0.2">
      <c r="A3069" s="6">
        <f t="shared" si="284"/>
        <v>2.5000000000000001E-2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7">
        <f t="shared" si="282"/>
        <v>200</v>
      </c>
      <c r="Q3069" t="str">
        <f t="shared" si="285"/>
        <v>theater</v>
      </c>
      <c r="R3069" t="str">
        <f t="shared" si="283"/>
        <v>spaces</v>
      </c>
      <c r="S3069" s="11">
        <f t="shared" si="286"/>
        <v>42256.730081018519</v>
      </c>
      <c r="T3069">
        <f t="shared" si="287"/>
        <v>2015</v>
      </c>
    </row>
    <row r="3070" spans="1:20" ht="48" x14ac:dyDescent="0.2">
      <c r="A3070" s="6">
        <f t="shared" si="284"/>
        <v>6.9999999999999999E-4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7">
        <f t="shared" si="282"/>
        <v>87.5</v>
      </c>
      <c r="Q3070" t="str">
        <f t="shared" si="285"/>
        <v>theater</v>
      </c>
      <c r="R3070" t="str">
        <f t="shared" si="283"/>
        <v>spaces</v>
      </c>
      <c r="S3070" s="11">
        <f t="shared" si="286"/>
        <v>42293.483240740738</v>
      </c>
      <c r="T3070">
        <f t="shared" si="287"/>
        <v>2015</v>
      </c>
    </row>
    <row r="3071" spans="1:20" ht="48" x14ac:dyDescent="0.2">
      <c r="A3071" s="6">
        <f t="shared" si="284"/>
        <v>0.14099999999999999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7">
        <f t="shared" si="282"/>
        <v>20.142857142857142</v>
      </c>
      <c r="Q3071" t="str">
        <f t="shared" si="285"/>
        <v>theater</v>
      </c>
      <c r="R3071" t="str">
        <f t="shared" si="283"/>
        <v>spaces</v>
      </c>
      <c r="S3071" s="11">
        <f t="shared" si="286"/>
        <v>41987.625393518516</v>
      </c>
      <c r="T3071">
        <f t="shared" si="287"/>
        <v>2014</v>
      </c>
    </row>
    <row r="3072" spans="1:20" ht="48" x14ac:dyDescent="0.2">
      <c r="A3072" s="6">
        <f t="shared" si="284"/>
        <v>3.3399999999999999E-2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7">
        <f t="shared" si="282"/>
        <v>20.875</v>
      </c>
      <c r="Q3072" t="str">
        <f t="shared" si="285"/>
        <v>theater</v>
      </c>
      <c r="R3072" t="str">
        <f t="shared" si="283"/>
        <v>spaces</v>
      </c>
      <c r="S3072" s="11">
        <f t="shared" si="286"/>
        <v>42711.525104166663</v>
      </c>
      <c r="T3072">
        <f t="shared" si="287"/>
        <v>2016</v>
      </c>
    </row>
    <row r="3073" spans="1:20" ht="48" x14ac:dyDescent="0.2">
      <c r="A3073" s="6">
        <f t="shared" si="284"/>
        <v>0.59775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7">
        <f t="shared" si="282"/>
        <v>61.307692307692307</v>
      </c>
      <c r="Q3073" t="str">
        <f t="shared" si="285"/>
        <v>theater</v>
      </c>
      <c r="R3073" t="str">
        <f t="shared" si="283"/>
        <v>spaces</v>
      </c>
      <c r="S3073" s="11">
        <f t="shared" si="286"/>
        <v>42115.040972222218</v>
      </c>
      <c r="T3073">
        <f t="shared" si="287"/>
        <v>2015</v>
      </c>
    </row>
    <row r="3074" spans="1:20" ht="48" x14ac:dyDescent="0.2">
      <c r="A3074" s="6">
        <f t="shared" si="284"/>
        <v>1.6666666666666666E-4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7">
        <f t="shared" ref="P3074:P3137" si="288">F:F/M:M</f>
        <v>1</v>
      </c>
      <c r="Q3074" t="str">
        <f t="shared" si="285"/>
        <v>theater</v>
      </c>
      <c r="R3074" t="str">
        <f t="shared" ref="R3074:R3137" si="289">RIGHT(O3074,LEN(O3074)-SEARCH("/",O3074,1))</f>
        <v>spaces</v>
      </c>
      <c r="S3074" s="11">
        <f t="shared" si="286"/>
        <v>42672.865277777775</v>
      </c>
      <c r="T3074">
        <f t="shared" si="287"/>
        <v>2016</v>
      </c>
    </row>
    <row r="3075" spans="1:20" ht="48" x14ac:dyDescent="0.2">
      <c r="A3075" s="6">
        <f t="shared" ref="A3075:A3138" si="290">F:F/E:E</f>
        <v>2.3035714285714285E-4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7">
        <f t="shared" si="288"/>
        <v>92.142857142857139</v>
      </c>
      <c r="Q3075" t="str">
        <f t="shared" ref="Q3075:Q3138" si="291">LEFT(O3075,SEARCH("/",O3075,1)-1)</f>
        <v>theater</v>
      </c>
      <c r="R3075" t="str">
        <f t="shared" si="289"/>
        <v>spaces</v>
      </c>
      <c r="S3075" s="11">
        <f t="shared" ref="S3075:S3138" si="292">(((J3075/60)/60)/24)+DATE(1970,1,1)+(-5/24)</f>
        <v>42169.59652777778</v>
      </c>
      <c r="T3075">
        <f t="shared" ref="T3075:T3138" si="293">YEAR(S3075)</f>
        <v>2015</v>
      </c>
    </row>
    <row r="3076" spans="1:20" ht="64" x14ac:dyDescent="0.2">
      <c r="A3076" s="6">
        <f t="shared" si="290"/>
        <v>8.8000000000000003E-4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7">
        <f t="shared" si="288"/>
        <v>7.333333333333333</v>
      </c>
      <c r="Q3076" t="str">
        <f t="shared" si="291"/>
        <v>theater</v>
      </c>
      <c r="R3076" t="str">
        <f t="shared" si="289"/>
        <v>spaces</v>
      </c>
      <c r="S3076" s="11">
        <f t="shared" si="292"/>
        <v>42439.362951388881</v>
      </c>
      <c r="T3076">
        <f t="shared" si="293"/>
        <v>2016</v>
      </c>
    </row>
    <row r="3077" spans="1:20" ht="48" x14ac:dyDescent="0.2">
      <c r="A3077" s="6">
        <f t="shared" si="290"/>
        <v>8.6400000000000005E-2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7">
        <f t="shared" si="288"/>
        <v>64.8</v>
      </c>
      <c r="Q3077" t="str">
        <f t="shared" si="291"/>
        <v>theater</v>
      </c>
      <c r="R3077" t="str">
        <f t="shared" si="289"/>
        <v>spaces</v>
      </c>
      <c r="S3077" s="11">
        <f t="shared" si="292"/>
        <v>42600.893981481473</v>
      </c>
      <c r="T3077">
        <f t="shared" si="293"/>
        <v>2016</v>
      </c>
    </row>
    <row r="3078" spans="1:20" ht="32" x14ac:dyDescent="0.2">
      <c r="A3078" s="6">
        <f t="shared" si="290"/>
        <v>0.15060000000000001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7">
        <f t="shared" si="288"/>
        <v>30.12</v>
      </c>
      <c r="Q3078" t="str">
        <f t="shared" si="291"/>
        <v>theater</v>
      </c>
      <c r="R3078" t="str">
        <f t="shared" si="289"/>
        <v>spaces</v>
      </c>
      <c r="S3078" s="11">
        <f t="shared" si="292"/>
        <v>42286.443553240737</v>
      </c>
      <c r="T3078">
        <f t="shared" si="293"/>
        <v>2015</v>
      </c>
    </row>
    <row r="3079" spans="1:20" ht="48" x14ac:dyDescent="0.2">
      <c r="A3079" s="6">
        <f t="shared" si="290"/>
        <v>4.7727272727272731E-3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7">
        <f t="shared" si="288"/>
        <v>52.5</v>
      </c>
      <c r="Q3079" t="str">
        <f t="shared" si="291"/>
        <v>theater</v>
      </c>
      <c r="R3079" t="str">
        <f t="shared" si="289"/>
        <v>spaces</v>
      </c>
      <c r="S3079" s="11">
        <f t="shared" si="292"/>
        <v>42796.74858796296</v>
      </c>
      <c r="T3079">
        <f t="shared" si="293"/>
        <v>2017</v>
      </c>
    </row>
    <row r="3080" spans="1:20" ht="48" x14ac:dyDescent="0.2">
      <c r="A3080" s="6">
        <f t="shared" si="290"/>
        <v>1.1833333333333333E-3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7">
        <f t="shared" si="288"/>
        <v>23.666666666666668</v>
      </c>
      <c r="Q3080" t="str">
        <f t="shared" si="291"/>
        <v>theater</v>
      </c>
      <c r="R3080" t="str">
        <f t="shared" si="289"/>
        <v>spaces</v>
      </c>
      <c r="S3080" s="11">
        <f t="shared" si="292"/>
        <v>42060.930497685178</v>
      </c>
      <c r="T3080">
        <f t="shared" si="293"/>
        <v>2015</v>
      </c>
    </row>
    <row r="3081" spans="1:20" ht="48" x14ac:dyDescent="0.2">
      <c r="A3081" s="6">
        <f t="shared" si="290"/>
        <v>8.4173998587352451E-3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7">
        <f t="shared" si="288"/>
        <v>415.77777777777777</v>
      </c>
      <c r="Q3081" t="str">
        <f t="shared" si="291"/>
        <v>theater</v>
      </c>
      <c r="R3081" t="str">
        <f t="shared" si="289"/>
        <v>spaces</v>
      </c>
      <c r="S3081" s="11">
        <f t="shared" si="292"/>
        <v>42085.463368055549</v>
      </c>
      <c r="T3081">
        <f t="shared" si="293"/>
        <v>2015</v>
      </c>
    </row>
    <row r="3082" spans="1:20" ht="48" x14ac:dyDescent="0.2">
      <c r="A3082" s="6">
        <f t="shared" si="290"/>
        <v>1.8799999999999999E-4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7">
        <f t="shared" si="288"/>
        <v>53.714285714285715</v>
      </c>
      <c r="Q3082" t="str">
        <f t="shared" si="291"/>
        <v>theater</v>
      </c>
      <c r="R3082" t="str">
        <f t="shared" si="289"/>
        <v>spaces</v>
      </c>
      <c r="S3082" s="11">
        <f t="shared" si="292"/>
        <v>41999.861620370364</v>
      </c>
      <c r="T3082">
        <f t="shared" si="293"/>
        <v>2014</v>
      </c>
    </row>
    <row r="3083" spans="1:20" ht="48" x14ac:dyDescent="0.2">
      <c r="A3083" s="6">
        <f t="shared" si="290"/>
        <v>2.1029999999999998E-3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7">
        <f t="shared" si="288"/>
        <v>420.6</v>
      </c>
      <c r="Q3083" t="str">
        <f t="shared" si="291"/>
        <v>theater</v>
      </c>
      <c r="R3083" t="str">
        <f t="shared" si="289"/>
        <v>spaces</v>
      </c>
      <c r="S3083" s="11">
        <f t="shared" si="292"/>
        <v>42266.973275462959</v>
      </c>
      <c r="T3083">
        <f t="shared" si="293"/>
        <v>2015</v>
      </c>
    </row>
    <row r="3084" spans="1:20" ht="48" x14ac:dyDescent="0.2">
      <c r="A3084" s="6">
        <f t="shared" si="290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7" t="e">
        <f t="shared" si="288"/>
        <v>#DIV/0!</v>
      </c>
      <c r="Q3084" t="str">
        <f t="shared" si="291"/>
        <v>theater</v>
      </c>
      <c r="R3084" t="str">
        <f t="shared" si="289"/>
        <v>spaces</v>
      </c>
      <c r="S3084" s="11">
        <f t="shared" si="292"/>
        <v>42323.756319444445</v>
      </c>
      <c r="T3084">
        <f t="shared" si="293"/>
        <v>2015</v>
      </c>
    </row>
    <row r="3085" spans="1:20" ht="64" x14ac:dyDescent="0.2">
      <c r="A3085" s="6">
        <f t="shared" si="290"/>
        <v>2.8E-3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7">
        <f t="shared" si="288"/>
        <v>18.666666666666668</v>
      </c>
      <c r="Q3085" t="str">
        <f t="shared" si="291"/>
        <v>theater</v>
      </c>
      <c r="R3085" t="str">
        <f t="shared" si="289"/>
        <v>spaces</v>
      </c>
      <c r="S3085" s="11">
        <f t="shared" si="292"/>
        <v>41883</v>
      </c>
      <c r="T3085">
        <f t="shared" si="293"/>
        <v>2014</v>
      </c>
    </row>
    <row r="3086" spans="1:20" ht="48" x14ac:dyDescent="0.2">
      <c r="A3086" s="6">
        <f t="shared" si="290"/>
        <v>0.11579206701157921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7">
        <f t="shared" si="288"/>
        <v>78.333333333333329</v>
      </c>
      <c r="Q3086" t="str">
        <f t="shared" si="291"/>
        <v>theater</v>
      </c>
      <c r="R3086" t="str">
        <f t="shared" si="289"/>
        <v>spaces</v>
      </c>
      <c r="S3086" s="11">
        <f t="shared" si="292"/>
        <v>42129.574999999997</v>
      </c>
      <c r="T3086">
        <f t="shared" si="293"/>
        <v>2015</v>
      </c>
    </row>
    <row r="3087" spans="1:20" ht="48" x14ac:dyDescent="0.2">
      <c r="A3087" s="6">
        <f t="shared" si="290"/>
        <v>2.4400000000000002E-2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7">
        <f t="shared" si="288"/>
        <v>67.777777777777771</v>
      </c>
      <c r="Q3087" t="str">
        <f t="shared" si="291"/>
        <v>theater</v>
      </c>
      <c r="R3087" t="str">
        <f t="shared" si="289"/>
        <v>spaces</v>
      </c>
      <c r="S3087" s="11">
        <f t="shared" si="292"/>
        <v>42276.675451388881</v>
      </c>
      <c r="T3087">
        <f t="shared" si="293"/>
        <v>2015</v>
      </c>
    </row>
    <row r="3088" spans="1:20" ht="48" x14ac:dyDescent="0.2">
      <c r="A3088" s="6">
        <f t="shared" si="290"/>
        <v>2.5000000000000001E-3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7">
        <f t="shared" si="288"/>
        <v>16.666666666666668</v>
      </c>
      <c r="Q3088" t="str">
        <f t="shared" si="291"/>
        <v>theater</v>
      </c>
      <c r="R3088" t="str">
        <f t="shared" si="289"/>
        <v>spaces</v>
      </c>
      <c r="S3088" s="11">
        <f t="shared" si="292"/>
        <v>42233.462488425925</v>
      </c>
      <c r="T3088">
        <f t="shared" si="293"/>
        <v>2015</v>
      </c>
    </row>
    <row r="3089" spans="1:20" ht="48" x14ac:dyDescent="0.2">
      <c r="A3089" s="6">
        <f t="shared" si="290"/>
        <v>6.2500000000000003E-3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7">
        <f t="shared" si="288"/>
        <v>62.5</v>
      </c>
      <c r="Q3089" t="str">
        <f t="shared" si="291"/>
        <v>theater</v>
      </c>
      <c r="R3089" t="str">
        <f t="shared" si="289"/>
        <v>spaces</v>
      </c>
      <c r="S3089" s="11">
        <f t="shared" si="292"/>
        <v>42724.983680555553</v>
      </c>
      <c r="T3089">
        <f t="shared" si="293"/>
        <v>2016</v>
      </c>
    </row>
    <row r="3090" spans="1:20" ht="32" x14ac:dyDescent="0.2">
      <c r="A3090" s="6">
        <f t="shared" si="290"/>
        <v>1.9384615384615384E-3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7">
        <f t="shared" si="288"/>
        <v>42</v>
      </c>
      <c r="Q3090" t="str">
        <f t="shared" si="291"/>
        <v>theater</v>
      </c>
      <c r="R3090" t="str">
        <f t="shared" si="289"/>
        <v>spaces</v>
      </c>
      <c r="S3090" s="11">
        <f t="shared" si="292"/>
        <v>42012.361805555549</v>
      </c>
      <c r="T3090">
        <f t="shared" si="293"/>
        <v>2015</v>
      </c>
    </row>
    <row r="3091" spans="1:20" ht="32" x14ac:dyDescent="0.2">
      <c r="A3091" s="6">
        <f t="shared" si="290"/>
        <v>0.23416000000000001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7">
        <f t="shared" si="288"/>
        <v>130.0888888888889</v>
      </c>
      <c r="Q3091" t="str">
        <f t="shared" si="291"/>
        <v>theater</v>
      </c>
      <c r="R3091" t="str">
        <f t="shared" si="289"/>
        <v>spaces</v>
      </c>
      <c r="S3091" s="11">
        <f t="shared" si="292"/>
        <v>42559.874305555553</v>
      </c>
      <c r="T3091">
        <f t="shared" si="293"/>
        <v>2016</v>
      </c>
    </row>
    <row r="3092" spans="1:20" ht="48" x14ac:dyDescent="0.2">
      <c r="A3092" s="6">
        <f t="shared" si="290"/>
        <v>5.080888888888889E-2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7">
        <f t="shared" si="288"/>
        <v>1270.2222222222222</v>
      </c>
      <c r="Q3092" t="str">
        <f t="shared" si="291"/>
        <v>theater</v>
      </c>
      <c r="R3092" t="str">
        <f t="shared" si="289"/>
        <v>spaces</v>
      </c>
      <c r="S3092" s="11">
        <f t="shared" si="292"/>
        <v>42125.568807870368</v>
      </c>
      <c r="T3092">
        <f t="shared" si="293"/>
        <v>2015</v>
      </c>
    </row>
    <row r="3093" spans="1:20" ht="48" x14ac:dyDescent="0.2">
      <c r="A3093" s="6">
        <f t="shared" si="290"/>
        <v>0.15920000000000001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7">
        <f t="shared" si="288"/>
        <v>88.444444444444443</v>
      </c>
      <c r="Q3093" t="str">
        <f t="shared" si="291"/>
        <v>theater</v>
      </c>
      <c r="R3093" t="str">
        <f t="shared" si="289"/>
        <v>spaces</v>
      </c>
      <c r="S3093" s="11">
        <f t="shared" si="292"/>
        <v>42596.740081018514</v>
      </c>
      <c r="T3093">
        <f t="shared" si="293"/>
        <v>2016</v>
      </c>
    </row>
    <row r="3094" spans="1:20" ht="48" x14ac:dyDescent="0.2">
      <c r="A3094" s="6">
        <f t="shared" si="290"/>
        <v>1.1831900000000001E-2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7">
        <f t="shared" si="288"/>
        <v>56.342380952380957</v>
      </c>
      <c r="Q3094" t="str">
        <f t="shared" si="291"/>
        <v>theater</v>
      </c>
      <c r="R3094" t="str">
        <f t="shared" si="289"/>
        <v>spaces</v>
      </c>
      <c r="S3094" s="11">
        <f t="shared" si="292"/>
        <v>42292.708333333336</v>
      </c>
      <c r="T3094">
        <f t="shared" si="293"/>
        <v>2015</v>
      </c>
    </row>
    <row r="3095" spans="1:20" ht="48" x14ac:dyDescent="0.2">
      <c r="A3095" s="6">
        <f t="shared" si="290"/>
        <v>0.22750000000000001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7">
        <f t="shared" si="288"/>
        <v>53.529411764705884</v>
      </c>
      <c r="Q3095" t="str">
        <f t="shared" si="291"/>
        <v>theater</v>
      </c>
      <c r="R3095" t="str">
        <f t="shared" si="289"/>
        <v>spaces</v>
      </c>
      <c r="S3095" s="11">
        <f t="shared" si="292"/>
        <v>41790.957638888889</v>
      </c>
      <c r="T3095">
        <f t="shared" si="293"/>
        <v>2014</v>
      </c>
    </row>
    <row r="3096" spans="1:20" ht="32" x14ac:dyDescent="0.2">
      <c r="A3096" s="6">
        <f t="shared" si="290"/>
        <v>2.5000000000000001E-4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7">
        <f t="shared" si="288"/>
        <v>25</v>
      </c>
      <c r="Q3096" t="str">
        <f t="shared" si="291"/>
        <v>theater</v>
      </c>
      <c r="R3096" t="str">
        <f t="shared" si="289"/>
        <v>spaces</v>
      </c>
      <c r="S3096" s="11">
        <f t="shared" si="292"/>
        <v>42267.587453703702</v>
      </c>
      <c r="T3096">
        <f t="shared" si="293"/>
        <v>2015</v>
      </c>
    </row>
    <row r="3097" spans="1:20" ht="48" x14ac:dyDescent="0.2">
      <c r="A3097" s="6">
        <f t="shared" si="290"/>
        <v>3.351206434316354E-3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7">
        <f t="shared" si="288"/>
        <v>50</v>
      </c>
      <c r="Q3097" t="str">
        <f t="shared" si="291"/>
        <v>theater</v>
      </c>
      <c r="R3097" t="str">
        <f t="shared" si="289"/>
        <v>spaces</v>
      </c>
      <c r="S3097" s="11">
        <f t="shared" si="292"/>
        <v>42582.81689814815</v>
      </c>
      <c r="T3097">
        <f t="shared" si="293"/>
        <v>2016</v>
      </c>
    </row>
    <row r="3098" spans="1:20" ht="48" x14ac:dyDescent="0.2">
      <c r="A3098" s="6">
        <f t="shared" si="290"/>
        <v>3.9750000000000001E-2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7">
        <f t="shared" si="288"/>
        <v>56.785714285714285</v>
      </c>
      <c r="Q3098" t="str">
        <f t="shared" si="291"/>
        <v>theater</v>
      </c>
      <c r="R3098" t="str">
        <f t="shared" si="289"/>
        <v>spaces</v>
      </c>
      <c r="S3098" s="11">
        <f t="shared" si="292"/>
        <v>42144.617199074077</v>
      </c>
      <c r="T3098">
        <f t="shared" si="293"/>
        <v>2015</v>
      </c>
    </row>
    <row r="3099" spans="1:20" ht="48" x14ac:dyDescent="0.2">
      <c r="A3099" s="6">
        <f t="shared" si="290"/>
        <v>0.17150000000000001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7">
        <f t="shared" si="288"/>
        <v>40.833333333333336</v>
      </c>
      <c r="Q3099" t="str">
        <f t="shared" si="291"/>
        <v>theater</v>
      </c>
      <c r="R3099" t="str">
        <f t="shared" si="289"/>
        <v>spaces</v>
      </c>
      <c r="S3099" s="11">
        <f t="shared" si="292"/>
        <v>42650.374999999993</v>
      </c>
      <c r="T3099">
        <f t="shared" si="293"/>
        <v>2016</v>
      </c>
    </row>
    <row r="3100" spans="1:20" ht="48" x14ac:dyDescent="0.2">
      <c r="A3100" s="6">
        <f t="shared" si="290"/>
        <v>3.608004104669061E-2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7">
        <f t="shared" si="288"/>
        <v>65.111111111111114</v>
      </c>
      <c r="Q3100" t="str">
        <f t="shared" si="291"/>
        <v>theater</v>
      </c>
      <c r="R3100" t="str">
        <f t="shared" si="289"/>
        <v>spaces</v>
      </c>
      <c r="S3100" s="11">
        <f t="shared" si="292"/>
        <v>42407.803472222215</v>
      </c>
      <c r="T3100">
        <f t="shared" si="293"/>
        <v>2016</v>
      </c>
    </row>
    <row r="3101" spans="1:20" ht="48" x14ac:dyDescent="0.2">
      <c r="A3101" s="6">
        <f t="shared" si="290"/>
        <v>0.13900000000000001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7">
        <f t="shared" si="288"/>
        <v>55.6</v>
      </c>
      <c r="Q3101" t="str">
        <f t="shared" si="291"/>
        <v>theater</v>
      </c>
      <c r="R3101" t="str">
        <f t="shared" si="289"/>
        <v>spaces</v>
      </c>
      <c r="S3101" s="11">
        <f t="shared" si="292"/>
        <v>42411.981377314813</v>
      </c>
      <c r="T3101">
        <f t="shared" si="293"/>
        <v>2016</v>
      </c>
    </row>
    <row r="3102" spans="1:20" ht="48" x14ac:dyDescent="0.2">
      <c r="A3102" s="6">
        <f t="shared" si="290"/>
        <v>0.15225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7">
        <f t="shared" si="288"/>
        <v>140.53846153846155</v>
      </c>
      <c r="Q3102" t="str">
        <f t="shared" si="291"/>
        <v>theater</v>
      </c>
      <c r="R3102" t="str">
        <f t="shared" si="289"/>
        <v>spaces</v>
      </c>
      <c r="S3102" s="11">
        <f t="shared" si="292"/>
        <v>41932.4140625</v>
      </c>
      <c r="T3102">
        <f t="shared" si="293"/>
        <v>2014</v>
      </c>
    </row>
    <row r="3103" spans="1:20" ht="48" x14ac:dyDescent="0.2">
      <c r="A3103" s="6">
        <f t="shared" si="290"/>
        <v>0.12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7">
        <f t="shared" si="288"/>
        <v>25</v>
      </c>
      <c r="Q3103" t="str">
        <f t="shared" si="291"/>
        <v>theater</v>
      </c>
      <c r="R3103" t="str">
        <f t="shared" si="289"/>
        <v>spaces</v>
      </c>
      <c r="S3103" s="11">
        <f t="shared" si="292"/>
        <v>42201.12222222222</v>
      </c>
      <c r="T3103">
        <f t="shared" si="293"/>
        <v>2015</v>
      </c>
    </row>
    <row r="3104" spans="1:20" ht="48" x14ac:dyDescent="0.2">
      <c r="A3104" s="6">
        <f t="shared" si="290"/>
        <v>0.391125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7">
        <f t="shared" si="288"/>
        <v>69.533333333333331</v>
      </c>
      <c r="Q3104" t="str">
        <f t="shared" si="291"/>
        <v>theater</v>
      </c>
      <c r="R3104" t="str">
        <f t="shared" si="289"/>
        <v>spaces</v>
      </c>
      <c r="S3104" s="11">
        <f t="shared" si="292"/>
        <v>42605.132152777776</v>
      </c>
      <c r="T3104">
        <f t="shared" si="293"/>
        <v>2016</v>
      </c>
    </row>
    <row r="3105" spans="1:20" ht="32" x14ac:dyDescent="0.2">
      <c r="A3105" s="6">
        <f t="shared" si="290"/>
        <v>2.6829268292682929E-3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7">
        <f t="shared" si="288"/>
        <v>5.5</v>
      </c>
      <c r="Q3105" t="str">
        <f t="shared" si="291"/>
        <v>theater</v>
      </c>
      <c r="R3105" t="str">
        <f t="shared" si="289"/>
        <v>spaces</v>
      </c>
      <c r="S3105" s="11">
        <f t="shared" si="292"/>
        <v>42166.94798611111</v>
      </c>
      <c r="T3105">
        <f t="shared" si="293"/>
        <v>2015</v>
      </c>
    </row>
    <row r="3106" spans="1:20" ht="48" x14ac:dyDescent="0.2">
      <c r="A3106" s="6">
        <f t="shared" si="290"/>
        <v>0.29625000000000001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7">
        <f t="shared" si="288"/>
        <v>237</v>
      </c>
      <c r="Q3106" t="str">
        <f t="shared" si="291"/>
        <v>theater</v>
      </c>
      <c r="R3106" t="str">
        <f t="shared" si="289"/>
        <v>spaces</v>
      </c>
      <c r="S3106" s="11">
        <f t="shared" si="292"/>
        <v>42037.874999999993</v>
      </c>
      <c r="T3106">
        <f t="shared" si="293"/>
        <v>2015</v>
      </c>
    </row>
    <row r="3107" spans="1:20" ht="48" x14ac:dyDescent="0.2">
      <c r="A3107" s="6">
        <f t="shared" si="290"/>
        <v>0.4236099230111206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7">
        <f t="shared" si="288"/>
        <v>79.870967741935488</v>
      </c>
      <c r="Q3107" t="str">
        <f t="shared" si="291"/>
        <v>theater</v>
      </c>
      <c r="R3107" t="str">
        <f t="shared" si="289"/>
        <v>spaces</v>
      </c>
      <c r="S3107" s="11">
        <f t="shared" si="292"/>
        <v>41931</v>
      </c>
      <c r="T3107">
        <f t="shared" si="293"/>
        <v>2014</v>
      </c>
    </row>
    <row r="3108" spans="1:20" ht="48" x14ac:dyDescent="0.2">
      <c r="A3108" s="6">
        <f t="shared" si="290"/>
        <v>4.1000000000000002E-2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7">
        <f t="shared" si="288"/>
        <v>10.25</v>
      </c>
      <c r="Q3108" t="str">
        <f t="shared" si="291"/>
        <v>theater</v>
      </c>
      <c r="R3108" t="str">
        <f t="shared" si="289"/>
        <v>spaces</v>
      </c>
      <c r="S3108" s="11">
        <f t="shared" si="292"/>
        <v>42263.708333333336</v>
      </c>
      <c r="T3108">
        <f t="shared" si="293"/>
        <v>2015</v>
      </c>
    </row>
    <row r="3109" spans="1:20" ht="48" x14ac:dyDescent="0.2">
      <c r="A3109" s="6">
        <f t="shared" si="290"/>
        <v>0.197625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7">
        <f t="shared" si="288"/>
        <v>272.58620689655174</v>
      </c>
      <c r="Q3109" t="str">
        <f t="shared" si="291"/>
        <v>theater</v>
      </c>
      <c r="R3109" t="str">
        <f t="shared" si="289"/>
        <v>spaces</v>
      </c>
      <c r="S3109" s="11">
        <f t="shared" si="292"/>
        <v>42135.605914351843</v>
      </c>
      <c r="T3109">
        <f t="shared" si="293"/>
        <v>2015</v>
      </c>
    </row>
    <row r="3110" spans="1:20" ht="16" x14ac:dyDescent="0.2">
      <c r="A3110" s="6">
        <f t="shared" si="290"/>
        <v>5.1999999999999995E-4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7">
        <f t="shared" si="288"/>
        <v>13</v>
      </c>
      <c r="Q3110" t="str">
        <f t="shared" si="291"/>
        <v>theater</v>
      </c>
      <c r="R3110" t="str">
        <f t="shared" si="289"/>
        <v>spaces</v>
      </c>
      <c r="S3110" s="11">
        <f t="shared" si="292"/>
        <v>42122.430486111109</v>
      </c>
      <c r="T3110">
        <f t="shared" si="293"/>
        <v>2015</v>
      </c>
    </row>
    <row r="3111" spans="1:20" ht="48" x14ac:dyDescent="0.2">
      <c r="A3111" s="6">
        <f t="shared" si="290"/>
        <v>0.25030188679245285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7">
        <f t="shared" si="288"/>
        <v>58.184210526315788</v>
      </c>
      <c r="Q3111" t="str">
        <f t="shared" si="291"/>
        <v>theater</v>
      </c>
      <c r="R3111" t="str">
        <f t="shared" si="289"/>
        <v>spaces</v>
      </c>
      <c r="S3111" s="11">
        <f t="shared" si="292"/>
        <v>41878.916782407403</v>
      </c>
      <c r="T3111">
        <f t="shared" si="293"/>
        <v>2014</v>
      </c>
    </row>
    <row r="3112" spans="1:20" ht="48" x14ac:dyDescent="0.2">
      <c r="A3112" s="6">
        <f t="shared" si="290"/>
        <v>4.0000000000000002E-4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7">
        <f t="shared" si="288"/>
        <v>10</v>
      </c>
      <c r="Q3112" t="str">
        <f t="shared" si="291"/>
        <v>theater</v>
      </c>
      <c r="R3112" t="str">
        <f t="shared" si="289"/>
        <v>spaces</v>
      </c>
      <c r="S3112" s="11">
        <f t="shared" si="292"/>
        <v>42784.823136574072</v>
      </c>
      <c r="T3112">
        <f t="shared" si="293"/>
        <v>2017</v>
      </c>
    </row>
    <row r="3113" spans="1:20" ht="32" x14ac:dyDescent="0.2">
      <c r="A3113" s="6">
        <f t="shared" si="290"/>
        <v>0.26640000000000003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7">
        <f t="shared" si="288"/>
        <v>70.10526315789474</v>
      </c>
      <c r="Q3113" t="str">
        <f t="shared" si="291"/>
        <v>theater</v>
      </c>
      <c r="R3113" t="str">
        <f t="shared" si="289"/>
        <v>spaces</v>
      </c>
      <c r="S3113" s="11">
        <f t="shared" si="292"/>
        <v>41916.38680555555</v>
      </c>
      <c r="T3113">
        <f t="shared" si="293"/>
        <v>2014</v>
      </c>
    </row>
    <row r="3114" spans="1:20" ht="48" x14ac:dyDescent="0.2">
      <c r="A3114" s="6">
        <f t="shared" si="290"/>
        <v>4.7363636363636365E-2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7">
        <f t="shared" si="288"/>
        <v>57.888888888888886</v>
      </c>
      <c r="Q3114" t="str">
        <f t="shared" si="291"/>
        <v>theater</v>
      </c>
      <c r="R3114" t="str">
        <f t="shared" si="289"/>
        <v>spaces</v>
      </c>
      <c r="S3114" s="11">
        <f t="shared" si="292"/>
        <v>42674.913587962961</v>
      </c>
      <c r="T3114">
        <f t="shared" si="293"/>
        <v>2016</v>
      </c>
    </row>
    <row r="3115" spans="1:20" ht="48" x14ac:dyDescent="0.2">
      <c r="A3115" s="6">
        <f t="shared" si="290"/>
        <v>4.2435339894712751E-2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7">
        <f t="shared" si="288"/>
        <v>125.27027027027027</v>
      </c>
      <c r="Q3115" t="str">
        <f t="shared" si="291"/>
        <v>theater</v>
      </c>
      <c r="R3115" t="str">
        <f t="shared" si="289"/>
        <v>spaces</v>
      </c>
      <c r="S3115" s="11">
        <f t="shared" si="292"/>
        <v>42111.522939814815</v>
      </c>
      <c r="T3115">
        <f t="shared" si="293"/>
        <v>2015</v>
      </c>
    </row>
    <row r="3116" spans="1:20" ht="48" x14ac:dyDescent="0.2">
      <c r="A3116" s="6">
        <f t="shared" si="290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7" t="e">
        <f t="shared" si="288"/>
        <v>#DIV/0!</v>
      </c>
      <c r="Q3116" t="str">
        <f t="shared" si="291"/>
        <v>theater</v>
      </c>
      <c r="R3116" t="str">
        <f t="shared" si="289"/>
        <v>spaces</v>
      </c>
      <c r="S3116" s="11">
        <f t="shared" si="292"/>
        <v>41903.42418981481</v>
      </c>
      <c r="T3116">
        <f t="shared" si="293"/>
        <v>2014</v>
      </c>
    </row>
    <row r="3117" spans="1:20" ht="48" x14ac:dyDescent="0.2">
      <c r="A3117" s="6">
        <f t="shared" si="290"/>
        <v>0.03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7">
        <f t="shared" si="288"/>
        <v>300</v>
      </c>
      <c r="Q3117" t="str">
        <f t="shared" si="291"/>
        <v>theater</v>
      </c>
      <c r="R3117" t="str">
        <f t="shared" si="289"/>
        <v>spaces</v>
      </c>
      <c r="S3117" s="11">
        <f t="shared" si="292"/>
        <v>42526.238738425927</v>
      </c>
      <c r="T3117">
        <f t="shared" si="293"/>
        <v>2016</v>
      </c>
    </row>
    <row r="3118" spans="1:20" ht="48" x14ac:dyDescent="0.2">
      <c r="A3118" s="6">
        <f t="shared" si="290"/>
        <v>0.57333333333333336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7">
        <f t="shared" si="288"/>
        <v>43</v>
      </c>
      <c r="Q3118" t="str">
        <f t="shared" si="291"/>
        <v>theater</v>
      </c>
      <c r="R3118" t="str">
        <f t="shared" si="289"/>
        <v>spaces</v>
      </c>
      <c r="S3118" s="11">
        <f t="shared" si="292"/>
        <v>42095.30700231481</v>
      </c>
      <c r="T3118">
        <f t="shared" si="293"/>
        <v>2015</v>
      </c>
    </row>
    <row r="3119" spans="1:20" ht="48" x14ac:dyDescent="0.2">
      <c r="A3119" s="6">
        <f t="shared" si="290"/>
        <v>1E-3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7">
        <f t="shared" si="288"/>
        <v>1</v>
      </c>
      <c r="Q3119" t="str">
        <f t="shared" si="291"/>
        <v>theater</v>
      </c>
      <c r="R3119" t="str">
        <f t="shared" si="289"/>
        <v>spaces</v>
      </c>
      <c r="S3119" s="11">
        <f t="shared" si="292"/>
        <v>42517.341666666667</v>
      </c>
      <c r="T3119">
        <f t="shared" si="293"/>
        <v>2016</v>
      </c>
    </row>
    <row r="3120" spans="1:20" ht="32" x14ac:dyDescent="0.2">
      <c r="A3120" s="6">
        <f t="shared" si="290"/>
        <v>3.0999999999999999E-3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7">
        <f t="shared" si="288"/>
        <v>775</v>
      </c>
      <c r="Q3120" t="str">
        <f t="shared" si="291"/>
        <v>theater</v>
      </c>
      <c r="R3120" t="str">
        <f t="shared" si="289"/>
        <v>spaces</v>
      </c>
      <c r="S3120" s="11">
        <f t="shared" si="292"/>
        <v>42553.441238425927</v>
      </c>
      <c r="T3120">
        <f t="shared" si="293"/>
        <v>2016</v>
      </c>
    </row>
    <row r="3121" spans="1:20" ht="48" x14ac:dyDescent="0.2">
      <c r="A3121" s="6">
        <f t="shared" si="290"/>
        <v>5.0000000000000001E-4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7">
        <f t="shared" si="288"/>
        <v>5</v>
      </c>
      <c r="Q3121" t="str">
        <f t="shared" si="291"/>
        <v>theater</v>
      </c>
      <c r="R3121" t="str">
        <f t="shared" si="289"/>
        <v>spaces</v>
      </c>
      <c r="S3121" s="11">
        <f t="shared" si="292"/>
        <v>42089.795509259253</v>
      </c>
      <c r="T3121">
        <f t="shared" si="293"/>
        <v>2015</v>
      </c>
    </row>
    <row r="3122" spans="1:20" ht="48" x14ac:dyDescent="0.2">
      <c r="A3122" s="6">
        <f t="shared" si="290"/>
        <v>9.8461538461538464E-5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7">
        <f t="shared" si="288"/>
        <v>12.8</v>
      </c>
      <c r="Q3122" t="str">
        <f t="shared" si="291"/>
        <v>theater</v>
      </c>
      <c r="R3122" t="str">
        <f t="shared" si="289"/>
        <v>spaces</v>
      </c>
      <c r="S3122" s="11">
        <f t="shared" si="292"/>
        <v>42495.692083333335</v>
      </c>
      <c r="T3122">
        <f t="shared" si="293"/>
        <v>2016</v>
      </c>
    </row>
    <row r="3123" spans="1:20" ht="32" x14ac:dyDescent="0.2">
      <c r="A3123" s="6">
        <f t="shared" si="290"/>
        <v>6.6666666666666671E-3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7">
        <f t="shared" si="288"/>
        <v>10</v>
      </c>
      <c r="Q3123" t="str">
        <f t="shared" si="291"/>
        <v>theater</v>
      </c>
      <c r="R3123" t="str">
        <f t="shared" si="289"/>
        <v>spaces</v>
      </c>
      <c r="S3123" s="11">
        <f t="shared" si="292"/>
        <v>41908.471469907403</v>
      </c>
      <c r="T3123">
        <f t="shared" si="293"/>
        <v>2014</v>
      </c>
    </row>
    <row r="3124" spans="1:20" ht="16" x14ac:dyDescent="0.2">
      <c r="A3124" s="6">
        <f t="shared" si="290"/>
        <v>0.58291457286432158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7">
        <f t="shared" si="288"/>
        <v>58</v>
      </c>
      <c r="Q3124" t="str">
        <f t="shared" si="291"/>
        <v>theater</v>
      </c>
      <c r="R3124" t="str">
        <f t="shared" si="289"/>
        <v>spaces</v>
      </c>
      <c r="S3124" s="11">
        <f t="shared" si="292"/>
        <v>42683.765416666669</v>
      </c>
      <c r="T3124">
        <f t="shared" si="293"/>
        <v>2016</v>
      </c>
    </row>
    <row r="3125" spans="1:20" ht="48" x14ac:dyDescent="0.2">
      <c r="A3125" s="6">
        <f t="shared" si="290"/>
        <v>0.68153600000000003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7">
        <f t="shared" si="288"/>
        <v>244.80459770114942</v>
      </c>
      <c r="Q3125" t="str">
        <f t="shared" si="291"/>
        <v>theater</v>
      </c>
      <c r="R3125" t="str">
        <f t="shared" si="289"/>
        <v>spaces</v>
      </c>
      <c r="S3125" s="11">
        <f t="shared" si="292"/>
        <v>42560.784699074073</v>
      </c>
      <c r="T3125">
        <f t="shared" si="293"/>
        <v>2016</v>
      </c>
    </row>
    <row r="3126" spans="1:20" ht="32" x14ac:dyDescent="0.2">
      <c r="A3126" s="6">
        <f t="shared" si="290"/>
        <v>3.2499999999999997E-5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7">
        <f t="shared" si="288"/>
        <v>6.5</v>
      </c>
      <c r="Q3126" t="str">
        <f t="shared" si="291"/>
        <v>theater</v>
      </c>
      <c r="R3126" t="str">
        <f t="shared" si="289"/>
        <v>spaces</v>
      </c>
      <c r="S3126" s="11">
        <f t="shared" si="292"/>
        <v>42037.571770833332</v>
      </c>
      <c r="T3126">
        <f t="shared" si="293"/>
        <v>2015</v>
      </c>
    </row>
    <row r="3127" spans="1:20" ht="16" x14ac:dyDescent="0.2">
      <c r="A3127" s="6">
        <f t="shared" si="290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7" t="e">
        <f t="shared" si="288"/>
        <v>#DIV/0!</v>
      </c>
      <c r="Q3127" t="str">
        <f t="shared" si="291"/>
        <v>theater</v>
      </c>
      <c r="R3127" t="str">
        <f t="shared" si="289"/>
        <v>spaces</v>
      </c>
      <c r="S3127" s="11">
        <f t="shared" si="292"/>
        <v>42375.998518518514</v>
      </c>
      <c r="T3127">
        <f t="shared" si="293"/>
        <v>2016</v>
      </c>
    </row>
    <row r="3128" spans="1:20" ht="80" x14ac:dyDescent="0.2">
      <c r="A3128" s="6">
        <f t="shared" si="290"/>
        <v>4.1599999999999998E-2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7">
        <f t="shared" si="288"/>
        <v>61.176470588235297</v>
      </c>
      <c r="Q3128" t="str">
        <f t="shared" si="291"/>
        <v>theater</v>
      </c>
      <c r="R3128" t="str">
        <f t="shared" si="289"/>
        <v>spaces</v>
      </c>
      <c r="S3128" s="11">
        <f t="shared" si="292"/>
        <v>42456.768078703702</v>
      </c>
      <c r="T3128">
        <f t="shared" si="293"/>
        <v>2016</v>
      </c>
    </row>
    <row r="3129" spans="1:20" ht="48" x14ac:dyDescent="0.2">
      <c r="A3129" s="6">
        <f t="shared" si="290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7" t="e">
        <f t="shared" si="288"/>
        <v>#DIV/0!</v>
      </c>
      <c r="Q3129" t="str">
        <f t="shared" si="291"/>
        <v>theater</v>
      </c>
      <c r="R3129" t="str">
        <f t="shared" si="289"/>
        <v>spaces</v>
      </c>
      <c r="S3129" s="11">
        <f t="shared" si="292"/>
        <v>42064.648483796293</v>
      </c>
      <c r="T3129">
        <f t="shared" si="293"/>
        <v>2015</v>
      </c>
    </row>
    <row r="3130" spans="1:20" ht="48" x14ac:dyDescent="0.2">
      <c r="A3130" s="6">
        <f t="shared" si="290"/>
        <v>1.0860666666666667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7">
        <f t="shared" si="288"/>
        <v>139.23931623931625</v>
      </c>
      <c r="Q3130" t="str">
        <f t="shared" si="291"/>
        <v>theater</v>
      </c>
      <c r="R3130" t="str">
        <f t="shared" si="289"/>
        <v>plays</v>
      </c>
      <c r="S3130" s="11">
        <f t="shared" si="292"/>
        <v>42810.575706018521</v>
      </c>
      <c r="T3130">
        <f t="shared" si="293"/>
        <v>2017</v>
      </c>
    </row>
    <row r="3131" spans="1:20" ht="48" x14ac:dyDescent="0.2">
      <c r="A3131" s="6">
        <f t="shared" si="290"/>
        <v>8.0000000000000002E-3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7">
        <f t="shared" si="288"/>
        <v>10</v>
      </c>
      <c r="Q3131" t="str">
        <f t="shared" si="291"/>
        <v>theater</v>
      </c>
      <c r="R3131" t="str">
        <f t="shared" si="289"/>
        <v>plays</v>
      </c>
      <c r="S3131" s="11">
        <f t="shared" si="292"/>
        <v>42843.592812499999</v>
      </c>
      <c r="T3131">
        <f t="shared" si="293"/>
        <v>2017</v>
      </c>
    </row>
    <row r="3132" spans="1:20" ht="32" x14ac:dyDescent="0.2">
      <c r="A3132" s="6">
        <f t="shared" si="290"/>
        <v>3.7499999999999999E-2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7">
        <f t="shared" si="288"/>
        <v>93.75</v>
      </c>
      <c r="Q3132" t="str">
        <f t="shared" si="291"/>
        <v>theater</v>
      </c>
      <c r="R3132" t="str">
        <f t="shared" si="289"/>
        <v>plays</v>
      </c>
      <c r="S3132" s="11">
        <f t="shared" si="292"/>
        <v>42838.999305555553</v>
      </c>
      <c r="T3132">
        <f t="shared" si="293"/>
        <v>2017</v>
      </c>
    </row>
    <row r="3133" spans="1:20" ht="32" x14ac:dyDescent="0.2">
      <c r="A3133" s="6">
        <f t="shared" si="290"/>
        <v>0.15731707317073171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7">
        <f t="shared" si="288"/>
        <v>53.75</v>
      </c>
      <c r="Q3133" t="str">
        <f t="shared" si="291"/>
        <v>theater</v>
      </c>
      <c r="R3133" t="str">
        <f t="shared" si="289"/>
        <v>plays</v>
      </c>
      <c r="S3133" s="11">
        <f t="shared" si="292"/>
        <v>42833.329224537032</v>
      </c>
      <c r="T3133">
        <f t="shared" si="293"/>
        <v>2017</v>
      </c>
    </row>
    <row r="3134" spans="1:20" ht="32" x14ac:dyDescent="0.2">
      <c r="A3134" s="6">
        <f t="shared" si="290"/>
        <v>3.3333333333333332E-4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7">
        <f t="shared" si="288"/>
        <v>10</v>
      </c>
      <c r="Q3134" t="str">
        <f t="shared" si="291"/>
        <v>theater</v>
      </c>
      <c r="R3134" t="str">
        <f t="shared" si="289"/>
        <v>plays</v>
      </c>
      <c r="S3134" s="11">
        <f t="shared" si="292"/>
        <v>42846.100231481476</v>
      </c>
      <c r="T3134">
        <f t="shared" si="293"/>
        <v>2017</v>
      </c>
    </row>
    <row r="3135" spans="1:20" ht="48" x14ac:dyDescent="0.2">
      <c r="A3135" s="6">
        <f t="shared" si="290"/>
        <v>1.08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7">
        <f t="shared" si="288"/>
        <v>33.75</v>
      </c>
      <c r="Q3135" t="str">
        <f t="shared" si="291"/>
        <v>theater</v>
      </c>
      <c r="R3135" t="str">
        <f t="shared" si="289"/>
        <v>plays</v>
      </c>
      <c r="S3135" s="11">
        <f t="shared" si="292"/>
        <v>42818.315208333333</v>
      </c>
      <c r="T3135">
        <f t="shared" si="293"/>
        <v>2017</v>
      </c>
    </row>
    <row r="3136" spans="1:20" ht="48" x14ac:dyDescent="0.2">
      <c r="A3136" s="6">
        <f t="shared" si="290"/>
        <v>0.22500000000000001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7">
        <f t="shared" si="288"/>
        <v>18.75</v>
      </c>
      <c r="Q3136" t="str">
        <f t="shared" si="291"/>
        <v>theater</v>
      </c>
      <c r="R3136" t="str">
        <f t="shared" si="289"/>
        <v>plays</v>
      </c>
      <c r="S3136" s="11">
        <f t="shared" si="292"/>
        <v>42821.470127314817</v>
      </c>
      <c r="T3136">
        <f t="shared" si="293"/>
        <v>2017</v>
      </c>
    </row>
    <row r="3137" spans="1:20" ht="48" x14ac:dyDescent="0.2">
      <c r="A3137" s="6">
        <f t="shared" si="290"/>
        <v>0.20849420849420849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7">
        <f t="shared" si="288"/>
        <v>23.142857142857142</v>
      </c>
      <c r="Q3137" t="str">
        <f t="shared" si="291"/>
        <v>theater</v>
      </c>
      <c r="R3137" t="str">
        <f t="shared" si="289"/>
        <v>plays</v>
      </c>
      <c r="S3137" s="11">
        <f t="shared" si="292"/>
        <v>42828.943530092591</v>
      </c>
      <c r="T3137">
        <f t="shared" si="293"/>
        <v>2017</v>
      </c>
    </row>
    <row r="3138" spans="1:20" ht="48" x14ac:dyDescent="0.2">
      <c r="A3138" s="6">
        <f t="shared" si="290"/>
        <v>1.278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7">
        <f t="shared" ref="P3138:P3201" si="294">F:F/M:M</f>
        <v>29.045454545454547</v>
      </c>
      <c r="Q3138" t="str">
        <f t="shared" si="291"/>
        <v>theater</v>
      </c>
      <c r="R3138" t="str">
        <f t="shared" ref="R3138:R3201" si="295">RIGHT(O3138,LEN(O3138)-SEARCH("/",O3138,1))</f>
        <v>plays</v>
      </c>
      <c r="S3138" s="11">
        <f t="shared" si="292"/>
        <v>42825.749305555553</v>
      </c>
      <c r="T3138">
        <f t="shared" si="293"/>
        <v>2017</v>
      </c>
    </row>
    <row r="3139" spans="1:20" ht="32" x14ac:dyDescent="0.2">
      <c r="A3139" s="6">
        <f t="shared" ref="A3139:A3202" si="296">F:F/E:E</f>
        <v>3.3333333333333333E-2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7">
        <f t="shared" si="294"/>
        <v>50</v>
      </c>
      <c r="Q3139" t="str">
        <f t="shared" ref="Q3139:Q3202" si="297">LEFT(O3139,SEARCH("/",O3139,1)-1)</f>
        <v>theater</v>
      </c>
      <c r="R3139" t="str">
        <f t="shared" si="295"/>
        <v>plays</v>
      </c>
      <c r="S3139" s="11">
        <f t="shared" ref="S3139:S3202" si="298">(((J3139/60)/60)/24)+DATE(1970,1,1)+(-5/24)</f>
        <v>42858.591666666667</v>
      </c>
      <c r="T3139">
        <f t="shared" ref="T3139:T3202" si="299">YEAR(S3139)</f>
        <v>2017</v>
      </c>
    </row>
    <row r="3140" spans="1:20" ht="64" x14ac:dyDescent="0.2">
      <c r="A3140" s="6">
        <f t="shared" si="296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7" t="e">
        <f t="shared" si="294"/>
        <v>#DIV/0!</v>
      </c>
      <c r="Q3140" t="str">
        <f t="shared" si="297"/>
        <v>theater</v>
      </c>
      <c r="R3140" t="str">
        <f t="shared" si="295"/>
        <v>plays</v>
      </c>
      <c r="S3140" s="11">
        <f t="shared" si="298"/>
        <v>42828.437581018516</v>
      </c>
      <c r="T3140">
        <f t="shared" si="299"/>
        <v>2017</v>
      </c>
    </row>
    <row r="3141" spans="1:20" ht="48" x14ac:dyDescent="0.2">
      <c r="A3141" s="6">
        <f t="shared" si="296"/>
        <v>5.3999999999999999E-2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7">
        <f t="shared" si="294"/>
        <v>450</v>
      </c>
      <c r="Q3141" t="str">
        <f t="shared" si="297"/>
        <v>theater</v>
      </c>
      <c r="R3141" t="str">
        <f t="shared" si="295"/>
        <v>plays</v>
      </c>
      <c r="S3141" s="11">
        <f t="shared" si="298"/>
        <v>42818.981249999997</v>
      </c>
      <c r="T3141">
        <f t="shared" si="299"/>
        <v>2017</v>
      </c>
    </row>
    <row r="3142" spans="1:20" ht="48" x14ac:dyDescent="0.2">
      <c r="A3142" s="6">
        <f t="shared" si="296"/>
        <v>9.5999999999999992E-3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7">
        <f t="shared" si="294"/>
        <v>24</v>
      </c>
      <c r="Q3142" t="str">
        <f t="shared" si="297"/>
        <v>theater</v>
      </c>
      <c r="R3142" t="str">
        <f t="shared" si="295"/>
        <v>plays</v>
      </c>
      <c r="S3142" s="11">
        <f t="shared" si="298"/>
        <v>42832.468784722216</v>
      </c>
      <c r="T3142">
        <f t="shared" si="299"/>
        <v>2017</v>
      </c>
    </row>
    <row r="3143" spans="1:20" ht="64" x14ac:dyDescent="0.2">
      <c r="A3143" s="6">
        <f t="shared" si="296"/>
        <v>0.51600000000000001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7">
        <f t="shared" si="294"/>
        <v>32.25</v>
      </c>
      <c r="Q3143" t="str">
        <f t="shared" si="297"/>
        <v>theater</v>
      </c>
      <c r="R3143" t="str">
        <f t="shared" si="295"/>
        <v>plays</v>
      </c>
      <c r="S3143" s="11">
        <f t="shared" si="298"/>
        <v>42841.624999999993</v>
      </c>
      <c r="T3143">
        <f t="shared" si="299"/>
        <v>2017</v>
      </c>
    </row>
    <row r="3144" spans="1:20" ht="48" x14ac:dyDescent="0.2">
      <c r="A3144" s="6">
        <f t="shared" si="296"/>
        <v>1.6363636363636365E-2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7">
        <f t="shared" si="294"/>
        <v>15</v>
      </c>
      <c r="Q3144" t="str">
        <f t="shared" si="297"/>
        <v>theater</v>
      </c>
      <c r="R3144" t="str">
        <f t="shared" si="295"/>
        <v>plays</v>
      </c>
      <c r="S3144" s="11">
        <f t="shared" si="298"/>
        <v>42813.263182870367</v>
      </c>
      <c r="T3144">
        <f t="shared" si="299"/>
        <v>2017</v>
      </c>
    </row>
    <row r="3145" spans="1:20" ht="64" x14ac:dyDescent="0.2">
      <c r="A3145" s="6">
        <f t="shared" si="296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7" t="e">
        <f t="shared" si="294"/>
        <v>#DIV/0!</v>
      </c>
      <c r="Q3145" t="str">
        <f t="shared" si="297"/>
        <v>theater</v>
      </c>
      <c r="R3145" t="str">
        <f t="shared" si="295"/>
        <v>plays</v>
      </c>
      <c r="S3145" s="11">
        <f t="shared" si="298"/>
        <v>42834.149953703702</v>
      </c>
      <c r="T3145">
        <f t="shared" si="299"/>
        <v>2017</v>
      </c>
    </row>
    <row r="3146" spans="1:20" ht="64" x14ac:dyDescent="0.2">
      <c r="A3146" s="6">
        <f t="shared" si="296"/>
        <v>0.754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7">
        <f t="shared" si="294"/>
        <v>251.33333333333334</v>
      </c>
      <c r="Q3146" t="str">
        <f t="shared" si="297"/>
        <v>theater</v>
      </c>
      <c r="R3146" t="str">
        <f t="shared" si="295"/>
        <v>plays</v>
      </c>
      <c r="S3146" s="11">
        <f t="shared" si="298"/>
        <v>42813.041666666664</v>
      </c>
      <c r="T3146">
        <f t="shared" si="299"/>
        <v>2017</v>
      </c>
    </row>
    <row r="3147" spans="1:20" ht="32" x14ac:dyDescent="0.2">
      <c r="A3147" s="6">
        <f t="shared" si="296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7" t="e">
        <f t="shared" si="294"/>
        <v>#DIV/0!</v>
      </c>
      <c r="Q3147" t="str">
        <f t="shared" si="297"/>
        <v>theater</v>
      </c>
      <c r="R3147" t="str">
        <f t="shared" si="295"/>
        <v>plays</v>
      </c>
      <c r="S3147" s="11">
        <f t="shared" si="298"/>
        <v>42821.790902777771</v>
      </c>
      <c r="T3147">
        <f t="shared" si="299"/>
        <v>2017</v>
      </c>
    </row>
    <row r="3148" spans="1:20" ht="32" x14ac:dyDescent="0.2">
      <c r="A3148" s="6">
        <f t="shared" si="296"/>
        <v>0.105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7">
        <f t="shared" si="294"/>
        <v>437.5</v>
      </c>
      <c r="Q3148" t="str">
        <f t="shared" si="297"/>
        <v>theater</v>
      </c>
      <c r="R3148" t="str">
        <f t="shared" si="295"/>
        <v>plays</v>
      </c>
      <c r="S3148" s="11">
        <f t="shared" si="298"/>
        <v>42841.432476851849</v>
      </c>
      <c r="T3148">
        <f t="shared" si="299"/>
        <v>2017</v>
      </c>
    </row>
    <row r="3149" spans="1:20" ht="48" x14ac:dyDescent="0.2">
      <c r="A3149" s="6">
        <f t="shared" si="296"/>
        <v>1.1752499999999999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7">
        <f t="shared" si="294"/>
        <v>110.35211267605634</v>
      </c>
      <c r="Q3149" t="str">
        <f t="shared" si="297"/>
        <v>theater</v>
      </c>
      <c r="R3149" t="str">
        <f t="shared" si="295"/>
        <v>plays</v>
      </c>
      <c r="S3149" s="11">
        <f t="shared" si="298"/>
        <v>41949.802719907406</v>
      </c>
      <c r="T3149">
        <f t="shared" si="299"/>
        <v>2014</v>
      </c>
    </row>
    <row r="3150" spans="1:20" ht="32" x14ac:dyDescent="0.2">
      <c r="A3150" s="6">
        <f t="shared" si="296"/>
        <v>1.3116666666666668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7">
        <f t="shared" si="294"/>
        <v>41.421052631578945</v>
      </c>
      <c r="Q3150" t="str">
        <f t="shared" si="297"/>
        <v>theater</v>
      </c>
      <c r="R3150" t="str">
        <f t="shared" si="295"/>
        <v>plays</v>
      </c>
      <c r="S3150" s="11">
        <f t="shared" si="298"/>
        <v>41912.958333333328</v>
      </c>
      <c r="T3150">
        <f t="shared" si="299"/>
        <v>2014</v>
      </c>
    </row>
    <row r="3151" spans="1:20" ht="48" x14ac:dyDescent="0.2">
      <c r="A3151" s="6">
        <f t="shared" si="296"/>
        <v>1.04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7">
        <f t="shared" si="294"/>
        <v>52</v>
      </c>
      <c r="Q3151" t="str">
        <f t="shared" si="297"/>
        <v>theater</v>
      </c>
      <c r="R3151" t="str">
        <f t="shared" si="295"/>
        <v>plays</v>
      </c>
      <c r="S3151" s="11">
        <f t="shared" si="298"/>
        <v>41249.875</v>
      </c>
      <c r="T3151">
        <f t="shared" si="299"/>
        <v>2012</v>
      </c>
    </row>
    <row r="3152" spans="1:20" ht="64" x14ac:dyDescent="0.2">
      <c r="A3152" s="6">
        <f t="shared" si="296"/>
        <v>1.01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7">
        <f t="shared" si="294"/>
        <v>33.990384615384613</v>
      </c>
      <c r="Q3152" t="str">
        <f t="shared" si="297"/>
        <v>theater</v>
      </c>
      <c r="R3152" t="str">
        <f t="shared" si="295"/>
        <v>plays</v>
      </c>
      <c r="S3152" s="11">
        <f t="shared" si="298"/>
        <v>40567.958333333328</v>
      </c>
      <c r="T3152">
        <f t="shared" si="299"/>
        <v>2011</v>
      </c>
    </row>
    <row r="3153" spans="1:20" ht="32" x14ac:dyDescent="0.2">
      <c r="A3153" s="6">
        <f t="shared" si="296"/>
        <v>1.004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7">
        <f t="shared" si="294"/>
        <v>103.35294117647059</v>
      </c>
      <c r="Q3153" t="str">
        <f t="shared" si="297"/>
        <v>theater</v>
      </c>
      <c r="R3153" t="str">
        <f t="shared" si="295"/>
        <v>plays</v>
      </c>
      <c r="S3153" s="11">
        <f t="shared" si="298"/>
        <v>41892.631643518514</v>
      </c>
      <c r="T3153">
        <f t="shared" si="299"/>
        <v>2014</v>
      </c>
    </row>
    <row r="3154" spans="1:20" ht="48" x14ac:dyDescent="0.2">
      <c r="A3154" s="6">
        <f t="shared" si="296"/>
        <v>1.0595454545454546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7">
        <f t="shared" si="294"/>
        <v>34.791044776119406</v>
      </c>
      <c r="Q3154" t="str">
        <f t="shared" si="297"/>
        <v>theater</v>
      </c>
      <c r="R3154" t="str">
        <f t="shared" si="295"/>
        <v>plays</v>
      </c>
      <c r="S3154" s="11">
        <f t="shared" si="298"/>
        <v>41580.659340277773</v>
      </c>
      <c r="T3154">
        <f t="shared" si="299"/>
        <v>2013</v>
      </c>
    </row>
    <row r="3155" spans="1:20" ht="48" x14ac:dyDescent="0.2">
      <c r="A3155" s="6">
        <f t="shared" si="296"/>
        <v>3.3558333333333334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7">
        <f t="shared" si="294"/>
        <v>41.773858921161825</v>
      </c>
      <c r="Q3155" t="str">
        <f t="shared" si="297"/>
        <v>theater</v>
      </c>
      <c r="R3155" t="str">
        <f t="shared" si="295"/>
        <v>plays</v>
      </c>
      <c r="S3155" s="11">
        <f t="shared" si="298"/>
        <v>40663.999305555553</v>
      </c>
      <c r="T3155">
        <f t="shared" si="299"/>
        <v>2011</v>
      </c>
    </row>
    <row r="3156" spans="1:20" ht="48" x14ac:dyDescent="0.2">
      <c r="A3156" s="6">
        <f t="shared" si="296"/>
        <v>1.1292857142857142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7">
        <f t="shared" si="294"/>
        <v>64.268292682926827</v>
      </c>
      <c r="Q3156" t="str">
        <f t="shared" si="297"/>
        <v>theater</v>
      </c>
      <c r="R3156" t="str">
        <f t="shared" si="295"/>
        <v>plays</v>
      </c>
      <c r="S3156" s="11">
        <f t="shared" si="298"/>
        <v>41000.625671296293</v>
      </c>
      <c r="T3156">
        <f t="shared" si="299"/>
        <v>2012</v>
      </c>
    </row>
    <row r="3157" spans="1:20" ht="48" x14ac:dyDescent="0.2">
      <c r="A3157" s="6">
        <f t="shared" si="296"/>
        <v>1.885046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7">
        <f t="shared" si="294"/>
        <v>31.209370860927152</v>
      </c>
      <c r="Q3157" t="str">
        <f t="shared" si="297"/>
        <v>theater</v>
      </c>
      <c r="R3157" t="str">
        <f t="shared" si="295"/>
        <v>plays</v>
      </c>
      <c r="S3157" s="11">
        <f t="shared" si="298"/>
        <v>41263.290798611109</v>
      </c>
      <c r="T3157">
        <f t="shared" si="299"/>
        <v>2012</v>
      </c>
    </row>
    <row r="3158" spans="1:20" ht="48" x14ac:dyDescent="0.2">
      <c r="A3158" s="6">
        <f t="shared" si="296"/>
        <v>1.0181818181818181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7">
        <f t="shared" si="294"/>
        <v>62.921348314606739</v>
      </c>
      <c r="Q3158" t="str">
        <f t="shared" si="297"/>
        <v>theater</v>
      </c>
      <c r="R3158" t="str">
        <f t="shared" si="295"/>
        <v>plays</v>
      </c>
      <c r="S3158" s="11">
        <f t="shared" si="298"/>
        <v>41061.744722222218</v>
      </c>
      <c r="T3158">
        <f t="shared" si="299"/>
        <v>2012</v>
      </c>
    </row>
    <row r="3159" spans="1:20" ht="32" x14ac:dyDescent="0.2">
      <c r="A3159" s="6">
        <f t="shared" si="296"/>
        <v>1.01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7">
        <f t="shared" si="294"/>
        <v>98.536585365853654</v>
      </c>
      <c r="Q3159" t="str">
        <f t="shared" si="297"/>
        <v>theater</v>
      </c>
      <c r="R3159" t="str">
        <f t="shared" si="295"/>
        <v>plays</v>
      </c>
      <c r="S3159" s="11">
        <f t="shared" si="298"/>
        <v>41839</v>
      </c>
      <c r="T3159">
        <f t="shared" si="299"/>
        <v>2014</v>
      </c>
    </row>
    <row r="3160" spans="1:20" ht="32" x14ac:dyDescent="0.2">
      <c r="A3160" s="6">
        <f t="shared" si="296"/>
        <v>1.1399999999999999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7">
        <f t="shared" si="294"/>
        <v>82.608695652173907</v>
      </c>
      <c r="Q3160" t="str">
        <f t="shared" si="297"/>
        <v>theater</v>
      </c>
      <c r="R3160" t="str">
        <f t="shared" si="295"/>
        <v>plays</v>
      </c>
      <c r="S3160" s="11">
        <f t="shared" si="298"/>
        <v>41477.631388888884</v>
      </c>
      <c r="T3160">
        <f t="shared" si="299"/>
        <v>2013</v>
      </c>
    </row>
    <row r="3161" spans="1:20" ht="32" x14ac:dyDescent="0.2">
      <c r="A3161" s="6">
        <f t="shared" si="296"/>
        <v>1.3348133333333334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7">
        <f t="shared" si="294"/>
        <v>38.504230769230773</v>
      </c>
      <c r="Q3161" t="str">
        <f t="shared" si="297"/>
        <v>theater</v>
      </c>
      <c r="R3161" t="str">
        <f t="shared" si="295"/>
        <v>plays</v>
      </c>
      <c r="S3161" s="11">
        <f t="shared" si="298"/>
        <v>40926.75</v>
      </c>
      <c r="T3161">
        <f t="shared" si="299"/>
        <v>2012</v>
      </c>
    </row>
    <row r="3162" spans="1:20" ht="48" x14ac:dyDescent="0.2">
      <c r="A3162" s="6">
        <f t="shared" si="296"/>
        <v>1.0153333333333334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7">
        <f t="shared" si="294"/>
        <v>80.15789473684211</v>
      </c>
      <c r="Q3162" t="str">
        <f t="shared" si="297"/>
        <v>theater</v>
      </c>
      <c r="R3162" t="str">
        <f t="shared" si="295"/>
        <v>plays</v>
      </c>
      <c r="S3162" s="11">
        <f t="shared" si="298"/>
        <v>41863.999305555553</v>
      </c>
      <c r="T3162">
        <f t="shared" si="299"/>
        <v>2014</v>
      </c>
    </row>
    <row r="3163" spans="1:20" ht="48" x14ac:dyDescent="0.2">
      <c r="A3163" s="6">
        <f t="shared" si="296"/>
        <v>1.0509999999999999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7">
        <f t="shared" si="294"/>
        <v>28.405405405405407</v>
      </c>
      <c r="Q3163" t="str">
        <f t="shared" si="297"/>
        <v>theater</v>
      </c>
      <c r="R3163" t="str">
        <f t="shared" si="295"/>
        <v>plays</v>
      </c>
      <c r="S3163" s="11">
        <f t="shared" si="298"/>
        <v>41927.327800925923</v>
      </c>
      <c r="T3163">
        <f t="shared" si="299"/>
        <v>2014</v>
      </c>
    </row>
    <row r="3164" spans="1:20" ht="48" x14ac:dyDescent="0.2">
      <c r="A3164" s="6">
        <f t="shared" si="296"/>
        <v>1.2715000000000001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7">
        <f t="shared" si="294"/>
        <v>80.730158730158735</v>
      </c>
      <c r="Q3164" t="str">
        <f t="shared" si="297"/>
        <v>theater</v>
      </c>
      <c r="R3164" t="str">
        <f t="shared" si="295"/>
        <v>plays</v>
      </c>
      <c r="S3164" s="11">
        <f t="shared" si="298"/>
        <v>41826.875</v>
      </c>
      <c r="T3164">
        <f t="shared" si="299"/>
        <v>2014</v>
      </c>
    </row>
    <row r="3165" spans="1:20" ht="48" x14ac:dyDescent="0.2">
      <c r="A3165" s="6">
        <f t="shared" si="296"/>
        <v>1.1115384615384616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7">
        <f t="shared" si="294"/>
        <v>200.69444444444446</v>
      </c>
      <c r="Q3165" t="str">
        <f t="shared" si="297"/>
        <v>theater</v>
      </c>
      <c r="R3165" t="str">
        <f t="shared" si="295"/>
        <v>plays</v>
      </c>
      <c r="S3165" s="11">
        <f t="shared" si="298"/>
        <v>41805.545428240737</v>
      </c>
      <c r="T3165">
        <f t="shared" si="299"/>
        <v>2014</v>
      </c>
    </row>
    <row r="3166" spans="1:20" ht="48" x14ac:dyDescent="0.2">
      <c r="A3166" s="6">
        <f t="shared" si="296"/>
        <v>1.0676000000000001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7">
        <f t="shared" si="294"/>
        <v>37.591549295774648</v>
      </c>
      <c r="Q3166" t="str">
        <f t="shared" si="297"/>
        <v>theater</v>
      </c>
      <c r="R3166" t="str">
        <f t="shared" si="295"/>
        <v>plays</v>
      </c>
      <c r="S3166" s="11">
        <f t="shared" si="298"/>
        <v>41799.597395833334</v>
      </c>
      <c r="T3166">
        <f t="shared" si="299"/>
        <v>2014</v>
      </c>
    </row>
    <row r="3167" spans="1:20" ht="48" x14ac:dyDescent="0.2">
      <c r="A3167" s="6">
        <f t="shared" si="296"/>
        <v>1.6266666666666667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7">
        <f t="shared" si="294"/>
        <v>58.095238095238095</v>
      </c>
      <c r="Q3167" t="str">
        <f t="shared" si="297"/>
        <v>theater</v>
      </c>
      <c r="R3167" t="str">
        <f t="shared" si="295"/>
        <v>plays</v>
      </c>
      <c r="S3167" s="11">
        <f t="shared" si="298"/>
        <v>40665.957638888889</v>
      </c>
      <c r="T3167">
        <f t="shared" si="299"/>
        <v>2011</v>
      </c>
    </row>
    <row r="3168" spans="1:20" ht="48" x14ac:dyDescent="0.2">
      <c r="A3168" s="6">
        <f t="shared" si="296"/>
        <v>1.6022808571428573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7">
        <f t="shared" si="294"/>
        <v>60.300892473118282</v>
      </c>
      <c r="Q3168" t="str">
        <f t="shared" si="297"/>
        <v>theater</v>
      </c>
      <c r="R3168" t="str">
        <f t="shared" si="295"/>
        <v>plays</v>
      </c>
      <c r="S3168" s="11">
        <f t="shared" si="298"/>
        <v>41969.124305555553</v>
      </c>
      <c r="T3168">
        <f t="shared" si="299"/>
        <v>2014</v>
      </c>
    </row>
    <row r="3169" spans="1:20" ht="32" x14ac:dyDescent="0.2">
      <c r="A3169" s="6">
        <f t="shared" si="296"/>
        <v>1.1616666666666666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7">
        <f t="shared" si="294"/>
        <v>63.363636363636367</v>
      </c>
      <c r="Q3169" t="str">
        <f t="shared" si="297"/>
        <v>theater</v>
      </c>
      <c r="R3169" t="str">
        <f t="shared" si="295"/>
        <v>plays</v>
      </c>
      <c r="S3169" s="11">
        <f t="shared" si="298"/>
        <v>41852.967372685183</v>
      </c>
      <c r="T3169">
        <f t="shared" si="299"/>
        <v>2014</v>
      </c>
    </row>
    <row r="3170" spans="1:20" ht="48" x14ac:dyDescent="0.2">
      <c r="A3170" s="6">
        <f t="shared" si="296"/>
        <v>1.242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7">
        <f t="shared" si="294"/>
        <v>50.901639344262293</v>
      </c>
      <c r="Q3170" t="str">
        <f t="shared" si="297"/>
        <v>theater</v>
      </c>
      <c r="R3170" t="str">
        <f t="shared" si="295"/>
        <v>plays</v>
      </c>
      <c r="S3170" s="11">
        <f t="shared" si="298"/>
        <v>41803.708333333328</v>
      </c>
      <c r="T3170">
        <f t="shared" si="299"/>
        <v>2014</v>
      </c>
    </row>
    <row r="3171" spans="1:20" ht="32" x14ac:dyDescent="0.2">
      <c r="A3171" s="6">
        <f t="shared" si="296"/>
        <v>1.030125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7">
        <f t="shared" si="294"/>
        <v>100.5</v>
      </c>
      <c r="Q3171" t="str">
        <f t="shared" si="297"/>
        <v>theater</v>
      </c>
      <c r="R3171" t="str">
        <f t="shared" si="295"/>
        <v>plays</v>
      </c>
      <c r="S3171" s="11">
        <f t="shared" si="298"/>
        <v>41620.999305555553</v>
      </c>
      <c r="T3171">
        <f t="shared" si="299"/>
        <v>2013</v>
      </c>
    </row>
    <row r="3172" spans="1:20" ht="32" x14ac:dyDescent="0.2">
      <c r="A3172" s="6">
        <f t="shared" si="296"/>
        <v>1.1225000000000001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7">
        <f t="shared" si="294"/>
        <v>31.619718309859156</v>
      </c>
      <c r="Q3172" t="str">
        <f t="shared" si="297"/>
        <v>theater</v>
      </c>
      <c r="R3172" t="str">
        <f t="shared" si="295"/>
        <v>plays</v>
      </c>
      <c r="S3172" s="11">
        <f t="shared" si="298"/>
        <v>41821.958333333328</v>
      </c>
      <c r="T3172">
        <f t="shared" si="299"/>
        <v>2014</v>
      </c>
    </row>
    <row r="3173" spans="1:20" ht="48" x14ac:dyDescent="0.2">
      <c r="A3173" s="6">
        <f t="shared" si="296"/>
        <v>1.0881428571428571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7">
        <f t="shared" si="294"/>
        <v>65.102564102564102</v>
      </c>
      <c r="Q3173" t="str">
        <f t="shared" si="297"/>
        <v>theater</v>
      </c>
      <c r="R3173" t="str">
        <f t="shared" si="295"/>
        <v>plays</v>
      </c>
      <c r="S3173" s="11">
        <f t="shared" si="298"/>
        <v>42496.399976851848</v>
      </c>
      <c r="T3173">
        <f t="shared" si="299"/>
        <v>2016</v>
      </c>
    </row>
    <row r="3174" spans="1:20" ht="48" x14ac:dyDescent="0.2">
      <c r="A3174" s="6">
        <f t="shared" si="296"/>
        <v>1.1499999999999999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7">
        <f t="shared" si="294"/>
        <v>79.310344827586206</v>
      </c>
      <c r="Q3174" t="str">
        <f t="shared" si="297"/>
        <v>theater</v>
      </c>
      <c r="R3174" t="str">
        <f t="shared" si="295"/>
        <v>plays</v>
      </c>
      <c r="S3174" s="11">
        <f t="shared" si="298"/>
        <v>40953.521620370368</v>
      </c>
      <c r="T3174">
        <f t="shared" si="299"/>
        <v>2012</v>
      </c>
    </row>
    <row r="3175" spans="1:20" ht="48" x14ac:dyDescent="0.2">
      <c r="A3175" s="6">
        <f t="shared" si="296"/>
        <v>1.03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7">
        <f t="shared" si="294"/>
        <v>139.18918918918919</v>
      </c>
      <c r="Q3175" t="str">
        <f t="shared" si="297"/>
        <v>theater</v>
      </c>
      <c r="R3175" t="str">
        <f t="shared" si="295"/>
        <v>plays</v>
      </c>
      <c r="S3175" s="11">
        <f t="shared" si="298"/>
        <v>41908.670046296291</v>
      </c>
      <c r="T3175">
        <f t="shared" si="299"/>
        <v>2014</v>
      </c>
    </row>
    <row r="3176" spans="1:20" ht="48" x14ac:dyDescent="0.2">
      <c r="A3176" s="6">
        <f t="shared" si="296"/>
        <v>1.0113333333333334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7">
        <f t="shared" si="294"/>
        <v>131.91304347826087</v>
      </c>
      <c r="Q3176" t="str">
        <f t="shared" si="297"/>
        <v>theater</v>
      </c>
      <c r="R3176" t="str">
        <f t="shared" si="295"/>
        <v>plays</v>
      </c>
      <c r="S3176" s="11">
        <f t="shared" si="298"/>
        <v>41876.656342592592</v>
      </c>
      <c r="T3176">
        <f t="shared" si="299"/>
        <v>2014</v>
      </c>
    </row>
    <row r="3177" spans="1:20" ht="48" x14ac:dyDescent="0.2">
      <c r="A3177" s="6">
        <f t="shared" si="296"/>
        <v>1.0955999999999999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7">
        <f t="shared" si="294"/>
        <v>91.3</v>
      </c>
      <c r="Q3177" t="str">
        <f t="shared" si="297"/>
        <v>theater</v>
      </c>
      <c r="R3177" t="str">
        <f t="shared" si="295"/>
        <v>plays</v>
      </c>
      <c r="S3177" s="11">
        <f t="shared" si="298"/>
        <v>40591.678553240738</v>
      </c>
      <c r="T3177">
        <f t="shared" si="299"/>
        <v>2011</v>
      </c>
    </row>
    <row r="3178" spans="1:20" ht="48" x14ac:dyDescent="0.2">
      <c r="A3178" s="6">
        <f t="shared" si="296"/>
        <v>1.148421052631579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7">
        <f t="shared" si="294"/>
        <v>39.672727272727272</v>
      </c>
      <c r="Q3178" t="str">
        <f t="shared" si="297"/>
        <v>theater</v>
      </c>
      <c r="R3178" t="str">
        <f t="shared" si="295"/>
        <v>plays</v>
      </c>
      <c r="S3178" s="11">
        <f t="shared" si="298"/>
        <v>41504.416666666664</v>
      </c>
      <c r="T3178">
        <f t="shared" si="299"/>
        <v>2013</v>
      </c>
    </row>
    <row r="3179" spans="1:20" ht="48" x14ac:dyDescent="0.2">
      <c r="A3179" s="6">
        <f t="shared" si="296"/>
        <v>1.1739999999999999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7">
        <f t="shared" si="294"/>
        <v>57.549019607843135</v>
      </c>
      <c r="Q3179" t="str">
        <f t="shared" si="297"/>
        <v>theater</v>
      </c>
      <c r="R3179" t="str">
        <f t="shared" si="295"/>
        <v>plays</v>
      </c>
      <c r="S3179" s="11">
        <f t="shared" si="298"/>
        <v>41811.458437499998</v>
      </c>
      <c r="T3179">
        <f t="shared" si="299"/>
        <v>2014</v>
      </c>
    </row>
    <row r="3180" spans="1:20" ht="48" x14ac:dyDescent="0.2">
      <c r="A3180" s="6">
        <f t="shared" si="296"/>
        <v>1.7173333333333334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7">
        <f t="shared" si="294"/>
        <v>33.025641025641029</v>
      </c>
      <c r="Q3180" t="str">
        <f t="shared" si="297"/>
        <v>theater</v>
      </c>
      <c r="R3180" t="str">
        <f t="shared" si="295"/>
        <v>plays</v>
      </c>
      <c r="S3180" s="11">
        <f t="shared" si="298"/>
        <v>41836.396701388883</v>
      </c>
      <c r="T3180">
        <f t="shared" si="299"/>
        <v>2014</v>
      </c>
    </row>
    <row r="3181" spans="1:20" ht="32" x14ac:dyDescent="0.2">
      <c r="A3181" s="6">
        <f t="shared" si="296"/>
        <v>1.1416238095238094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7">
        <f t="shared" si="294"/>
        <v>77.335806451612896</v>
      </c>
      <c r="Q3181" t="str">
        <f t="shared" si="297"/>
        <v>theater</v>
      </c>
      <c r="R3181" t="str">
        <f t="shared" si="295"/>
        <v>plays</v>
      </c>
      <c r="S3181" s="11">
        <f t="shared" si="298"/>
        <v>41400.49387731481</v>
      </c>
      <c r="T3181">
        <f t="shared" si="299"/>
        <v>2013</v>
      </c>
    </row>
    <row r="3182" spans="1:20" ht="48" x14ac:dyDescent="0.2">
      <c r="A3182" s="6">
        <f t="shared" si="296"/>
        <v>1.1975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7">
        <f t="shared" si="294"/>
        <v>31.933333333333334</v>
      </c>
      <c r="Q3182" t="str">
        <f t="shared" si="297"/>
        <v>theater</v>
      </c>
      <c r="R3182" t="str">
        <f t="shared" si="295"/>
        <v>plays</v>
      </c>
      <c r="S3182" s="11">
        <f t="shared" si="298"/>
        <v>41810.204270833332</v>
      </c>
      <c r="T3182">
        <f t="shared" si="299"/>
        <v>2014</v>
      </c>
    </row>
    <row r="3183" spans="1:20" ht="48" x14ac:dyDescent="0.2">
      <c r="A3183" s="6">
        <f t="shared" si="296"/>
        <v>1.0900000000000001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7">
        <f t="shared" si="294"/>
        <v>36.333333333333336</v>
      </c>
      <c r="Q3183" t="str">
        <f t="shared" si="297"/>
        <v>theater</v>
      </c>
      <c r="R3183" t="str">
        <f t="shared" si="295"/>
        <v>plays</v>
      </c>
      <c r="S3183" s="11">
        <f t="shared" si="298"/>
        <v>41805.458333333328</v>
      </c>
      <c r="T3183">
        <f t="shared" si="299"/>
        <v>2014</v>
      </c>
    </row>
    <row r="3184" spans="1:20" ht="64" x14ac:dyDescent="0.2">
      <c r="A3184" s="6">
        <f t="shared" si="296"/>
        <v>1.0088571428571429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7">
        <f t="shared" si="294"/>
        <v>46.768211920529801</v>
      </c>
      <c r="Q3184" t="str">
        <f t="shared" si="297"/>
        <v>theater</v>
      </c>
      <c r="R3184" t="str">
        <f t="shared" si="295"/>
        <v>plays</v>
      </c>
      <c r="S3184" s="11">
        <f t="shared" si="298"/>
        <v>40939.5</v>
      </c>
      <c r="T3184">
        <f t="shared" si="299"/>
        <v>2012</v>
      </c>
    </row>
    <row r="3185" spans="1:20" ht="48" x14ac:dyDescent="0.2">
      <c r="A3185" s="6">
        <f t="shared" si="296"/>
        <v>1.0900000000000001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7">
        <f t="shared" si="294"/>
        <v>40.073529411764703</v>
      </c>
      <c r="Q3185" t="str">
        <f t="shared" si="297"/>
        <v>theater</v>
      </c>
      <c r="R3185" t="str">
        <f t="shared" si="295"/>
        <v>plays</v>
      </c>
      <c r="S3185" s="11">
        <f t="shared" si="298"/>
        <v>41509.586446759255</v>
      </c>
      <c r="T3185">
        <f t="shared" si="299"/>
        <v>2013</v>
      </c>
    </row>
    <row r="3186" spans="1:20" ht="48" x14ac:dyDescent="0.2">
      <c r="A3186" s="6">
        <f t="shared" si="296"/>
        <v>1.0720930232558139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7">
        <f t="shared" si="294"/>
        <v>100.21739130434783</v>
      </c>
      <c r="Q3186" t="str">
        <f t="shared" si="297"/>
        <v>theater</v>
      </c>
      <c r="R3186" t="str">
        <f t="shared" si="295"/>
        <v>plays</v>
      </c>
      <c r="S3186" s="11">
        <f t="shared" si="298"/>
        <v>41821.785081018512</v>
      </c>
      <c r="T3186">
        <f t="shared" si="299"/>
        <v>2014</v>
      </c>
    </row>
    <row r="3187" spans="1:20" ht="48" x14ac:dyDescent="0.2">
      <c r="A3187" s="6">
        <f t="shared" si="296"/>
        <v>1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7">
        <f t="shared" si="294"/>
        <v>41.666666666666664</v>
      </c>
      <c r="Q3187" t="str">
        <f t="shared" si="297"/>
        <v>theater</v>
      </c>
      <c r="R3187" t="str">
        <f t="shared" si="295"/>
        <v>plays</v>
      </c>
      <c r="S3187" s="11">
        <f t="shared" si="298"/>
        <v>41836.768993055557</v>
      </c>
      <c r="T3187">
        <f t="shared" si="299"/>
        <v>2014</v>
      </c>
    </row>
    <row r="3188" spans="1:20" ht="48" x14ac:dyDescent="0.2">
      <c r="A3188" s="6">
        <f t="shared" si="296"/>
        <v>1.0218750000000001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7">
        <f t="shared" si="294"/>
        <v>46.714285714285715</v>
      </c>
      <c r="Q3188" t="str">
        <f t="shared" si="297"/>
        <v>theater</v>
      </c>
      <c r="R3188" t="str">
        <f t="shared" si="295"/>
        <v>plays</v>
      </c>
      <c r="S3188" s="11">
        <f t="shared" si="298"/>
        <v>41898.666666666664</v>
      </c>
      <c r="T3188">
        <f t="shared" si="299"/>
        <v>2014</v>
      </c>
    </row>
    <row r="3189" spans="1:20" ht="48" x14ac:dyDescent="0.2">
      <c r="A3189" s="6">
        <f t="shared" si="296"/>
        <v>1.1629333333333334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7">
        <f t="shared" si="294"/>
        <v>71.491803278688522</v>
      </c>
      <c r="Q3189" t="str">
        <f t="shared" si="297"/>
        <v>theater</v>
      </c>
      <c r="R3189" t="str">
        <f t="shared" si="295"/>
        <v>plays</v>
      </c>
      <c r="S3189" s="11">
        <f t="shared" si="298"/>
        <v>41855.458020833328</v>
      </c>
      <c r="T3189">
        <f t="shared" si="299"/>
        <v>2014</v>
      </c>
    </row>
    <row r="3190" spans="1:20" ht="48" x14ac:dyDescent="0.2">
      <c r="A3190" s="6">
        <f t="shared" si="296"/>
        <v>0.65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7">
        <f t="shared" si="294"/>
        <v>14.444444444444445</v>
      </c>
      <c r="Q3190" t="str">
        <f t="shared" si="297"/>
        <v>theater</v>
      </c>
      <c r="R3190" t="str">
        <f t="shared" si="295"/>
        <v>musical</v>
      </c>
      <c r="S3190" s="11">
        <f t="shared" si="298"/>
        <v>42165.207199074073</v>
      </c>
      <c r="T3190">
        <f t="shared" si="299"/>
        <v>2015</v>
      </c>
    </row>
    <row r="3191" spans="1:20" ht="48" x14ac:dyDescent="0.2">
      <c r="A3191" s="6">
        <f t="shared" si="296"/>
        <v>0.12327272727272727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7">
        <f t="shared" si="294"/>
        <v>356.84210526315792</v>
      </c>
      <c r="Q3191" t="str">
        <f t="shared" si="297"/>
        <v>theater</v>
      </c>
      <c r="R3191" t="str">
        <f t="shared" si="295"/>
        <v>musical</v>
      </c>
      <c r="S3191" s="11">
        <f t="shared" si="298"/>
        <v>42148.138101851851</v>
      </c>
      <c r="T3191">
        <f t="shared" si="299"/>
        <v>2015</v>
      </c>
    </row>
    <row r="3192" spans="1:20" ht="48" x14ac:dyDescent="0.2">
      <c r="A3192" s="6">
        <f t="shared" si="296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7" t="e">
        <f t="shared" si="294"/>
        <v>#DIV/0!</v>
      </c>
      <c r="Q3192" t="str">
        <f t="shared" si="297"/>
        <v>theater</v>
      </c>
      <c r="R3192" t="str">
        <f t="shared" si="295"/>
        <v>musical</v>
      </c>
      <c r="S3192" s="11">
        <f t="shared" si="298"/>
        <v>42712.984664351847</v>
      </c>
      <c r="T3192">
        <f t="shared" si="299"/>
        <v>2016</v>
      </c>
    </row>
    <row r="3193" spans="1:20" ht="48" x14ac:dyDescent="0.2">
      <c r="A3193" s="6">
        <f t="shared" si="296"/>
        <v>4.0266666666666666E-2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7">
        <f t="shared" si="294"/>
        <v>37.75</v>
      </c>
      <c r="Q3193" t="str">
        <f t="shared" si="297"/>
        <v>theater</v>
      </c>
      <c r="R3193" t="str">
        <f t="shared" si="295"/>
        <v>musical</v>
      </c>
      <c r="S3193" s="11">
        <f t="shared" si="298"/>
        <v>42598.547094907401</v>
      </c>
      <c r="T3193">
        <f t="shared" si="299"/>
        <v>2016</v>
      </c>
    </row>
    <row r="3194" spans="1:20" ht="48" x14ac:dyDescent="0.2">
      <c r="A3194" s="6">
        <f t="shared" si="296"/>
        <v>1.0200000000000001E-2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7">
        <f t="shared" si="294"/>
        <v>12.75</v>
      </c>
      <c r="Q3194" t="str">
        <f t="shared" si="297"/>
        <v>theater</v>
      </c>
      <c r="R3194" t="str">
        <f t="shared" si="295"/>
        <v>musical</v>
      </c>
      <c r="S3194" s="11">
        <f t="shared" si="298"/>
        <v>42063.708333333336</v>
      </c>
      <c r="T3194">
        <f t="shared" si="299"/>
        <v>2015</v>
      </c>
    </row>
    <row r="3195" spans="1:20" ht="48" x14ac:dyDescent="0.2">
      <c r="A3195" s="6">
        <f t="shared" si="296"/>
        <v>0.1174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7">
        <f t="shared" si="294"/>
        <v>24.458333333333332</v>
      </c>
      <c r="Q3195" t="str">
        <f t="shared" si="297"/>
        <v>theater</v>
      </c>
      <c r="R3195" t="str">
        <f t="shared" si="295"/>
        <v>musical</v>
      </c>
      <c r="S3195" s="11">
        <f t="shared" si="298"/>
        <v>42055.759907407402</v>
      </c>
      <c r="T3195">
        <f t="shared" si="299"/>
        <v>2015</v>
      </c>
    </row>
    <row r="3196" spans="1:20" ht="48" x14ac:dyDescent="0.2">
      <c r="A3196" s="6">
        <f t="shared" si="296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7" t="e">
        <f t="shared" si="294"/>
        <v>#DIV/0!</v>
      </c>
      <c r="Q3196" t="str">
        <f t="shared" si="297"/>
        <v>theater</v>
      </c>
      <c r="R3196" t="str">
        <f t="shared" si="295"/>
        <v>musical</v>
      </c>
      <c r="S3196" s="11">
        <f t="shared" si="298"/>
        <v>42211.854143518511</v>
      </c>
      <c r="T3196">
        <f t="shared" si="299"/>
        <v>2015</v>
      </c>
    </row>
    <row r="3197" spans="1:20" ht="48" x14ac:dyDescent="0.2">
      <c r="A3197" s="6">
        <f t="shared" si="296"/>
        <v>0.59142857142857141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7">
        <f t="shared" si="294"/>
        <v>53.07692307692308</v>
      </c>
      <c r="Q3197" t="str">
        <f t="shared" si="297"/>
        <v>theater</v>
      </c>
      <c r="R3197" t="str">
        <f t="shared" si="295"/>
        <v>musical</v>
      </c>
      <c r="S3197" s="11">
        <f t="shared" si="298"/>
        <v>42047.385902777773</v>
      </c>
      <c r="T3197">
        <f t="shared" si="299"/>
        <v>2015</v>
      </c>
    </row>
    <row r="3198" spans="1:20" ht="48" x14ac:dyDescent="0.2">
      <c r="A3198" s="6">
        <f t="shared" si="296"/>
        <v>5.9999999999999995E-4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7">
        <f t="shared" si="294"/>
        <v>300</v>
      </c>
      <c r="Q3198" t="str">
        <f t="shared" si="297"/>
        <v>theater</v>
      </c>
      <c r="R3198" t="str">
        <f t="shared" si="295"/>
        <v>musical</v>
      </c>
      <c r="S3198" s="11">
        <f t="shared" si="298"/>
        <v>42217.374999999993</v>
      </c>
      <c r="T3198">
        <f t="shared" si="299"/>
        <v>2015</v>
      </c>
    </row>
    <row r="3199" spans="1:20" ht="32" x14ac:dyDescent="0.2">
      <c r="A3199" s="6">
        <f t="shared" si="296"/>
        <v>0.1145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7">
        <f t="shared" si="294"/>
        <v>286.25</v>
      </c>
      <c r="Q3199" t="str">
        <f t="shared" si="297"/>
        <v>theater</v>
      </c>
      <c r="R3199" t="str">
        <f t="shared" si="295"/>
        <v>musical</v>
      </c>
      <c r="S3199" s="11">
        <f t="shared" si="298"/>
        <v>42039.28493055555</v>
      </c>
      <c r="T3199">
        <f t="shared" si="299"/>
        <v>2015</v>
      </c>
    </row>
    <row r="3200" spans="1:20" ht="48" x14ac:dyDescent="0.2">
      <c r="A3200" s="6">
        <f t="shared" si="296"/>
        <v>3.6666666666666666E-3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7">
        <f t="shared" si="294"/>
        <v>36.666666666666664</v>
      </c>
      <c r="Q3200" t="str">
        <f t="shared" si="297"/>
        <v>theater</v>
      </c>
      <c r="R3200" t="str">
        <f t="shared" si="295"/>
        <v>musical</v>
      </c>
      <c r="S3200" s="11">
        <f t="shared" si="298"/>
        <v>42051.216168981475</v>
      </c>
      <c r="T3200">
        <f t="shared" si="299"/>
        <v>2015</v>
      </c>
    </row>
    <row r="3201" spans="1:20" ht="48" x14ac:dyDescent="0.2">
      <c r="A3201" s="6">
        <f t="shared" si="296"/>
        <v>0.52159999999999995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7">
        <f t="shared" si="294"/>
        <v>49.20754716981132</v>
      </c>
      <c r="Q3201" t="str">
        <f t="shared" si="297"/>
        <v>theater</v>
      </c>
      <c r="R3201" t="str">
        <f t="shared" si="295"/>
        <v>musical</v>
      </c>
      <c r="S3201" s="11">
        <f t="shared" si="298"/>
        <v>41888.666666666664</v>
      </c>
      <c r="T3201">
        <f t="shared" si="299"/>
        <v>2014</v>
      </c>
    </row>
    <row r="3202" spans="1:20" ht="48" x14ac:dyDescent="0.2">
      <c r="A3202" s="6">
        <f t="shared" si="296"/>
        <v>2.0000000000000002E-5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7">
        <f t="shared" ref="P3202:P3265" si="300">F:F/M:M</f>
        <v>1</v>
      </c>
      <c r="Q3202" t="str">
        <f t="shared" si="297"/>
        <v>theater</v>
      </c>
      <c r="R3202" t="str">
        <f t="shared" ref="R3202:R3265" si="301">RIGHT(O3202,LEN(O3202)-SEARCH("/",O3202,1))</f>
        <v>musical</v>
      </c>
      <c r="S3202" s="11">
        <f t="shared" si="298"/>
        <v>42490.023611111108</v>
      </c>
      <c r="T3202">
        <f t="shared" si="299"/>
        <v>2016</v>
      </c>
    </row>
    <row r="3203" spans="1:20" ht="48" x14ac:dyDescent="0.2">
      <c r="A3203" s="6">
        <f t="shared" ref="A3203:A3266" si="302">F:F/E:E</f>
        <v>1.2500000000000001E-2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7">
        <f t="shared" si="300"/>
        <v>12.5</v>
      </c>
      <c r="Q3203" t="str">
        <f t="shared" ref="Q3203:Q3266" si="303">LEFT(O3203,SEARCH("/",O3203,1)-1)</f>
        <v>theater</v>
      </c>
      <c r="R3203" t="str">
        <f t="shared" si="301"/>
        <v>musical</v>
      </c>
      <c r="S3203" s="11">
        <f t="shared" ref="S3203:S3266" si="304">(((J3203/60)/60)/24)+DATE(1970,1,1)+(-5/24)</f>
        <v>41882.558761574073</v>
      </c>
      <c r="T3203">
        <f t="shared" ref="T3203:T3266" si="305">YEAR(S3203)</f>
        <v>2014</v>
      </c>
    </row>
    <row r="3204" spans="1:20" ht="48" x14ac:dyDescent="0.2">
      <c r="A3204" s="6">
        <f t="shared" si="302"/>
        <v>0.54520000000000002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7">
        <f t="shared" si="300"/>
        <v>109.04</v>
      </c>
      <c r="Q3204" t="str">
        <f t="shared" si="303"/>
        <v>theater</v>
      </c>
      <c r="R3204" t="str">
        <f t="shared" si="301"/>
        <v>musical</v>
      </c>
      <c r="S3204" s="11">
        <f t="shared" si="304"/>
        <v>42352.040972222218</v>
      </c>
      <c r="T3204">
        <f t="shared" si="305"/>
        <v>2015</v>
      </c>
    </row>
    <row r="3205" spans="1:20" ht="32" x14ac:dyDescent="0.2">
      <c r="A3205" s="6">
        <f t="shared" si="302"/>
        <v>0.25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7">
        <f t="shared" si="300"/>
        <v>41.666666666666664</v>
      </c>
      <c r="Q3205" t="str">
        <f t="shared" si="303"/>
        <v>theater</v>
      </c>
      <c r="R3205" t="str">
        <f t="shared" si="301"/>
        <v>musical</v>
      </c>
      <c r="S3205" s="11">
        <f t="shared" si="304"/>
        <v>42272.780347222222</v>
      </c>
      <c r="T3205">
        <f t="shared" si="305"/>
        <v>2015</v>
      </c>
    </row>
    <row r="3206" spans="1:20" ht="48" x14ac:dyDescent="0.2">
      <c r="A3206" s="6">
        <f t="shared" si="302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7" t="e">
        <f t="shared" si="300"/>
        <v>#DIV/0!</v>
      </c>
      <c r="Q3206" t="str">
        <f t="shared" si="303"/>
        <v>theater</v>
      </c>
      <c r="R3206" t="str">
        <f t="shared" si="301"/>
        <v>musical</v>
      </c>
      <c r="S3206" s="11">
        <f t="shared" si="304"/>
        <v>42202.468055555553</v>
      </c>
      <c r="T3206">
        <f t="shared" si="305"/>
        <v>2015</v>
      </c>
    </row>
    <row r="3207" spans="1:20" ht="48" x14ac:dyDescent="0.2">
      <c r="A3207" s="6">
        <f t="shared" si="302"/>
        <v>3.4125000000000003E-2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7">
        <f t="shared" si="300"/>
        <v>22.75</v>
      </c>
      <c r="Q3207" t="str">
        <f t="shared" si="303"/>
        <v>theater</v>
      </c>
      <c r="R3207" t="str">
        <f t="shared" si="301"/>
        <v>musical</v>
      </c>
      <c r="S3207" s="11">
        <f t="shared" si="304"/>
        <v>42125.166342592587</v>
      </c>
      <c r="T3207">
        <f t="shared" si="305"/>
        <v>2015</v>
      </c>
    </row>
    <row r="3208" spans="1:20" ht="48" x14ac:dyDescent="0.2">
      <c r="A3208" s="6">
        <f t="shared" si="302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7" t="e">
        <f t="shared" si="300"/>
        <v>#DIV/0!</v>
      </c>
      <c r="Q3208" t="str">
        <f t="shared" si="303"/>
        <v>theater</v>
      </c>
      <c r="R3208" t="str">
        <f t="shared" si="301"/>
        <v>musical</v>
      </c>
      <c r="S3208" s="11">
        <f t="shared" si="304"/>
        <v>42266.067719907405</v>
      </c>
      <c r="T3208">
        <f t="shared" si="305"/>
        <v>2015</v>
      </c>
    </row>
    <row r="3209" spans="1:20" ht="48" x14ac:dyDescent="0.2">
      <c r="A3209" s="6">
        <f t="shared" si="302"/>
        <v>0.46363636363636362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7">
        <f t="shared" si="300"/>
        <v>70.833333333333329</v>
      </c>
      <c r="Q3209" t="str">
        <f t="shared" si="303"/>
        <v>theater</v>
      </c>
      <c r="R3209" t="str">
        <f t="shared" si="301"/>
        <v>musical</v>
      </c>
      <c r="S3209" s="11">
        <f t="shared" si="304"/>
        <v>42117.027858796289</v>
      </c>
      <c r="T3209">
        <f t="shared" si="305"/>
        <v>2015</v>
      </c>
    </row>
    <row r="3210" spans="1:20" ht="48" x14ac:dyDescent="0.2">
      <c r="A3210" s="6">
        <f t="shared" si="302"/>
        <v>1.0349999999999999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7">
        <f t="shared" si="300"/>
        <v>63.109756097560975</v>
      </c>
      <c r="Q3210" t="str">
        <f t="shared" si="303"/>
        <v>theater</v>
      </c>
      <c r="R3210" t="str">
        <f t="shared" si="301"/>
        <v>plays</v>
      </c>
      <c r="S3210" s="11">
        <f t="shared" si="304"/>
        <v>41848.396724537037</v>
      </c>
      <c r="T3210">
        <f t="shared" si="305"/>
        <v>2014</v>
      </c>
    </row>
    <row r="3211" spans="1:20" ht="48" x14ac:dyDescent="0.2">
      <c r="A3211" s="6">
        <f t="shared" si="302"/>
        <v>1.1932315789473684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7">
        <f t="shared" si="300"/>
        <v>50.157964601769912</v>
      </c>
      <c r="Q3211" t="str">
        <f t="shared" si="303"/>
        <v>theater</v>
      </c>
      <c r="R3211" t="str">
        <f t="shared" si="301"/>
        <v>plays</v>
      </c>
      <c r="S3211" s="11">
        <f t="shared" si="304"/>
        <v>41810.75</v>
      </c>
      <c r="T3211">
        <f t="shared" si="305"/>
        <v>2014</v>
      </c>
    </row>
    <row r="3212" spans="1:20" ht="48" x14ac:dyDescent="0.2">
      <c r="A3212" s="6">
        <f t="shared" si="302"/>
        <v>1.2576666666666667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7">
        <f t="shared" si="300"/>
        <v>62.883333333333333</v>
      </c>
      <c r="Q3212" t="str">
        <f t="shared" si="303"/>
        <v>theater</v>
      </c>
      <c r="R3212" t="str">
        <f t="shared" si="301"/>
        <v>plays</v>
      </c>
      <c r="S3212" s="11">
        <f t="shared" si="304"/>
        <v>41060.957638888889</v>
      </c>
      <c r="T3212">
        <f t="shared" si="305"/>
        <v>2012</v>
      </c>
    </row>
    <row r="3213" spans="1:20" ht="48" x14ac:dyDescent="0.2">
      <c r="A3213" s="6">
        <f t="shared" si="302"/>
        <v>1.1974347826086957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7">
        <f t="shared" si="300"/>
        <v>85.531055900621112</v>
      </c>
      <c r="Q3213" t="str">
        <f t="shared" si="303"/>
        <v>theater</v>
      </c>
      <c r="R3213" t="str">
        <f t="shared" si="301"/>
        <v>plays</v>
      </c>
      <c r="S3213" s="11">
        <f t="shared" si="304"/>
        <v>41865.875</v>
      </c>
      <c r="T3213">
        <f t="shared" si="305"/>
        <v>2014</v>
      </c>
    </row>
    <row r="3214" spans="1:20" ht="32" x14ac:dyDescent="0.2">
      <c r="A3214" s="6">
        <f t="shared" si="302"/>
        <v>1.2625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7">
        <f t="shared" si="300"/>
        <v>53.723404255319146</v>
      </c>
      <c r="Q3214" t="str">
        <f t="shared" si="303"/>
        <v>theater</v>
      </c>
      <c r="R3214" t="str">
        <f t="shared" si="301"/>
        <v>plays</v>
      </c>
      <c r="S3214" s="11">
        <f t="shared" si="304"/>
        <v>41859.587395833332</v>
      </c>
      <c r="T3214">
        <f t="shared" si="305"/>
        <v>2014</v>
      </c>
    </row>
    <row r="3215" spans="1:20" ht="48" x14ac:dyDescent="0.2">
      <c r="A3215" s="6">
        <f t="shared" si="302"/>
        <v>1.0011666666666668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7">
        <f t="shared" si="300"/>
        <v>127.80851063829788</v>
      </c>
      <c r="Q3215" t="str">
        <f t="shared" si="303"/>
        <v>theater</v>
      </c>
      <c r="R3215" t="str">
        <f t="shared" si="301"/>
        <v>plays</v>
      </c>
      <c r="S3215" s="11">
        <f t="shared" si="304"/>
        <v>42211.555081018516</v>
      </c>
      <c r="T3215">
        <f t="shared" si="305"/>
        <v>2015</v>
      </c>
    </row>
    <row r="3216" spans="1:20" ht="48" x14ac:dyDescent="0.2">
      <c r="A3216" s="6">
        <f t="shared" si="302"/>
        <v>1.0213333333333334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7">
        <f t="shared" si="300"/>
        <v>106.57391304347826</v>
      </c>
      <c r="Q3216" t="str">
        <f t="shared" si="303"/>
        <v>theater</v>
      </c>
      <c r="R3216" t="str">
        <f t="shared" si="301"/>
        <v>plays</v>
      </c>
      <c r="S3216" s="11">
        <f t="shared" si="304"/>
        <v>42374.788194444445</v>
      </c>
      <c r="T3216">
        <f t="shared" si="305"/>
        <v>2016</v>
      </c>
    </row>
    <row r="3217" spans="1:20" ht="64" x14ac:dyDescent="0.2">
      <c r="A3217" s="6">
        <f t="shared" si="302"/>
        <v>1.0035142857142858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7">
        <f t="shared" si="300"/>
        <v>262.11194029850748</v>
      </c>
      <c r="Q3217" t="str">
        <f t="shared" si="303"/>
        <v>theater</v>
      </c>
      <c r="R3217" t="str">
        <f t="shared" si="301"/>
        <v>plays</v>
      </c>
      <c r="S3217" s="11">
        <f t="shared" si="304"/>
        <v>42256.957638888889</v>
      </c>
      <c r="T3217">
        <f t="shared" si="305"/>
        <v>2015</v>
      </c>
    </row>
    <row r="3218" spans="1:20" ht="48" x14ac:dyDescent="0.2">
      <c r="A3218" s="6">
        <f t="shared" si="302"/>
        <v>1.0004999999999999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7">
        <f t="shared" si="300"/>
        <v>57.171428571428571</v>
      </c>
      <c r="Q3218" t="str">
        <f t="shared" si="303"/>
        <v>theater</v>
      </c>
      <c r="R3218" t="str">
        <f t="shared" si="301"/>
        <v>plays</v>
      </c>
      <c r="S3218" s="11">
        <f t="shared" si="304"/>
        <v>42196.395833333336</v>
      </c>
      <c r="T3218">
        <f t="shared" si="305"/>
        <v>2015</v>
      </c>
    </row>
    <row r="3219" spans="1:20" ht="32" x14ac:dyDescent="0.2">
      <c r="A3219" s="6">
        <f t="shared" si="302"/>
        <v>1.1602222222222223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7">
        <f t="shared" si="300"/>
        <v>50.20192307692308</v>
      </c>
      <c r="Q3219" t="str">
        <f t="shared" si="303"/>
        <v>theater</v>
      </c>
      <c r="R3219" t="str">
        <f t="shared" si="301"/>
        <v>plays</v>
      </c>
      <c r="S3219" s="11">
        <f t="shared" si="304"/>
        <v>42678.337777777771</v>
      </c>
      <c r="T3219">
        <f t="shared" si="305"/>
        <v>2016</v>
      </c>
    </row>
    <row r="3220" spans="1:20" ht="48" x14ac:dyDescent="0.2">
      <c r="A3220" s="6">
        <f t="shared" si="302"/>
        <v>1.0209999999999999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7">
        <f t="shared" si="300"/>
        <v>66.586956521739125</v>
      </c>
      <c r="Q3220" t="str">
        <f t="shared" si="303"/>
        <v>theater</v>
      </c>
      <c r="R3220" t="str">
        <f t="shared" si="301"/>
        <v>plays</v>
      </c>
      <c r="S3220" s="11">
        <f t="shared" si="304"/>
        <v>42003.791666666664</v>
      </c>
      <c r="T3220">
        <f t="shared" si="305"/>
        <v>2014</v>
      </c>
    </row>
    <row r="3221" spans="1:20" ht="32" x14ac:dyDescent="0.2">
      <c r="A3221" s="6">
        <f t="shared" si="302"/>
        <v>1.0011000000000001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7">
        <f t="shared" si="300"/>
        <v>168.25210084033614</v>
      </c>
      <c r="Q3221" t="str">
        <f t="shared" si="303"/>
        <v>theater</v>
      </c>
      <c r="R3221" t="str">
        <f t="shared" si="301"/>
        <v>plays</v>
      </c>
      <c r="S3221" s="11">
        <f t="shared" si="304"/>
        <v>42085.733182870368</v>
      </c>
      <c r="T3221">
        <f t="shared" si="305"/>
        <v>2015</v>
      </c>
    </row>
    <row r="3222" spans="1:20" ht="32" x14ac:dyDescent="0.2">
      <c r="A3222" s="6">
        <f t="shared" si="302"/>
        <v>1.0084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7">
        <f t="shared" si="300"/>
        <v>256.37288135593218</v>
      </c>
      <c r="Q3222" t="str">
        <f t="shared" si="303"/>
        <v>theater</v>
      </c>
      <c r="R3222" t="str">
        <f t="shared" si="301"/>
        <v>plays</v>
      </c>
      <c r="S3222" s="11">
        <f t="shared" si="304"/>
        <v>42806.666666666664</v>
      </c>
      <c r="T3222">
        <f t="shared" si="305"/>
        <v>2017</v>
      </c>
    </row>
    <row r="3223" spans="1:20" ht="48" x14ac:dyDescent="0.2">
      <c r="A3223" s="6">
        <f t="shared" si="302"/>
        <v>1.0342499999999999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7">
        <f t="shared" si="300"/>
        <v>36.610619469026545</v>
      </c>
      <c r="Q3223" t="str">
        <f t="shared" si="303"/>
        <v>theater</v>
      </c>
      <c r="R3223" t="str">
        <f t="shared" si="301"/>
        <v>plays</v>
      </c>
      <c r="S3223" s="11">
        <f t="shared" si="304"/>
        <v>42190.488460648143</v>
      </c>
      <c r="T3223">
        <f t="shared" si="305"/>
        <v>2015</v>
      </c>
    </row>
    <row r="3224" spans="1:20" ht="32" x14ac:dyDescent="0.2">
      <c r="A3224" s="6">
        <f t="shared" si="302"/>
        <v>1.248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7">
        <f t="shared" si="300"/>
        <v>37.142857142857146</v>
      </c>
      <c r="Q3224" t="str">
        <f t="shared" si="303"/>
        <v>theater</v>
      </c>
      <c r="R3224" t="str">
        <f t="shared" si="301"/>
        <v>plays</v>
      </c>
      <c r="S3224" s="11">
        <f t="shared" si="304"/>
        <v>42301.686805555553</v>
      </c>
      <c r="T3224">
        <f t="shared" si="305"/>
        <v>2015</v>
      </c>
    </row>
    <row r="3225" spans="1:20" ht="32" x14ac:dyDescent="0.2">
      <c r="A3225" s="6">
        <f t="shared" si="302"/>
        <v>1.0951612903225807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7">
        <f t="shared" si="300"/>
        <v>45.878378378378379</v>
      </c>
      <c r="Q3225" t="str">
        <f t="shared" si="303"/>
        <v>theater</v>
      </c>
      <c r="R3225" t="str">
        <f t="shared" si="301"/>
        <v>plays</v>
      </c>
      <c r="S3225" s="11">
        <f t="shared" si="304"/>
        <v>42236.62703703704</v>
      </c>
      <c r="T3225">
        <f t="shared" si="305"/>
        <v>2015</v>
      </c>
    </row>
    <row r="3226" spans="1:20" ht="48" x14ac:dyDescent="0.2">
      <c r="A3226" s="6">
        <f t="shared" si="302"/>
        <v>1.0203333333333333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7">
        <f t="shared" si="300"/>
        <v>141.71296296296296</v>
      </c>
      <c r="Q3226" t="str">
        <f t="shared" si="303"/>
        <v>theater</v>
      </c>
      <c r="R3226" t="str">
        <f t="shared" si="301"/>
        <v>plays</v>
      </c>
      <c r="S3226" s="11">
        <f t="shared" si="304"/>
        <v>42744.999999999993</v>
      </c>
      <c r="T3226">
        <f t="shared" si="305"/>
        <v>2017</v>
      </c>
    </row>
    <row r="3227" spans="1:20" ht="48" x14ac:dyDescent="0.2">
      <c r="A3227" s="6">
        <f t="shared" si="302"/>
        <v>1.0235000000000001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7">
        <f t="shared" si="300"/>
        <v>52.487179487179489</v>
      </c>
      <c r="Q3227" t="str">
        <f t="shared" si="303"/>
        <v>theater</v>
      </c>
      <c r="R3227" t="str">
        <f t="shared" si="301"/>
        <v>plays</v>
      </c>
      <c r="S3227" s="11">
        <f t="shared" si="304"/>
        <v>42524.666666666664</v>
      </c>
      <c r="T3227">
        <f t="shared" si="305"/>
        <v>2016</v>
      </c>
    </row>
    <row r="3228" spans="1:20" ht="48" x14ac:dyDescent="0.2">
      <c r="A3228" s="6">
        <f t="shared" si="302"/>
        <v>1.0416666666666667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7">
        <f t="shared" si="300"/>
        <v>59.523809523809526</v>
      </c>
      <c r="Q3228" t="str">
        <f t="shared" si="303"/>
        <v>theater</v>
      </c>
      <c r="R3228" t="str">
        <f t="shared" si="301"/>
        <v>plays</v>
      </c>
      <c r="S3228" s="11">
        <f t="shared" si="304"/>
        <v>42307.375138888885</v>
      </c>
      <c r="T3228">
        <f t="shared" si="305"/>
        <v>2015</v>
      </c>
    </row>
    <row r="3229" spans="1:20" ht="48" x14ac:dyDescent="0.2">
      <c r="A3229" s="6">
        <f t="shared" si="302"/>
        <v>1.25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7">
        <f t="shared" si="300"/>
        <v>50</v>
      </c>
      <c r="Q3229" t="str">
        <f t="shared" si="303"/>
        <v>theater</v>
      </c>
      <c r="R3229" t="str">
        <f t="shared" si="301"/>
        <v>plays</v>
      </c>
      <c r="S3229" s="11">
        <f t="shared" si="304"/>
        <v>42752.674027777779</v>
      </c>
      <c r="T3229">
        <f t="shared" si="305"/>
        <v>2017</v>
      </c>
    </row>
    <row r="3230" spans="1:20" ht="16" x14ac:dyDescent="0.2">
      <c r="A3230" s="6">
        <f t="shared" si="302"/>
        <v>1.0234285714285714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7">
        <f t="shared" si="300"/>
        <v>193.62162162162161</v>
      </c>
      <c r="Q3230" t="str">
        <f t="shared" si="303"/>
        <v>theater</v>
      </c>
      <c r="R3230" t="str">
        <f t="shared" si="301"/>
        <v>plays</v>
      </c>
      <c r="S3230" s="11">
        <f t="shared" si="304"/>
        <v>42354.999305555553</v>
      </c>
      <c r="T3230">
        <f t="shared" si="305"/>
        <v>2015</v>
      </c>
    </row>
    <row r="3231" spans="1:20" ht="48" x14ac:dyDescent="0.2">
      <c r="A3231" s="6">
        <f t="shared" si="302"/>
        <v>1.0786500000000001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7">
        <f t="shared" si="300"/>
        <v>106.79702970297029</v>
      </c>
      <c r="Q3231" t="str">
        <f t="shared" si="303"/>
        <v>theater</v>
      </c>
      <c r="R3231" t="str">
        <f t="shared" si="301"/>
        <v>plays</v>
      </c>
      <c r="S3231" s="11">
        <f t="shared" si="304"/>
        <v>41963.124976851854</v>
      </c>
      <c r="T3231">
        <f t="shared" si="305"/>
        <v>2014</v>
      </c>
    </row>
    <row r="3232" spans="1:20" ht="48" x14ac:dyDescent="0.2">
      <c r="A3232" s="6">
        <f t="shared" si="302"/>
        <v>1.0988461538461538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7">
        <f t="shared" si="300"/>
        <v>77.21621621621621</v>
      </c>
      <c r="Q3232" t="str">
        <f t="shared" si="303"/>
        <v>theater</v>
      </c>
      <c r="R3232" t="str">
        <f t="shared" si="301"/>
        <v>plays</v>
      </c>
      <c r="S3232" s="11">
        <f t="shared" si="304"/>
        <v>41912.957638888889</v>
      </c>
      <c r="T3232">
        <f t="shared" si="305"/>
        <v>2014</v>
      </c>
    </row>
    <row r="3233" spans="1:20" ht="48" x14ac:dyDescent="0.2">
      <c r="A3233" s="6">
        <f t="shared" si="302"/>
        <v>1.61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7">
        <f t="shared" si="300"/>
        <v>57.5</v>
      </c>
      <c r="Q3233" t="str">
        <f t="shared" si="303"/>
        <v>theater</v>
      </c>
      <c r="R3233" t="str">
        <f t="shared" si="301"/>
        <v>plays</v>
      </c>
      <c r="S3233" s="11">
        <f t="shared" si="304"/>
        <v>42476.735497685186</v>
      </c>
      <c r="T3233">
        <f t="shared" si="305"/>
        <v>2016</v>
      </c>
    </row>
    <row r="3234" spans="1:20" ht="48" x14ac:dyDescent="0.2">
      <c r="A3234" s="6">
        <f t="shared" si="302"/>
        <v>1.3120000000000001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7">
        <f t="shared" si="300"/>
        <v>50.46153846153846</v>
      </c>
      <c r="Q3234" t="str">
        <f t="shared" si="303"/>
        <v>theater</v>
      </c>
      <c r="R3234" t="str">
        <f t="shared" si="301"/>
        <v>plays</v>
      </c>
      <c r="S3234" s="11">
        <f t="shared" si="304"/>
        <v>42493.957638888889</v>
      </c>
      <c r="T3234">
        <f t="shared" si="305"/>
        <v>2016</v>
      </c>
    </row>
    <row r="3235" spans="1:20" ht="48" x14ac:dyDescent="0.2">
      <c r="A3235" s="6">
        <f t="shared" si="302"/>
        <v>1.1879999999999999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7">
        <f t="shared" si="300"/>
        <v>97.377049180327873</v>
      </c>
      <c r="Q3235" t="str">
        <f t="shared" si="303"/>
        <v>theater</v>
      </c>
      <c r="R3235" t="str">
        <f t="shared" si="301"/>
        <v>plays</v>
      </c>
      <c r="S3235" s="11">
        <f t="shared" si="304"/>
        <v>42796.596701388888</v>
      </c>
      <c r="T3235">
        <f t="shared" si="305"/>
        <v>2017</v>
      </c>
    </row>
    <row r="3236" spans="1:20" ht="48" x14ac:dyDescent="0.2">
      <c r="A3236" s="6">
        <f t="shared" si="302"/>
        <v>1.0039275000000001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7">
        <f t="shared" si="300"/>
        <v>34.91921739130435</v>
      </c>
      <c r="Q3236" t="str">
        <f t="shared" si="303"/>
        <v>theater</v>
      </c>
      <c r="R3236" t="str">
        <f t="shared" si="301"/>
        <v>plays</v>
      </c>
      <c r="S3236" s="11">
        <f t="shared" si="304"/>
        <v>42767.771527777775</v>
      </c>
      <c r="T3236">
        <f t="shared" si="305"/>
        <v>2017</v>
      </c>
    </row>
    <row r="3237" spans="1:20" ht="48" x14ac:dyDescent="0.2">
      <c r="A3237" s="6">
        <f t="shared" si="302"/>
        <v>1.0320666666666667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7">
        <f t="shared" si="300"/>
        <v>85.530386740331494</v>
      </c>
      <c r="Q3237" t="str">
        <f t="shared" si="303"/>
        <v>theater</v>
      </c>
      <c r="R3237" t="str">
        <f t="shared" si="301"/>
        <v>plays</v>
      </c>
      <c r="S3237" s="11">
        <f t="shared" si="304"/>
        <v>42552.139479166661</v>
      </c>
      <c r="T3237">
        <f t="shared" si="305"/>
        <v>2016</v>
      </c>
    </row>
    <row r="3238" spans="1:20" ht="48" x14ac:dyDescent="0.2">
      <c r="A3238" s="6">
        <f t="shared" si="302"/>
        <v>1.006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7">
        <f t="shared" si="300"/>
        <v>182.90909090909091</v>
      </c>
      <c r="Q3238" t="str">
        <f t="shared" si="303"/>
        <v>theater</v>
      </c>
      <c r="R3238" t="str">
        <f t="shared" si="301"/>
        <v>plays</v>
      </c>
      <c r="S3238" s="11">
        <f t="shared" si="304"/>
        <v>42732.708715277775</v>
      </c>
      <c r="T3238">
        <f t="shared" si="305"/>
        <v>2016</v>
      </c>
    </row>
    <row r="3239" spans="1:20" ht="32" x14ac:dyDescent="0.2">
      <c r="A3239" s="6">
        <f t="shared" si="302"/>
        <v>1.0078754285714286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7">
        <f t="shared" si="300"/>
        <v>131.13620817843866</v>
      </c>
      <c r="Q3239" t="str">
        <f t="shared" si="303"/>
        <v>theater</v>
      </c>
      <c r="R3239" t="str">
        <f t="shared" si="301"/>
        <v>plays</v>
      </c>
      <c r="S3239" s="11">
        <f t="shared" si="304"/>
        <v>42275.957638888889</v>
      </c>
      <c r="T3239">
        <f t="shared" si="305"/>
        <v>2015</v>
      </c>
    </row>
    <row r="3240" spans="1:20" ht="48" x14ac:dyDescent="0.2">
      <c r="A3240" s="6">
        <f t="shared" si="302"/>
        <v>1.1232142857142857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7">
        <f t="shared" si="300"/>
        <v>39.810126582278478</v>
      </c>
      <c r="Q3240" t="str">
        <f t="shared" si="303"/>
        <v>theater</v>
      </c>
      <c r="R3240" t="str">
        <f t="shared" si="301"/>
        <v>plays</v>
      </c>
      <c r="S3240" s="11">
        <f t="shared" si="304"/>
        <v>42186.302060185182</v>
      </c>
      <c r="T3240">
        <f t="shared" si="305"/>
        <v>2015</v>
      </c>
    </row>
    <row r="3241" spans="1:20" ht="48" x14ac:dyDescent="0.2">
      <c r="A3241" s="6">
        <f t="shared" si="302"/>
        <v>1.0591914022517912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7">
        <f t="shared" si="300"/>
        <v>59.701730769230764</v>
      </c>
      <c r="Q3241" t="str">
        <f t="shared" si="303"/>
        <v>theater</v>
      </c>
      <c r="R3241" t="str">
        <f t="shared" si="301"/>
        <v>plays</v>
      </c>
      <c r="S3241" s="11">
        <f t="shared" si="304"/>
        <v>42302.790972222218</v>
      </c>
      <c r="T3241">
        <f t="shared" si="305"/>
        <v>2015</v>
      </c>
    </row>
    <row r="3242" spans="1:20" ht="48" x14ac:dyDescent="0.2">
      <c r="A3242" s="6">
        <f t="shared" si="302"/>
        <v>1.0056666666666667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7">
        <f t="shared" si="300"/>
        <v>88.735294117647058</v>
      </c>
      <c r="Q3242" t="str">
        <f t="shared" si="303"/>
        <v>theater</v>
      </c>
      <c r="R3242" t="str">
        <f t="shared" si="301"/>
        <v>plays</v>
      </c>
      <c r="S3242" s="11">
        <f t="shared" si="304"/>
        <v>42782.749999999993</v>
      </c>
      <c r="T3242">
        <f t="shared" si="305"/>
        <v>2017</v>
      </c>
    </row>
    <row r="3243" spans="1:20" ht="64" x14ac:dyDescent="0.2">
      <c r="A3243" s="6">
        <f t="shared" si="302"/>
        <v>1.1530588235294117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7">
        <f t="shared" si="300"/>
        <v>58.688622754491021</v>
      </c>
      <c r="Q3243" t="str">
        <f t="shared" si="303"/>
        <v>theater</v>
      </c>
      <c r="R3243" t="str">
        <f t="shared" si="301"/>
        <v>plays</v>
      </c>
      <c r="S3243" s="11">
        <f t="shared" si="304"/>
        <v>41926.082638888889</v>
      </c>
      <c r="T3243">
        <f t="shared" si="305"/>
        <v>2014</v>
      </c>
    </row>
    <row r="3244" spans="1:20" ht="32" x14ac:dyDescent="0.2">
      <c r="A3244" s="6">
        <f t="shared" si="302"/>
        <v>1.273042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7">
        <f t="shared" si="300"/>
        <v>69.56513661202186</v>
      </c>
      <c r="Q3244" t="str">
        <f t="shared" si="303"/>
        <v>theater</v>
      </c>
      <c r="R3244" t="str">
        <f t="shared" si="301"/>
        <v>plays</v>
      </c>
      <c r="S3244" s="11">
        <f t="shared" si="304"/>
        <v>41901.547361111108</v>
      </c>
      <c r="T3244">
        <f t="shared" si="305"/>
        <v>2014</v>
      </c>
    </row>
    <row r="3245" spans="1:20" ht="48" x14ac:dyDescent="0.2">
      <c r="A3245" s="6">
        <f t="shared" si="302"/>
        <v>1.028375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7">
        <f t="shared" si="300"/>
        <v>115.87323943661971</v>
      </c>
      <c r="Q3245" t="str">
        <f t="shared" si="303"/>
        <v>theater</v>
      </c>
      <c r="R3245" t="str">
        <f t="shared" si="301"/>
        <v>plays</v>
      </c>
      <c r="S3245" s="11">
        <f t="shared" si="304"/>
        <v>42285.791666666664</v>
      </c>
      <c r="T3245">
        <f t="shared" si="305"/>
        <v>2015</v>
      </c>
    </row>
    <row r="3246" spans="1:20" ht="48" x14ac:dyDescent="0.2">
      <c r="A3246" s="6">
        <f t="shared" si="302"/>
        <v>1.0293749999999999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7">
        <f t="shared" si="300"/>
        <v>23.869565217391305</v>
      </c>
      <c r="Q3246" t="str">
        <f t="shared" si="303"/>
        <v>theater</v>
      </c>
      <c r="R3246" t="str">
        <f t="shared" si="301"/>
        <v>plays</v>
      </c>
      <c r="S3246" s="11">
        <f t="shared" si="304"/>
        <v>42705.527569444443</v>
      </c>
      <c r="T3246">
        <f t="shared" si="305"/>
        <v>2016</v>
      </c>
    </row>
    <row r="3247" spans="1:20" ht="48" x14ac:dyDescent="0.2">
      <c r="A3247" s="6">
        <f t="shared" si="302"/>
        <v>1.043047619047619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7">
        <f t="shared" si="300"/>
        <v>81.125925925925927</v>
      </c>
      <c r="Q3247" t="str">
        <f t="shared" si="303"/>
        <v>theater</v>
      </c>
      <c r="R3247" t="str">
        <f t="shared" si="301"/>
        <v>plays</v>
      </c>
      <c r="S3247" s="11">
        <f t="shared" si="304"/>
        <v>42166.874999999993</v>
      </c>
      <c r="T3247">
        <f t="shared" si="305"/>
        <v>2015</v>
      </c>
    </row>
    <row r="3248" spans="1:20" ht="48" x14ac:dyDescent="0.2">
      <c r="A3248" s="6">
        <f t="shared" si="302"/>
        <v>1.1122000000000001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7">
        <f t="shared" si="300"/>
        <v>57.626943005181346</v>
      </c>
      <c r="Q3248" t="str">
        <f t="shared" si="303"/>
        <v>theater</v>
      </c>
      <c r="R3248" t="str">
        <f t="shared" si="301"/>
        <v>plays</v>
      </c>
      <c r="S3248" s="11">
        <f t="shared" si="304"/>
        <v>42258.957638888889</v>
      </c>
      <c r="T3248">
        <f t="shared" si="305"/>
        <v>2015</v>
      </c>
    </row>
    <row r="3249" spans="1:20" ht="48" x14ac:dyDescent="0.2">
      <c r="A3249" s="6">
        <f t="shared" si="302"/>
        <v>1.0586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7">
        <f t="shared" si="300"/>
        <v>46.429824561403507</v>
      </c>
      <c r="Q3249" t="str">
        <f t="shared" si="303"/>
        <v>theater</v>
      </c>
      <c r="R3249" t="str">
        <f t="shared" si="301"/>
        <v>plays</v>
      </c>
      <c r="S3249" s="11">
        <f t="shared" si="304"/>
        <v>42197.22583333333</v>
      </c>
      <c r="T3249">
        <f t="shared" si="305"/>
        <v>2015</v>
      </c>
    </row>
    <row r="3250" spans="1:20" ht="32" x14ac:dyDescent="0.2">
      <c r="A3250" s="6">
        <f t="shared" si="302"/>
        <v>1.0079166666666666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7">
        <f t="shared" si="300"/>
        <v>60.475000000000001</v>
      </c>
      <c r="Q3250" t="str">
        <f t="shared" si="303"/>
        <v>theater</v>
      </c>
      <c r="R3250" t="str">
        <f t="shared" si="301"/>
        <v>plays</v>
      </c>
      <c r="S3250" s="11">
        <f t="shared" si="304"/>
        <v>42098.638391203705</v>
      </c>
      <c r="T3250">
        <f t="shared" si="305"/>
        <v>2015</v>
      </c>
    </row>
    <row r="3251" spans="1:20" ht="48" x14ac:dyDescent="0.2">
      <c r="A3251" s="6">
        <f t="shared" si="302"/>
        <v>1.0492727272727274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7">
        <f t="shared" si="300"/>
        <v>65.579545454545453</v>
      </c>
      <c r="Q3251" t="str">
        <f t="shared" si="303"/>
        <v>theater</v>
      </c>
      <c r="R3251" t="str">
        <f t="shared" si="301"/>
        <v>plays</v>
      </c>
      <c r="S3251" s="11">
        <f t="shared" si="304"/>
        <v>42175.538356481477</v>
      </c>
      <c r="T3251">
        <f t="shared" si="305"/>
        <v>2015</v>
      </c>
    </row>
    <row r="3252" spans="1:20" ht="48" x14ac:dyDescent="0.2">
      <c r="A3252" s="6">
        <f t="shared" si="302"/>
        <v>1.01552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7">
        <f t="shared" si="300"/>
        <v>119.1924882629108</v>
      </c>
      <c r="Q3252" t="str">
        <f t="shared" si="303"/>
        <v>theater</v>
      </c>
      <c r="R3252" t="str">
        <f t="shared" si="301"/>
        <v>plays</v>
      </c>
      <c r="S3252" s="11">
        <f t="shared" si="304"/>
        <v>41948.575509259259</v>
      </c>
      <c r="T3252">
        <f t="shared" si="305"/>
        <v>2014</v>
      </c>
    </row>
    <row r="3253" spans="1:20" ht="48" x14ac:dyDescent="0.2">
      <c r="A3253" s="6">
        <f t="shared" si="302"/>
        <v>1.1073333333333333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7">
        <f t="shared" si="300"/>
        <v>83.05</v>
      </c>
      <c r="Q3253" t="str">
        <f t="shared" si="303"/>
        <v>theater</v>
      </c>
      <c r="R3253" t="str">
        <f t="shared" si="301"/>
        <v>plays</v>
      </c>
      <c r="S3253" s="11">
        <f t="shared" si="304"/>
        <v>42176.52275462963</v>
      </c>
      <c r="T3253">
        <f t="shared" si="305"/>
        <v>2015</v>
      </c>
    </row>
    <row r="3254" spans="1:20" ht="32" x14ac:dyDescent="0.2">
      <c r="A3254" s="6">
        <f t="shared" si="302"/>
        <v>1.2782222222222221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7">
        <f t="shared" si="300"/>
        <v>57.52</v>
      </c>
      <c r="Q3254" t="str">
        <f t="shared" si="303"/>
        <v>theater</v>
      </c>
      <c r="R3254" t="str">
        <f t="shared" si="301"/>
        <v>plays</v>
      </c>
      <c r="S3254" s="11">
        <f t="shared" si="304"/>
        <v>42620.264351851853</v>
      </c>
      <c r="T3254">
        <f t="shared" si="305"/>
        <v>2016</v>
      </c>
    </row>
    <row r="3255" spans="1:20" ht="48" x14ac:dyDescent="0.2">
      <c r="A3255" s="6">
        <f t="shared" si="302"/>
        <v>1.0182500000000001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7">
        <f t="shared" si="300"/>
        <v>177.08695652173913</v>
      </c>
      <c r="Q3255" t="str">
        <f t="shared" si="303"/>
        <v>theater</v>
      </c>
      <c r="R3255" t="str">
        <f t="shared" si="301"/>
        <v>plays</v>
      </c>
      <c r="S3255" s="11">
        <f t="shared" si="304"/>
        <v>42620.947916666664</v>
      </c>
      <c r="T3255">
        <f t="shared" si="305"/>
        <v>2016</v>
      </c>
    </row>
    <row r="3256" spans="1:20" ht="48" x14ac:dyDescent="0.2">
      <c r="A3256" s="6">
        <f t="shared" si="302"/>
        <v>1.012576923076923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7">
        <f t="shared" si="300"/>
        <v>70.771505376344081</v>
      </c>
      <c r="Q3256" t="str">
        <f t="shared" si="303"/>
        <v>theater</v>
      </c>
      <c r="R3256" t="str">
        <f t="shared" si="301"/>
        <v>plays</v>
      </c>
      <c r="S3256" s="11">
        <f t="shared" si="304"/>
        <v>42088.835752314808</v>
      </c>
      <c r="T3256">
        <f t="shared" si="305"/>
        <v>2015</v>
      </c>
    </row>
    <row r="3257" spans="1:20" ht="48" x14ac:dyDescent="0.2">
      <c r="A3257" s="6">
        <f t="shared" si="302"/>
        <v>1.75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7">
        <f t="shared" si="300"/>
        <v>29.166666666666668</v>
      </c>
      <c r="Q3257" t="str">
        <f t="shared" si="303"/>
        <v>theater</v>
      </c>
      <c r="R3257" t="str">
        <f t="shared" si="301"/>
        <v>plays</v>
      </c>
      <c r="S3257" s="11">
        <f t="shared" si="304"/>
        <v>41919.559895833328</v>
      </c>
      <c r="T3257">
        <f t="shared" si="305"/>
        <v>2014</v>
      </c>
    </row>
    <row r="3258" spans="1:20" ht="48" x14ac:dyDescent="0.2">
      <c r="A3258" s="6">
        <f t="shared" si="302"/>
        <v>1.2806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7">
        <f t="shared" si="300"/>
        <v>72.76136363636364</v>
      </c>
      <c r="Q3258" t="str">
        <f t="shared" si="303"/>
        <v>theater</v>
      </c>
      <c r="R3258" t="str">
        <f t="shared" si="301"/>
        <v>plays</v>
      </c>
      <c r="S3258" s="11">
        <f t="shared" si="304"/>
        <v>42165.957638888889</v>
      </c>
      <c r="T3258">
        <f t="shared" si="305"/>
        <v>2015</v>
      </c>
    </row>
    <row r="3259" spans="1:20" ht="48" x14ac:dyDescent="0.2">
      <c r="A3259" s="6">
        <f t="shared" si="302"/>
        <v>1.0629949999999999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7">
        <f t="shared" si="300"/>
        <v>51.853414634146333</v>
      </c>
      <c r="Q3259" t="str">
        <f t="shared" si="303"/>
        <v>theater</v>
      </c>
      <c r="R3259" t="str">
        <f t="shared" si="301"/>
        <v>plays</v>
      </c>
      <c r="S3259" s="11">
        <f t="shared" si="304"/>
        <v>42788.351296296292</v>
      </c>
      <c r="T3259">
        <f t="shared" si="305"/>
        <v>2017</v>
      </c>
    </row>
    <row r="3260" spans="1:20" ht="32" x14ac:dyDescent="0.2">
      <c r="A3260" s="6">
        <f t="shared" si="302"/>
        <v>1.052142857142857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7">
        <f t="shared" si="300"/>
        <v>98.2</v>
      </c>
      <c r="Q3260" t="str">
        <f t="shared" si="303"/>
        <v>theater</v>
      </c>
      <c r="R3260" t="str">
        <f t="shared" si="301"/>
        <v>plays</v>
      </c>
      <c r="S3260" s="11">
        <f t="shared" si="304"/>
        <v>42012.678946759253</v>
      </c>
      <c r="T3260">
        <f t="shared" si="305"/>
        <v>2015</v>
      </c>
    </row>
    <row r="3261" spans="1:20" ht="48" x14ac:dyDescent="0.2">
      <c r="A3261" s="6">
        <f t="shared" si="302"/>
        <v>1.0616782608695652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7">
        <f t="shared" si="300"/>
        <v>251.7381443298969</v>
      </c>
      <c r="Q3261" t="str">
        <f t="shared" si="303"/>
        <v>theater</v>
      </c>
      <c r="R3261" t="str">
        <f t="shared" si="301"/>
        <v>plays</v>
      </c>
      <c r="S3261" s="11">
        <f t="shared" si="304"/>
        <v>42643.957638888889</v>
      </c>
      <c r="T3261">
        <f t="shared" si="305"/>
        <v>2016</v>
      </c>
    </row>
    <row r="3262" spans="1:20" ht="48" x14ac:dyDescent="0.2">
      <c r="A3262" s="6">
        <f t="shared" si="302"/>
        <v>1.0924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7">
        <f t="shared" si="300"/>
        <v>74.821917808219183</v>
      </c>
      <c r="Q3262" t="str">
        <f t="shared" si="303"/>
        <v>theater</v>
      </c>
      <c r="R3262" t="str">
        <f t="shared" si="301"/>
        <v>plays</v>
      </c>
      <c r="S3262" s="11">
        <f t="shared" si="304"/>
        <v>42338.505995370368</v>
      </c>
      <c r="T3262">
        <f t="shared" si="305"/>
        <v>2015</v>
      </c>
    </row>
    <row r="3263" spans="1:20" ht="48" x14ac:dyDescent="0.2">
      <c r="A3263" s="6">
        <f t="shared" si="302"/>
        <v>1.0045454545454546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7">
        <f t="shared" si="300"/>
        <v>67.65306122448979</v>
      </c>
      <c r="Q3263" t="str">
        <f t="shared" si="303"/>
        <v>theater</v>
      </c>
      <c r="R3263" t="str">
        <f t="shared" si="301"/>
        <v>plays</v>
      </c>
      <c r="S3263" s="11">
        <f t="shared" si="304"/>
        <v>42201.517083333332</v>
      </c>
      <c r="T3263">
        <f t="shared" si="305"/>
        <v>2015</v>
      </c>
    </row>
    <row r="3264" spans="1:20" ht="32" x14ac:dyDescent="0.2">
      <c r="A3264" s="6">
        <f t="shared" si="302"/>
        <v>1.0304098360655738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7">
        <f t="shared" si="300"/>
        <v>93.81343283582089</v>
      </c>
      <c r="Q3264" t="str">
        <f t="shared" si="303"/>
        <v>theater</v>
      </c>
      <c r="R3264" t="str">
        <f t="shared" si="301"/>
        <v>plays</v>
      </c>
      <c r="S3264" s="11">
        <f t="shared" si="304"/>
        <v>41994.958333333336</v>
      </c>
      <c r="T3264">
        <f t="shared" si="305"/>
        <v>2014</v>
      </c>
    </row>
    <row r="3265" spans="1:20" ht="32" x14ac:dyDescent="0.2">
      <c r="A3265" s="6">
        <f t="shared" si="302"/>
        <v>1.121664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7">
        <f t="shared" si="300"/>
        <v>41.237647058823526</v>
      </c>
      <c r="Q3265" t="str">
        <f t="shared" si="303"/>
        <v>theater</v>
      </c>
      <c r="R3265" t="str">
        <f t="shared" si="301"/>
        <v>plays</v>
      </c>
      <c r="S3265" s="11">
        <f t="shared" si="304"/>
        <v>42307.666666666664</v>
      </c>
      <c r="T3265">
        <f t="shared" si="305"/>
        <v>2015</v>
      </c>
    </row>
    <row r="3266" spans="1:20" ht="32" x14ac:dyDescent="0.2">
      <c r="A3266" s="6">
        <f t="shared" si="302"/>
        <v>1.03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7">
        <f t="shared" ref="P3266:P3329" si="306">F:F/M:M</f>
        <v>52.551020408163268</v>
      </c>
      <c r="Q3266" t="str">
        <f t="shared" si="303"/>
        <v>theater</v>
      </c>
      <c r="R3266" t="str">
        <f t="shared" ref="R3266:R3329" si="307">RIGHT(O3266,LEN(O3266)-SEARCH("/",O3266,1))</f>
        <v>plays</v>
      </c>
      <c r="S3266" s="11">
        <f t="shared" si="304"/>
        <v>42032.708333333336</v>
      </c>
      <c r="T3266">
        <f t="shared" si="305"/>
        <v>2015</v>
      </c>
    </row>
    <row r="3267" spans="1:20" ht="48" x14ac:dyDescent="0.2">
      <c r="A3267" s="6">
        <f t="shared" ref="A3267:A3330" si="308">F:F/E:E</f>
        <v>1.64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7">
        <f t="shared" si="306"/>
        <v>70.285714285714292</v>
      </c>
      <c r="Q3267" t="str">
        <f t="shared" ref="Q3267:Q3330" si="309">LEFT(O3267,SEARCH("/",O3267,1)-1)</f>
        <v>theater</v>
      </c>
      <c r="R3267" t="str">
        <f t="shared" si="307"/>
        <v>plays</v>
      </c>
      <c r="S3267" s="11">
        <f t="shared" ref="S3267:S3330" si="310">(((J3267/60)/60)/24)+DATE(1970,1,1)+(-5/24)</f>
        <v>42341.499999999993</v>
      </c>
      <c r="T3267">
        <f t="shared" ref="T3267:T3330" si="311">YEAR(S3267)</f>
        <v>2015</v>
      </c>
    </row>
    <row r="3268" spans="1:20" ht="48" x14ac:dyDescent="0.2">
      <c r="A3268" s="6">
        <f t="shared" si="308"/>
        <v>1.3128333333333333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7">
        <f t="shared" si="306"/>
        <v>48.325153374233132</v>
      </c>
      <c r="Q3268" t="str">
        <f t="shared" si="309"/>
        <v>theater</v>
      </c>
      <c r="R3268" t="str">
        <f t="shared" si="307"/>
        <v>plays</v>
      </c>
      <c r="S3268" s="11">
        <f t="shared" si="310"/>
        <v>42167.666666666664</v>
      </c>
      <c r="T3268">
        <f t="shared" si="311"/>
        <v>2015</v>
      </c>
    </row>
    <row r="3269" spans="1:20" ht="48" x14ac:dyDescent="0.2">
      <c r="A3269" s="6">
        <f t="shared" si="308"/>
        <v>1.0209999999999999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7">
        <f t="shared" si="306"/>
        <v>53.177083333333336</v>
      </c>
      <c r="Q3269" t="str">
        <f t="shared" si="309"/>
        <v>theater</v>
      </c>
      <c r="R3269" t="str">
        <f t="shared" si="307"/>
        <v>plays</v>
      </c>
      <c r="S3269" s="11">
        <f t="shared" si="310"/>
        <v>42202.549305555549</v>
      </c>
      <c r="T3269">
        <f t="shared" si="311"/>
        <v>2015</v>
      </c>
    </row>
    <row r="3270" spans="1:20" ht="48" x14ac:dyDescent="0.2">
      <c r="A3270" s="6">
        <f t="shared" si="308"/>
        <v>1.28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7">
        <f t="shared" si="306"/>
        <v>60.952380952380949</v>
      </c>
      <c r="Q3270" t="str">
        <f t="shared" si="309"/>
        <v>theater</v>
      </c>
      <c r="R3270" t="str">
        <f t="shared" si="307"/>
        <v>plays</v>
      </c>
      <c r="S3270" s="11">
        <f t="shared" si="310"/>
        <v>42606.695925925924</v>
      </c>
      <c r="T3270">
        <f t="shared" si="311"/>
        <v>2016</v>
      </c>
    </row>
    <row r="3271" spans="1:20" ht="48" x14ac:dyDescent="0.2">
      <c r="A3271" s="6">
        <f t="shared" si="308"/>
        <v>1.0149999999999999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7">
        <f t="shared" si="306"/>
        <v>116</v>
      </c>
      <c r="Q3271" t="str">
        <f t="shared" si="309"/>
        <v>theater</v>
      </c>
      <c r="R3271" t="str">
        <f t="shared" si="307"/>
        <v>plays</v>
      </c>
      <c r="S3271" s="11">
        <f t="shared" si="310"/>
        <v>42171.249999999993</v>
      </c>
      <c r="T3271">
        <f t="shared" si="311"/>
        <v>2015</v>
      </c>
    </row>
    <row r="3272" spans="1:20" ht="48" x14ac:dyDescent="0.2">
      <c r="A3272" s="6">
        <f t="shared" si="308"/>
        <v>1.0166666666666666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7">
        <f t="shared" si="306"/>
        <v>61</v>
      </c>
      <c r="Q3272" t="str">
        <f t="shared" si="309"/>
        <v>theater</v>
      </c>
      <c r="R3272" t="str">
        <f t="shared" si="307"/>
        <v>plays</v>
      </c>
      <c r="S3272" s="11">
        <f t="shared" si="310"/>
        <v>42197.324826388889</v>
      </c>
      <c r="T3272">
        <f t="shared" si="311"/>
        <v>2015</v>
      </c>
    </row>
    <row r="3273" spans="1:20" ht="16" x14ac:dyDescent="0.2">
      <c r="A3273" s="6">
        <f t="shared" si="308"/>
        <v>1.3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7">
        <f t="shared" si="306"/>
        <v>38.235294117647058</v>
      </c>
      <c r="Q3273" t="str">
        <f t="shared" si="309"/>
        <v>theater</v>
      </c>
      <c r="R3273" t="str">
        <f t="shared" si="307"/>
        <v>plays</v>
      </c>
      <c r="S3273" s="11">
        <f t="shared" si="310"/>
        <v>41945.270543981482</v>
      </c>
      <c r="T3273">
        <f t="shared" si="311"/>
        <v>2014</v>
      </c>
    </row>
    <row r="3274" spans="1:20" ht="48" x14ac:dyDescent="0.2">
      <c r="A3274" s="6">
        <f t="shared" si="308"/>
        <v>1.5443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7">
        <f t="shared" si="306"/>
        <v>106.50344827586207</v>
      </c>
      <c r="Q3274" t="str">
        <f t="shared" si="309"/>
        <v>theater</v>
      </c>
      <c r="R3274" t="str">
        <f t="shared" si="307"/>
        <v>plays</v>
      </c>
      <c r="S3274" s="11">
        <f t="shared" si="310"/>
        <v>42314.333437499998</v>
      </c>
      <c r="T3274">
        <f t="shared" si="311"/>
        <v>2015</v>
      </c>
    </row>
    <row r="3275" spans="1:20" ht="48" x14ac:dyDescent="0.2">
      <c r="A3275" s="6">
        <f t="shared" si="308"/>
        <v>1.0740000000000001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7">
        <f t="shared" si="306"/>
        <v>204.57142857142858</v>
      </c>
      <c r="Q3275" t="str">
        <f t="shared" si="309"/>
        <v>theater</v>
      </c>
      <c r="R3275" t="str">
        <f t="shared" si="307"/>
        <v>plays</v>
      </c>
      <c r="S3275" s="11">
        <f t="shared" si="310"/>
        <v>42627.583333333336</v>
      </c>
      <c r="T3275">
        <f t="shared" si="311"/>
        <v>2016</v>
      </c>
    </row>
    <row r="3276" spans="1:20" ht="48" x14ac:dyDescent="0.2">
      <c r="A3276" s="6">
        <f t="shared" si="308"/>
        <v>1.0132258064516129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7">
        <f t="shared" si="306"/>
        <v>54.912587412587413</v>
      </c>
      <c r="Q3276" t="str">
        <f t="shared" si="309"/>
        <v>theater</v>
      </c>
      <c r="R3276" t="str">
        <f t="shared" si="307"/>
        <v>plays</v>
      </c>
      <c r="S3276" s="11">
        <f t="shared" si="310"/>
        <v>42444.666666666664</v>
      </c>
      <c r="T3276">
        <f t="shared" si="311"/>
        <v>2016</v>
      </c>
    </row>
    <row r="3277" spans="1:20" ht="48" x14ac:dyDescent="0.2">
      <c r="A3277" s="6">
        <f t="shared" si="308"/>
        <v>1.0027777777777778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7">
        <f t="shared" si="306"/>
        <v>150.41666666666666</v>
      </c>
      <c r="Q3277" t="str">
        <f t="shared" si="309"/>
        <v>theater</v>
      </c>
      <c r="R3277" t="str">
        <f t="shared" si="307"/>
        <v>plays</v>
      </c>
      <c r="S3277" s="11">
        <f t="shared" si="310"/>
        <v>42043.979166666664</v>
      </c>
      <c r="T3277">
        <f t="shared" si="311"/>
        <v>2015</v>
      </c>
    </row>
    <row r="3278" spans="1:20" ht="48" x14ac:dyDescent="0.2">
      <c r="A3278" s="6">
        <f t="shared" si="308"/>
        <v>1.1684444444444444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7">
        <f t="shared" si="306"/>
        <v>52.58</v>
      </c>
      <c r="Q3278" t="str">
        <f t="shared" si="309"/>
        <v>theater</v>
      </c>
      <c r="R3278" t="str">
        <f t="shared" si="307"/>
        <v>plays</v>
      </c>
      <c r="S3278" s="11">
        <f t="shared" si="310"/>
        <v>42460.957638888889</v>
      </c>
      <c r="T3278">
        <f t="shared" si="311"/>
        <v>2016</v>
      </c>
    </row>
    <row r="3279" spans="1:20" ht="48" x14ac:dyDescent="0.2">
      <c r="A3279" s="6">
        <f t="shared" si="308"/>
        <v>1.0860000000000001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7">
        <f t="shared" si="306"/>
        <v>54.3</v>
      </c>
      <c r="Q3279" t="str">
        <f t="shared" si="309"/>
        <v>theater</v>
      </c>
      <c r="R3279" t="str">
        <f t="shared" si="307"/>
        <v>plays</v>
      </c>
      <c r="S3279" s="11">
        <f t="shared" si="310"/>
        <v>41961.516273148147</v>
      </c>
      <c r="T3279">
        <f t="shared" si="311"/>
        <v>2014</v>
      </c>
    </row>
    <row r="3280" spans="1:20" ht="48" x14ac:dyDescent="0.2">
      <c r="A3280" s="6">
        <f t="shared" si="308"/>
        <v>1.034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7">
        <f t="shared" si="306"/>
        <v>76.029411764705884</v>
      </c>
      <c r="Q3280" t="str">
        <f t="shared" si="309"/>
        <v>theater</v>
      </c>
      <c r="R3280" t="str">
        <f t="shared" si="307"/>
        <v>plays</v>
      </c>
      <c r="S3280" s="11">
        <f t="shared" si="310"/>
        <v>42154.640081018515</v>
      </c>
      <c r="T3280">
        <f t="shared" si="311"/>
        <v>2015</v>
      </c>
    </row>
    <row r="3281" spans="1:20" ht="48" x14ac:dyDescent="0.2">
      <c r="A3281" s="6">
        <f t="shared" si="308"/>
        <v>1.1427586206896552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7">
        <f t="shared" si="306"/>
        <v>105.2063492063492</v>
      </c>
      <c r="Q3281" t="str">
        <f t="shared" si="309"/>
        <v>theater</v>
      </c>
      <c r="R3281" t="str">
        <f t="shared" si="307"/>
        <v>plays</v>
      </c>
      <c r="S3281" s="11">
        <f t="shared" si="310"/>
        <v>42460.852534722224</v>
      </c>
      <c r="T3281">
        <f t="shared" si="311"/>
        <v>2016</v>
      </c>
    </row>
    <row r="3282" spans="1:20" ht="48" x14ac:dyDescent="0.2">
      <c r="A3282" s="6">
        <f t="shared" si="308"/>
        <v>1.03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7">
        <f t="shared" si="306"/>
        <v>68.666666666666671</v>
      </c>
      <c r="Q3282" t="str">
        <f t="shared" si="309"/>
        <v>theater</v>
      </c>
      <c r="R3282" t="str">
        <f t="shared" si="307"/>
        <v>plays</v>
      </c>
      <c r="S3282" s="11">
        <f t="shared" si="310"/>
        <v>42155.999999999993</v>
      </c>
      <c r="T3282">
        <f t="shared" si="311"/>
        <v>2015</v>
      </c>
    </row>
    <row r="3283" spans="1:20" ht="32" x14ac:dyDescent="0.2">
      <c r="A3283" s="6">
        <f t="shared" si="308"/>
        <v>1.216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7">
        <f t="shared" si="306"/>
        <v>129.36170212765958</v>
      </c>
      <c r="Q3283" t="str">
        <f t="shared" si="309"/>
        <v>theater</v>
      </c>
      <c r="R3283" t="str">
        <f t="shared" si="307"/>
        <v>plays</v>
      </c>
      <c r="S3283" s="11">
        <f t="shared" si="310"/>
        <v>42248.811400462961</v>
      </c>
      <c r="T3283">
        <f t="shared" si="311"/>
        <v>2015</v>
      </c>
    </row>
    <row r="3284" spans="1:20" ht="48" x14ac:dyDescent="0.2">
      <c r="A3284" s="6">
        <f t="shared" si="308"/>
        <v>1.026467741935484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7">
        <f t="shared" si="306"/>
        <v>134.26371308016877</v>
      </c>
      <c r="Q3284" t="str">
        <f t="shared" si="309"/>
        <v>theater</v>
      </c>
      <c r="R3284" t="str">
        <f t="shared" si="307"/>
        <v>plays</v>
      </c>
      <c r="S3284" s="11">
        <f t="shared" si="310"/>
        <v>42488.985972222225</v>
      </c>
      <c r="T3284">
        <f t="shared" si="311"/>
        <v>2016</v>
      </c>
    </row>
    <row r="3285" spans="1:20" ht="48" x14ac:dyDescent="0.2">
      <c r="A3285" s="6">
        <f t="shared" si="308"/>
        <v>1.0475000000000001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7">
        <f t="shared" si="306"/>
        <v>17.829787234042552</v>
      </c>
      <c r="Q3285" t="str">
        <f t="shared" si="309"/>
        <v>theater</v>
      </c>
      <c r="R3285" t="str">
        <f t="shared" si="307"/>
        <v>plays</v>
      </c>
      <c r="S3285" s="11">
        <f t="shared" si="310"/>
        <v>42410.666666666664</v>
      </c>
      <c r="T3285">
        <f t="shared" si="311"/>
        <v>2016</v>
      </c>
    </row>
    <row r="3286" spans="1:20" ht="48" x14ac:dyDescent="0.2">
      <c r="A3286" s="6">
        <f t="shared" si="308"/>
        <v>1.016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7">
        <f t="shared" si="306"/>
        <v>203.2</v>
      </c>
      <c r="Q3286" t="str">
        <f t="shared" si="309"/>
        <v>theater</v>
      </c>
      <c r="R3286" t="str">
        <f t="shared" si="307"/>
        <v>plays</v>
      </c>
      <c r="S3286" s="11">
        <f t="shared" si="310"/>
        <v>42398.040972222218</v>
      </c>
      <c r="T3286">
        <f t="shared" si="311"/>
        <v>2016</v>
      </c>
    </row>
    <row r="3287" spans="1:20" ht="16" x14ac:dyDescent="0.2">
      <c r="A3287" s="6">
        <f t="shared" si="308"/>
        <v>1.1210242048409682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7">
        <f t="shared" si="306"/>
        <v>69.18518518518519</v>
      </c>
      <c r="Q3287" t="str">
        <f t="shared" si="309"/>
        <v>theater</v>
      </c>
      <c r="R3287" t="str">
        <f t="shared" si="307"/>
        <v>plays</v>
      </c>
      <c r="S3287" s="11">
        <f t="shared" si="310"/>
        <v>42793.999999999993</v>
      </c>
      <c r="T3287">
        <f t="shared" si="311"/>
        <v>2017</v>
      </c>
    </row>
    <row r="3288" spans="1:20" ht="48" x14ac:dyDescent="0.2">
      <c r="A3288" s="6">
        <f t="shared" si="308"/>
        <v>1.0176666666666667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7">
        <f t="shared" si="306"/>
        <v>125.12295081967213</v>
      </c>
      <c r="Q3288" t="str">
        <f t="shared" si="309"/>
        <v>theater</v>
      </c>
      <c r="R3288" t="str">
        <f t="shared" si="307"/>
        <v>plays</v>
      </c>
      <c r="S3288" s="11">
        <f t="shared" si="310"/>
        <v>42597.631736111107</v>
      </c>
      <c r="T3288">
        <f t="shared" si="311"/>
        <v>2016</v>
      </c>
    </row>
    <row r="3289" spans="1:20" ht="32" x14ac:dyDescent="0.2">
      <c r="A3289" s="6">
        <f t="shared" si="308"/>
        <v>1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7">
        <f t="shared" si="306"/>
        <v>73.529411764705884</v>
      </c>
      <c r="Q3289" t="str">
        <f t="shared" si="309"/>
        <v>theater</v>
      </c>
      <c r="R3289" t="str">
        <f t="shared" si="307"/>
        <v>plays</v>
      </c>
      <c r="S3289" s="11">
        <f t="shared" si="310"/>
        <v>42336.541990740741</v>
      </c>
      <c r="T3289">
        <f t="shared" si="311"/>
        <v>2015</v>
      </c>
    </row>
    <row r="3290" spans="1:20" ht="48" x14ac:dyDescent="0.2">
      <c r="A3290" s="6">
        <f t="shared" si="308"/>
        <v>1.0026489999999999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7">
        <f t="shared" si="306"/>
        <v>48.437149758454105</v>
      </c>
      <c r="Q3290" t="str">
        <f t="shared" si="309"/>
        <v>theater</v>
      </c>
      <c r="R3290" t="str">
        <f t="shared" si="307"/>
        <v>plays</v>
      </c>
      <c r="S3290" s="11">
        <f t="shared" si="310"/>
        <v>42541.749999999993</v>
      </c>
      <c r="T3290">
        <f t="shared" si="311"/>
        <v>2016</v>
      </c>
    </row>
    <row r="3291" spans="1:20" ht="48" x14ac:dyDescent="0.2">
      <c r="A3291" s="6">
        <f t="shared" si="308"/>
        <v>1.3304200000000002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7">
        <f t="shared" si="306"/>
        <v>26.608400000000003</v>
      </c>
      <c r="Q3291" t="str">
        <f t="shared" si="309"/>
        <v>theater</v>
      </c>
      <c r="R3291" t="str">
        <f t="shared" si="307"/>
        <v>plays</v>
      </c>
      <c r="S3291" s="11">
        <f t="shared" si="310"/>
        <v>42786.159745370365</v>
      </c>
      <c r="T3291">
        <f t="shared" si="311"/>
        <v>2017</v>
      </c>
    </row>
    <row r="3292" spans="1:20" ht="80" x14ac:dyDescent="0.2">
      <c r="A3292" s="6">
        <f t="shared" si="308"/>
        <v>1.212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7">
        <f t="shared" si="306"/>
        <v>33.666666666666664</v>
      </c>
      <c r="Q3292" t="str">
        <f t="shared" si="309"/>
        <v>theater</v>
      </c>
      <c r="R3292" t="str">
        <f t="shared" si="307"/>
        <v>plays</v>
      </c>
      <c r="S3292" s="11">
        <f t="shared" si="310"/>
        <v>42805.306608796294</v>
      </c>
      <c r="T3292">
        <f t="shared" si="311"/>
        <v>2017</v>
      </c>
    </row>
    <row r="3293" spans="1:20" ht="48" x14ac:dyDescent="0.2">
      <c r="A3293" s="6">
        <f t="shared" si="308"/>
        <v>1.1399999999999999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7">
        <f t="shared" si="306"/>
        <v>40.714285714285715</v>
      </c>
      <c r="Q3293" t="str">
        <f t="shared" si="309"/>
        <v>theater</v>
      </c>
      <c r="R3293" t="str">
        <f t="shared" si="307"/>
        <v>plays</v>
      </c>
      <c r="S3293" s="11">
        <f t="shared" si="310"/>
        <v>42263.957638888889</v>
      </c>
      <c r="T3293">
        <f t="shared" si="311"/>
        <v>2015</v>
      </c>
    </row>
    <row r="3294" spans="1:20" ht="48" x14ac:dyDescent="0.2">
      <c r="A3294" s="6">
        <f t="shared" si="308"/>
        <v>2.8613861386138613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7">
        <f t="shared" si="306"/>
        <v>19.266666666666666</v>
      </c>
      <c r="Q3294" t="str">
        <f t="shared" si="309"/>
        <v>theater</v>
      </c>
      <c r="R3294" t="str">
        <f t="shared" si="307"/>
        <v>plays</v>
      </c>
      <c r="S3294" s="11">
        <f t="shared" si="310"/>
        <v>42342.603564814817</v>
      </c>
      <c r="T3294">
        <f t="shared" si="311"/>
        <v>2015</v>
      </c>
    </row>
    <row r="3295" spans="1:20" ht="48" x14ac:dyDescent="0.2">
      <c r="A3295" s="6">
        <f t="shared" si="308"/>
        <v>1.7044444444444444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7">
        <f t="shared" si="306"/>
        <v>84.285714285714292</v>
      </c>
      <c r="Q3295" t="str">
        <f t="shared" si="309"/>
        <v>theater</v>
      </c>
      <c r="R3295" t="str">
        <f t="shared" si="307"/>
        <v>plays</v>
      </c>
      <c r="S3295" s="11">
        <f t="shared" si="310"/>
        <v>42798.217037037037</v>
      </c>
      <c r="T3295">
        <f t="shared" si="311"/>
        <v>2017</v>
      </c>
    </row>
    <row r="3296" spans="1:20" ht="48" x14ac:dyDescent="0.2">
      <c r="A3296" s="6">
        <f t="shared" si="308"/>
        <v>1.1833333333333333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7">
        <f t="shared" si="306"/>
        <v>29.583333333333332</v>
      </c>
      <c r="Q3296" t="str">
        <f t="shared" si="309"/>
        <v>theater</v>
      </c>
      <c r="R3296" t="str">
        <f t="shared" si="307"/>
        <v>plays</v>
      </c>
      <c r="S3296" s="11">
        <f t="shared" si="310"/>
        <v>42171.33280092592</v>
      </c>
      <c r="T3296">
        <f t="shared" si="311"/>
        <v>2015</v>
      </c>
    </row>
    <row r="3297" spans="1:20" ht="48" x14ac:dyDescent="0.2">
      <c r="A3297" s="6">
        <f t="shared" si="308"/>
        <v>1.0285857142857142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7">
        <f t="shared" si="306"/>
        <v>26.667037037037037</v>
      </c>
      <c r="Q3297" t="str">
        <f t="shared" si="309"/>
        <v>theater</v>
      </c>
      <c r="R3297" t="str">
        <f t="shared" si="307"/>
        <v>plays</v>
      </c>
      <c r="S3297" s="11">
        <f t="shared" si="310"/>
        <v>42639.234131944446</v>
      </c>
      <c r="T3297">
        <f t="shared" si="311"/>
        <v>2016</v>
      </c>
    </row>
    <row r="3298" spans="1:20" ht="48" x14ac:dyDescent="0.2">
      <c r="A3298" s="6">
        <f t="shared" si="308"/>
        <v>1.4406666666666668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7">
        <f t="shared" si="306"/>
        <v>45.978723404255319</v>
      </c>
      <c r="Q3298" t="str">
        <f t="shared" si="309"/>
        <v>theater</v>
      </c>
      <c r="R3298" t="str">
        <f t="shared" si="307"/>
        <v>plays</v>
      </c>
      <c r="S3298" s="11">
        <f t="shared" si="310"/>
        <v>42330.708333333336</v>
      </c>
      <c r="T3298">
        <f t="shared" si="311"/>
        <v>2015</v>
      </c>
    </row>
    <row r="3299" spans="1:20" ht="48" x14ac:dyDescent="0.2">
      <c r="A3299" s="6">
        <f t="shared" si="308"/>
        <v>1.0007272727272727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7">
        <f t="shared" si="306"/>
        <v>125.09090909090909</v>
      </c>
      <c r="Q3299" t="str">
        <f t="shared" si="309"/>
        <v>theater</v>
      </c>
      <c r="R3299" t="str">
        <f t="shared" si="307"/>
        <v>plays</v>
      </c>
      <c r="S3299" s="11">
        <f t="shared" si="310"/>
        <v>42212.749305555553</v>
      </c>
      <c r="T3299">
        <f t="shared" si="311"/>
        <v>2015</v>
      </c>
    </row>
    <row r="3300" spans="1:20" ht="48" x14ac:dyDescent="0.2">
      <c r="A3300" s="6">
        <f t="shared" si="308"/>
        <v>1.0173000000000001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7">
        <f t="shared" si="306"/>
        <v>141.29166666666666</v>
      </c>
      <c r="Q3300" t="str">
        <f t="shared" si="309"/>
        <v>theater</v>
      </c>
      <c r="R3300" t="str">
        <f t="shared" si="307"/>
        <v>plays</v>
      </c>
      <c r="S3300" s="11">
        <f t="shared" si="310"/>
        <v>42259.791666666664</v>
      </c>
      <c r="T3300">
        <f t="shared" si="311"/>
        <v>2015</v>
      </c>
    </row>
    <row r="3301" spans="1:20" ht="48" x14ac:dyDescent="0.2">
      <c r="A3301" s="6">
        <f t="shared" si="308"/>
        <v>1.1619999999999999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7">
        <f t="shared" si="306"/>
        <v>55.333333333333336</v>
      </c>
      <c r="Q3301" t="str">
        <f t="shared" si="309"/>
        <v>theater</v>
      </c>
      <c r="R3301" t="str">
        <f t="shared" si="307"/>
        <v>plays</v>
      </c>
      <c r="S3301" s="11">
        <f t="shared" si="310"/>
        <v>42291.709062499998</v>
      </c>
      <c r="T3301">
        <f t="shared" si="311"/>
        <v>2015</v>
      </c>
    </row>
    <row r="3302" spans="1:20" ht="48" x14ac:dyDescent="0.2">
      <c r="A3302" s="6">
        <f t="shared" si="308"/>
        <v>1.3616666666666666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7">
        <f t="shared" si="306"/>
        <v>46.420454545454547</v>
      </c>
      <c r="Q3302" t="str">
        <f t="shared" si="309"/>
        <v>theater</v>
      </c>
      <c r="R3302" t="str">
        <f t="shared" si="307"/>
        <v>plays</v>
      </c>
      <c r="S3302" s="11">
        <f t="shared" si="310"/>
        <v>42123.535439814812</v>
      </c>
      <c r="T3302">
        <f t="shared" si="311"/>
        <v>2015</v>
      </c>
    </row>
    <row r="3303" spans="1:20" ht="48" x14ac:dyDescent="0.2">
      <c r="A3303" s="6">
        <f t="shared" si="308"/>
        <v>1.3346666666666667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7">
        <f t="shared" si="306"/>
        <v>57.2</v>
      </c>
      <c r="Q3303" t="str">
        <f t="shared" si="309"/>
        <v>theater</v>
      </c>
      <c r="R3303" t="str">
        <f t="shared" si="307"/>
        <v>plays</v>
      </c>
      <c r="S3303" s="11">
        <f t="shared" si="310"/>
        <v>42583.082638888889</v>
      </c>
      <c r="T3303">
        <f t="shared" si="311"/>
        <v>2016</v>
      </c>
    </row>
    <row r="3304" spans="1:20" ht="16" x14ac:dyDescent="0.2">
      <c r="A3304" s="6">
        <f t="shared" si="308"/>
        <v>1.0339285714285715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7">
        <f t="shared" si="306"/>
        <v>173.7</v>
      </c>
      <c r="Q3304" t="str">
        <f t="shared" si="309"/>
        <v>theater</v>
      </c>
      <c r="R3304" t="str">
        <f t="shared" si="307"/>
        <v>plays</v>
      </c>
      <c r="S3304" s="11">
        <f t="shared" si="310"/>
        <v>42711.143240740734</v>
      </c>
      <c r="T3304">
        <f t="shared" si="311"/>
        <v>2016</v>
      </c>
    </row>
    <row r="3305" spans="1:20" ht="48" x14ac:dyDescent="0.2">
      <c r="A3305" s="6">
        <f t="shared" si="308"/>
        <v>1.1588888888888889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7">
        <f t="shared" si="306"/>
        <v>59.6</v>
      </c>
      <c r="Q3305" t="str">
        <f t="shared" si="309"/>
        <v>theater</v>
      </c>
      <c r="R3305" t="str">
        <f t="shared" si="307"/>
        <v>plays</v>
      </c>
      <c r="S3305" s="11">
        <f t="shared" si="310"/>
        <v>42091.401435185187</v>
      </c>
      <c r="T3305">
        <f t="shared" si="311"/>
        <v>2015</v>
      </c>
    </row>
    <row r="3306" spans="1:20" ht="48" x14ac:dyDescent="0.2">
      <c r="A3306" s="6">
        <f t="shared" si="308"/>
        <v>1.0451666666666666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7">
        <f t="shared" si="306"/>
        <v>89.585714285714289</v>
      </c>
      <c r="Q3306" t="str">
        <f t="shared" si="309"/>
        <v>theater</v>
      </c>
      <c r="R3306" t="str">
        <f t="shared" si="307"/>
        <v>plays</v>
      </c>
      <c r="S3306" s="11">
        <f t="shared" si="310"/>
        <v>42726.41611111111</v>
      </c>
      <c r="T3306">
        <f t="shared" si="311"/>
        <v>2016</v>
      </c>
    </row>
    <row r="3307" spans="1:20" ht="48" x14ac:dyDescent="0.2">
      <c r="A3307" s="6">
        <f t="shared" si="308"/>
        <v>1.0202500000000001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7">
        <f t="shared" si="306"/>
        <v>204.05</v>
      </c>
      <c r="Q3307" t="str">
        <f t="shared" si="309"/>
        <v>theater</v>
      </c>
      <c r="R3307" t="str">
        <f t="shared" si="307"/>
        <v>plays</v>
      </c>
      <c r="S3307" s="11">
        <f t="shared" si="310"/>
        <v>42216.647546296292</v>
      </c>
      <c r="T3307">
        <f t="shared" si="311"/>
        <v>2015</v>
      </c>
    </row>
    <row r="3308" spans="1:20" ht="48" x14ac:dyDescent="0.2">
      <c r="A3308" s="6">
        <f t="shared" si="308"/>
        <v>1.7533333333333334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7">
        <f t="shared" si="306"/>
        <v>48.703703703703702</v>
      </c>
      <c r="Q3308" t="str">
        <f t="shared" si="309"/>
        <v>theater</v>
      </c>
      <c r="R3308" t="str">
        <f t="shared" si="307"/>
        <v>plays</v>
      </c>
      <c r="S3308" s="11">
        <f t="shared" si="310"/>
        <v>42530.916666666664</v>
      </c>
      <c r="T3308">
        <f t="shared" si="311"/>
        <v>2016</v>
      </c>
    </row>
    <row r="3309" spans="1:20" ht="48" x14ac:dyDescent="0.2">
      <c r="A3309" s="6">
        <f t="shared" si="308"/>
        <v>1.0668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7">
        <f t="shared" si="306"/>
        <v>53.339999999999996</v>
      </c>
      <c r="Q3309" t="str">
        <f t="shared" si="309"/>
        <v>theater</v>
      </c>
      <c r="R3309" t="str">
        <f t="shared" si="307"/>
        <v>plays</v>
      </c>
      <c r="S3309" s="11">
        <f t="shared" si="310"/>
        <v>42504.848831018513</v>
      </c>
      <c r="T3309">
        <f t="shared" si="311"/>
        <v>2016</v>
      </c>
    </row>
    <row r="3310" spans="1:20" ht="48" x14ac:dyDescent="0.2">
      <c r="A3310" s="6">
        <f t="shared" si="308"/>
        <v>1.2228571428571429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7">
        <f t="shared" si="306"/>
        <v>75.087719298245617</v>
      </c>
      <c r="Q3310" t="str">
        <f t="shared" si="309"/>
        <v>theater</v>
      </c>
      <c r="R3310" t="str">
        <f t="shared" si="307"/>
        <v>plays</v>
      </c>
      <c r="S3310" s="11">
        <f t="shared" si="310"/>
        <v>42473.668576388889</v>
      </c>
      <c r="T3310">
        <f t="shared" si="311"/>
        <v>2016</v>
      </c>
    </row>
    <row r="3311" spans="1:20" ht="32" x14ac:dyDescent="0.2">
      <c r="A3311" s="6">
        <f t="shared" si="308"/>
        <v>1.5942857142857143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7">
        <f t="shared" si="306"/>
        <v>18</v>
      </c>
      <c r="Q3311" t="str">
        <f t="shared" si="309"/>
        <v>theater</v>
      </c>
      <c r="R3311" t="str">
        <f t="shared" si="307"/>
        <v>plays</v>
      </c>
      <c r="S3311" s="11">
        <f t="shared" si="310"/>
        <v>42659.441874999997</v>
      </c>
      <c r="T3311">
        <f t="shared" si="311"/>
        <v>2016</v>
      </c>
    </row>
    <row r="3312" spans="1:20" ht="32" x14ac:dyDescent="0.2">
      <c r="A3312" s="6">
        <f t="shared" si="308"/>
        <v>1.0007692307692309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7">
        <f t="shared" si="306"/>
        <v>209.83870967741936</v>
      </c>
      <c r="Q3312" t="str">
        <f t="shared" si="309"/>
        <v>theater</v>
      </c>
      <c r="R3312" t="str">
        <f t="shared" si="307"/>
        <v>plays</v>
      </c>
      <c r="S3312" s="11">
        <f t="shared" si="310"/>
        <v>42283.720196759255</v>
      </c>
      <c r="T3312">
        <f t="shared" si="311"/>
        <v>2015</v>
      </c>
    </row>
    <row r="3313" spans="1:20" ht="48" x14ac:dyDescent="0.2">
      <c r="A3313" s="6">
        <f t="shared" si="308"/>
        <v>1.0984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7">
        <f t="shared" si="306"/>
        <v>61.022222222222226</v>
      </c>
      <c r="Q3313" t="str">
        <f t="shared" si="309"/>
        <v>theater</v>
      </c>
      <c r="R3313" t="str">
        <f t="shared" si="307"/>
        <v>plays</v>
      </c>
      <c r="S3313" s="11">
        <f t="shared" si="310"/>
        <v>42294.083449074074</v>
      </c>
      <c r="T3313">
        <f t="shared" si="311"/>
        <v>2015</v>
      </c>
    </row>
    <row r="3314" spans="1:20" ht="48" x14ac:dyDescent="0.2">
      <c r="A3314" s="6">
        <f t="shared" si="308"/>
        <v>1.0004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7">
        <f t="shared" si="306"/>
        <v>61</v>
      </c>
      <c r="Q3314" t="str">
        <f t="shared" si="309"/>
        <v>theater</v>
      </c>
      <c r="R3314" t="str">
        <f t="shared" si="307"/>
        <v>plays</v>
      </c>
      <c r="S3314" s="11">
        <f t="shared" si="310"/>
        <v>42685.708333333336</v>
      </c>
      <c r="T3314">
        <f t="shared" si="311"/>
        <v>2016</v>
      </c>
    </row>
    <row r="3315" spans="1:20" ht="48" x14ac:dyDescent="0.2">
      <c r="A3315" s="6">
        <f t="shared" si="308"/>
        <v>1.1605000000000001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7">
        <f t="shared" si="306"/>
        <v>80.034482758620683</v>
      </c>
      <c r="Q3315" t="str">
        <f t="shared" si="309"/>
        <v>theater</v>
      </c>
      <c r="R3315" t="str">
        <f t="shared" si="307"/>
        <v>plays</v>
      </c>
      <c r="S3315" s="11">
        <f t="shared" si="310"/>
        <v>42395.833333333336</v>
      </c>
      <c r="T3315">
        <f t="shared" si="311"/>
        <v>2016</v>
      </c>
    </row>
    <row r="3316" spans="1:20" ht="48" x14ac:dyDescent="0.2">
      <c r="A3316" s="6">
        <f t="shared" si="308"/>
        <v>2.1074999999999999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7">
        <f t="shared" si="306"/>
        <v>29.068965517241381</v>
      </c>
      <c r="Q3316" t="str">
        <f t="shared" si="309"/>
        <v>theater</v>
      </c>
      <c r="R3316" t="str">
        <f t="shared" si="307"/>
        <v>plays</v>
      </c>
      <c r="S3316" s="11">
        <f t="shared" si="310"/>
        <v>42132.628472222219</v>
      </c>
      <c r="T3316">
        <f t="shared" si="311"/>
        <v>2015</v>
      </c>
    </row>
    <row r="3317" spans="1:20" ht="48" x14ac:dyDescent="0.2">
      <c r="A3317" s="6">
        <f t="shared" si="308"/>
        <v>1.1000000000000001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7">
        <f t="shared" si="306"/>
        <v>49.438202247191015</v>
      </c>
      <c r="Q3317" t="str">
        <f t="shared" si="309"/>
        <v>theater</v>
      </c>
      <c r="R3317" t="str">
        <f t="shared" si="307"/>
        <v>plays</v>
      </c>
      <c r="S3317" s="11">
        <f t="shared" si="310"/>
        <v>42496.095381944448</v>
      </c>
      <c r="T3317">
        <f t="shared" si="311"/>
        <v>2016</v>
      </c>
    </row>
    <row r="3318" spans="1:20" ht="80" x14ac:dyDescent="0.2">
      <c r="A3318" s="6">
        <f t="shared" si="308"/>
        <v>1.0008673425918038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7">
        <f t="shared" si="306"/>
        <v>93.977440000000001</v>
      </c>
      <c r="Q3318" t="str">
        <f t="shared" si="309"/>
        <v>theater</v>
      </c>
      <c r="R3318" t="str">
        <f t="shared" si="307"/>
        <v>plays</v>
      </c>
      <c r="S3318" s="11">
        <f t="shared" si="310"/>
        <v>41859.370833333334</v>
      </c>
      <c r="T3318">
        <f t="shared" si="311"/>
        <v>2014</v>
      </c>
    </row>
    <row r="3319" spans="1:20" ht="48" x14ac:dyDescent="0.2">
      <c r="A3319" s="6">
        <f t="shared" si="308"/>
        <v>1.0619047619047619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7">
        <f t="shared" si="306"/>
        <v>61.944444444444443</v>
      </c>
      <c r="Q3319" t="str">
        <f t="shared" si="309"/>
        <v>theater</v>
      </c>
      <c r="R3319" t="str">
        <f t="shared" si="307"/>
        <v>plays</v>
      </c>
      <c r="S3319" s="11">
        <f t="shared" si="310"/>
        <v>42528.831296296288</v>
      </c>
      <c r="T3319">
        <f t="shared" si="311"/>
        <v>2016</v>
      </c>
    </row>
    <row r="3320" spans="1:20" ht="32" x14ac:dyDescent="0.2">
      <c r="A3320" s="6">
        <f t="shared" si="308"/>
        <v>1.256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7">
        <f t="shared" si="306"/>
        <v>78.5</v>
      </c>
      <c r="Q3320" t="str">
        <f t="shared" si="309"/>
        <v>theater</v>
      </c>
      <c r="R3320" t="str">
        <f t="shared" si="307"/>
        <v>plays</v>
      </c>
      <c r="S3320" s="11">
        <f t="shared" si="310"/>
        <v>42470.895833333336</v>
      </c>
      <c r="T3320">
        <f t="shared" si="311"/>
        <v>2016</v>
      </c>
    </row>
    <row r="3321" spans="1:20" ht="48" x14ac:dyDescent="0.2">
      <c r="A3321" s="6">
        <f t="shared" si="308"/>
        <v>1.08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7">
        <f t="shared" si="306"/>
        <v>33.75</v>
      </c>
      <c r="Q3321" t="str">
        <f t="shared" si="309"/>
        <v>theater</v>
      </c>
      <c r="R3321" t="str">
        <f t="shared" si="307"/>
        <v>plays</v>
      </c>
      <c r="S3321" s="11">
        <f t="shared" si="310"/>
        <v>42035.377152777779</v>
      </c>
      <c r="T3321">
        <f t="shared" si="311"/>
        <v>2015</v>
      </c>
    </row>
    <row r="3322" spans="1:20" ht="48" x14ac:dyDescent="0.2">
      <c r="A3322" s="6">
        <f t="shared" si="308"/>
        <v>1.01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7">
        <f t="shared" si="306"/>
        <v>66.44736842105263</v>
      </c>
      <c r="Q3322" t="str">
        <f t="shared" si="309"/>
        <v>theater</v>
      </c>
      <c r="R3322" t="str">
        <f t="shared" si="307"/>
        <v>plays</v>
      </c>
      <c r="S3322" s="11">
        <f t="shared" si="310"/>
        <v>42542.837465277778</v>
      </c>
      <c r="T3322">
        <f t="shared" si="311"/>
        <v>2016</v>
      </c>
    </row>
    <row r="3323" spans="1:20" ht="48" x14ac:dyDescent="0.2">
      <c r="A3323" s="6">
        <f t="shared" si="308"/>
        <v>1.0740000000000001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7">
        <f t="shared" si="306"/>
        <v>35.799999999999997</v>
      </c>
      <c r="Q3323" t="str">
        <f t="shared" si="309"/>
        <v>theater</v>
      </c>
      <c r="R3323" t="str">
        <f t="shared" si="307"/>
        <v>plays</v>
      </c>
      <c r="S3323" s="11">
        <f t="shared" si="310"/>
        <v>41927.957638888889</v>
      </c>
      <c r="T3323">
        <f t="shared" si="311"/>
        <v>2014</v>
      </c>
    </row>
    <row r="3324" spans="1:20" ht="48" x14ac:dyDescent="0.2">
      <c r="A3324" s="6">
        <f t="shared" si="308"/>
        <v>1.0151515151515151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7">
        <f t="shared" si="306"/>
        <v>145.65217391304347</v>
      </c>
      <c r="Q3324" t="str">
        <f t="shared" si="309"/>
        <v>theater</v>
      </c>
      <c r="R3324" t="str">
        <f t="shared" si="307"/>
        <v>plays</v>
      </c>
      <c r="S3324" s="11">
        <f t="shared" si="310"/>
        <v>42542.954861111109</v>
      </c>
      <c r="T3324">
        <f t="shared" si="311"/>
        <v>2016</v>
      </c>
    </row>
    <row r="3325" spans="1:20" ht="48" x14ac:dyDescent="0.2">
      <c r="A3325" s="6">
        <f t="shared" si="308"/>
        <v>1.2589999999999999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7">
        <f t="shared" si="306"/>
        <v>25.693877551020407</v>
      </c>
      <c r="Q3325" t="str">
        <f t="shared" si="309"/>
        <v>theater</v>
      </c>
      <c r="R3325" t="str">
        <f t="shared" si="307"/>
        <v>plays</v>
      </c>
      <c r="S3325" s="11">
        <f t="shared" si="310"/>
        <v>42638.157499999994</v>
      </c>
      <c r="T3325">
        <f t="shared" si="311"/>
        <v>2016</v>
      </c>
    </row>
    <row r="3326" spans="1:20" ht="32" x14ac:dyDescent="0.2">
      <c r="A3326" s="6">
        <f t="shared" si="308"/>
        <v>1.0166666666666666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7">
        <f t="shared" si="306"/>
        <v>152.5</v>
      </c>
      <c r="Q3326" t="str">
        <f t="shared" si="309"/>
        <v>theater</v>
      </c>
      <c r="R3326" t="str">
        <f t="shared" si="307"/>
        <v>plays</v>
      </c>
      <c r="S3326" s="11">
        <f t="shared" si="310"/>
        <v>42526.374884259254</v>
      </c>
      <c r="T3326">
        <f t="shared" si="311"/>
        <v>2016</v>
      </c>
    </row>
    <row r="3327" spans="1:20" ht="48" x14ac:dyDescent="0.2">
      <c r="A3327" s="6">
        <f t="shared" si="308"/>
        <v>1.125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7">
        <f t="shared" si="306"/>
        <v>30</v>
      </c>
      <c r="Q3327" t="str">
        <f t="shared" si="309"/>
        <v>theater</v>
      </c>
      <c r="R3327" t="str">
        <f t="shared" si="307"/>
        <v>plays</v>
      </c>
      <c r="S3327" s="11">
        <f t="shared" si="310"/>
        <v>42099.535613425927</v>
      </c>
      <c r="T3327">
        <f t="shared" si="311"/>
        <v>2015</v>
      </c>
    </row>
    <row r="3328" spans="1:20" ht="48" x14ac:dyDescent="0.2">
      <c r="A3328" s="6">
        <f t="shared" si="308"/>
        <v>1.0137499999999999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7">
        <f t="shared" si="306"/>
        <v>142.28070175438597</v>
      </c>
      <c r="Q3328" t="str">
        <f t="shared" si="309"/>
        <v>theater</v>
      </c>
      <c r="R3328" t="str">
        <f t="shared" si="307"/>
        <v>plays</v>
      </c>
      <c r="S3328" s="11">
        <f t="shared" si="310"/>
        <v>42071.464178240734</v>
      </c>
      <c r="T3328">
        <f t="shared" si="311"/>
        <v>2015</v>
      </c>
    </row>
    <row r="3329" spans="1:20" ht="48" x14ac:dyDescent="0.2">
      <c r="A3329" s="6">
        <f t="shared" si="308"/>
        <v>1.0125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7">
        <f t="shared" si="306"/>
        <v>24.545454545454547</v>
      </c>
      <c r="Q3329" t="str">
        <f t="shared" si="309"/>
        <v>theater</v>
      </c>
      <c r="R3329" t="str">
        <f t="shared" si="307"/>
        <v>plays</v>
      </c>
      <c r="S3329" s="11">
        <f t="shared" si="310"/>
        <v>42498.166273148141</v>
      </c>
      <c r="T3329">
        <f t="shared" si="311"/>
        <v>2016</v>
      </c>
    </row>
    <row r="3330" spans="1:20" ht="48" x14ac:dyDescent="0.2">
      <c r="A3330" s="6">
        <f t="shared" si="308"/>
        <v>1.4638888888888888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7">
        <f t="shared" ref="P3330:P3393" si="312">F:F/M:M</f>
        <v>292.77777777777777</v>
      </c>
      <c r="Q3330" t="str">
        <f t="shared" si="309"/>
        <v>theater</v>
      </c>
      <c r="R3330" t="str">
        <f t="shared" ref="R3330:R3393" si="313">RIGHT(O3330,LEN(O3330)-SEARCH("/",O3330,1))</f>
        <v>plays</v>
      </c>
      <c r="S3330" s="11">
        <f t="shared" si="310"/>
        <v>41824.833333333328</v>
      </c>
      <c r="T3330">
        <f t="shared" si="311"/>
        <v>2014</v>
      </c>
    </row>
    <row r="3331" spans="1:20" ht="48" x14ac:dyDescent="0.2">
      <c r="A3331" s="6">
        <f t="shared" ref="A3331:A3394" si="314">F:F/E:E</f>
        <v>1.1679999999999999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7">
        <f t="shared" si="312"/>
        <v>44.92307692307692</v>
      </c>
      <c r="Q3331" t="str">
        <f t="shared" ref="Q3331:Q3394" si="315">LEFT(O3331,SEARCH("/",O3331,1)-1)</f>
        <v>theater</v>
      </c>
      <c r="R3331" t="str">
        <f t="shared" si="313"/>
        <v>plays</v>
      </c>
      <c r="S3331" s="11">
        <f t="shared" ref="S3331:S3394" si="316">(((J3331/60)/60)/24)+DATE(1970,1,1)+(-5/24)</f>
        <v>41847.75</v>
      </c>
      <c r="T3331">
        <f t="shared" ref="T3331:T3394" si="317">YEAR(S3331)</f>
        <v>2014</v>
      </c>
    </row>
    <row r="3332" spans="1:20" ht="48" x14ac:dyDescent="0.2">
      <c r="A3332" s="6">
        <f t="shared" si="314"/>
        <v>1.0626666666666666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7">
        <f t="shared" si="312"/>
        <v>23.10144927536232</v>
      </c>
      <c r="Q3332" t="str">
        <f t="shared" si="315"/>
        <v>theater</v>
      </c>
      <c r="R3332" t="str">
        <f t="shared" si="313"/>
        <v>plays</v>
      </c>
      <c r="S3332" s="11">
        <f t="shared" si="316"/>
        <v>42095.637361111112</v>
      </c>
      <c r="T3332">
        <f t="shared" si="317"/>
        <v>2015</v>
      </c>
    </row>
    <row r="3333" spans="1:20" ht="48" x14ac:dyDescent="0.2">
      <c r="A3333" s="6">
        <f t="shared" si="314"/>
        <v>1.0451999999999999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7">
        <f t="shared" si="312"/>
        <v>80.400000000000006</v>
      </c>
      <c r="Q3333" t="str">
        <f t="shared" si="315"/>
        <v>theater</v>
      </c>
      <c r="R3333" t="str">
        <f t="shared" si="313"/>
        <v>plays</v>
      </c>
      <c r="S3333" s="11">
        <f t="shared" si="316"/>
        <v>42283.48942129629</v>
      </c>
      <c r="T3333">
        <f t="shared" si="317"/>
        <v>2015</v>
      </c>
    </row>
    <row r="3334" spans="1:20" ht="48" x14ac:dyDescent="0.2">
      <c r="A3334" s="6">
        <f t="shared" si="314"/>
        <v>1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7">
        <f t="shared" si="312"/>
        <v>72.289156626506028</v>
      </c>
      <c r="Q3334" t="str">
        <f t="shared" si="315"/>
        <v>theater</v>
      </c>
      <c r="R3334" t="str">
        <f t="shared" si="313"/>
        <v>plays</v>
      </c>
      <c r="S3334" s="11">
        <f t="shared" si="316"/>
        <v>41839.651967592588</v>
      </c>
      <c r="T3334">
        <f t="shared" si="317"/>
        <v>2014</v>
      </c>
    </row>
    <row r="3335" spans="1:20" ht="48" x14ac:dyDescent="0.2">
      <c r="A3335" s="6">
        <f t="shared" si="314"/>
        <v>1.0457142857142858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7">
        <f t="shared" si="312"/>
        <v>32.972972972972975</v>
      </c>
      <c r="Q3335" t="str">
        <f t="shared" si="315"/>
        <v>theater</v>
      </c>
      <c r="R3335" t="str">
        <f t="shared" si="313"/>
        <v>plays</v>
      </c>
      <c r="S3335" s="11">
        <f t="shared" si="316"/>
        <v>42170.468518518515</v>
      </c>
      <c r="T3335">
        <f t="shared" si="317"/>
        <v>2015</v>
      </c>
    </row>
    <row r="3336" spans="1:20" ht="32" x14ac:dyDescent="0.2">
      <c r="A3336" s="6">
        <f t="shared" si="314"/>
        <v>1.3862051149573753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7">
        <f t="shared" si="312"/>
        <v>116.65217391304348</v>
      </c>
      <c r="Q3336" t="str">
        <f t="shared" si="315"/>
        <v>theater</v>
      </c>
      <c r="R3336" t="str">
        <f t="shared" si="313"/>
        <v>plays</v>
      </c>
      <c r="S3336" s="11">
        <f t="shared" si="316"/>
        <v>42215.312754629624</v>
      </c>
      <c r="T3336">
        <f t="shared" si="317"/>
        <v>2015</v>
      </c>
    </row>
    <row r="3337" spans="1:20" ht="48" x14ac:dyDescent="0.2">
      <c r="A3337" s="6">
        <f t="shared" si="314"/>
        <v>1.0032000000000001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7">
        <f t="shared" si="312"/>
        <v>79.61904761904762</v>
      </c>
      <c r="Q3337" t="str">
        <f t="shared" si="315"/>
        <v>theater</v>
      </c>
      <c r="R3337" t="str">
        <f t="shared" si="313"/>
        <v>plays</v>
      </c>
      <c r="S3337" s="11">
        <f t="shared" si="316"/>
        <v>41854.75</v>
      </c>
      <c r="T3337">
        <f t="shared" si="317"/>
        <v>2014</v>
      </c>
    </row>
    <row r="3338" spans="1:20" ht="48" x14ac:dyDescent="0.2">
      <c r="A3338" s="6">
        <f t="shared" si="314"/>
        <v>1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7">
        <f t="shared" si="312"/>
        <v>27.777777777777779</v>
      </c>
      <c r="Q3338" t="str">
        <f t="shared" si="315"/>
        <v>theater</v>
      </c>
      <c r="R3338" t="str">
        <f t="shared" si="313"/>
        <v>plays</v>
      </c>
      <c r="S3338" s="11">
        <f t="shared" si="316"/>
        <v>42465.148680555554</v>
      </c>
      <c r="T3338">
        <f t="shared" si="317"/>
        <v>2016</v>
      </c>
    </row>
    <row r="3339" spans="1:20" ht="48" x14ac:dyDescent="0.2">
      <c r="A3339" s="6">
        <f t="shared" si="314"/>
        <v>1.1020000000000001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7">
        <f t="shared" si="312"/>
        <v>81.029411764705884</v>
      </c>
      <c r="Q3339" t="str">
        <f t="shared" si="315"/>
        <v>theater</v>
      </c>
      <c r="R3339" t="str">
        <f t="shared" si="313"/>
        <v>plays</v>
      </c>
      <c r="S3339" s="11">
        <f t="shared" si="316"/>
        <v>41922.666666666664</v>
      </c>
      <c r="T3339">
        <f t="shared" si="317"/>
        <v>2014</v>
      </c>
    </row>
    <row r="3340" spans="1:20" ht="32" x14ac:dyDescent="0.2">
      <c r="A3340" s="6">
        <f t="shared" si="314"/>
        <v>1.0218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7">
        <f t="shared" si="312"/>
        <v>136.84821428571428</v>
      </c>
      <c r="Q3340" t="str">
        <f t="shared" si="315"/>
        <v>theater</v>
      </c>
      <c r="R3340" t="str">
        <f t="shared" si="313"/>
        <v>plays</v>
      </c>
      <c r="S3340" s="11">
        <f t="shared" si="316"/>
        <v>42790.366666666661</v>
      </c>
      <c r="T3340">
        <f t="shared" si="317"/>
        <v>2017</v>
      </c>
    </row>
    <row r="3341" spans="1:20" ht="32" x14ac:dyDescent="0.2">
      <c r="A3341" s="6">
        <f t="shared" si="314"/>
        <v>1.0435000000000001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7">
        <f t="shared" si="312"/>
        <v>177.61702127659575</v>
      </c>
      <c r="Q3341" t="str">
        <f t="shared" si="315"/>
        <v>theater</v>
      </c>
      <c r="R3341" t="str">
        <f t="shared" si="313"/>
        <v>plays</v>
      </c>
      <c r="S3341" s="11">
        <f t="shared" si="316"/>
        <v>42579.457384259258</v>
      </c>
      <c r="T3341">
        <f t="shared" si="317"/>
        <v>2016</v>
      </c>
    </row>
    <row r="3342" spans="1:20" ht="48" x14ac:dyDescent="0.2">
      <c r="A3342" s="6">
        <f t="shared" si="314"/>
        <v>1.3816666666666666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7">
        <f t="shared" si="312"/>
        <v>109.07894736842105</v>
      </c>
      <c r="Q3342" t="str">
        <f t="shared" si="315"/>
        <v>theater</v>
      </c>
      <c r="R3342" t="str">
        <f t="shared" si="313"/>
        <v>plays</v>
      </c>
      <c r="S3342" s="11">
        <f t="shared" si="316"/>
        <v>42710.765671296293</v>
      </c>
      <c r="T3342">
        <f t="shared" si="317"/>
        <v>2016</v>
      </c>
    </row>
    <row r="3343" spans="1:20" ht="48" x14ac:dyDescent="0.2">
      <c r="A3343" s="6">
        <f t="shared" si="314"/>
        <v>1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7">
        <f t="shared" si="312"/>
        <v>119.64285714285714</v>
      </c>
      <c r="Q3343" t="str">
        <f t="shared" si="315"/>
        <v>theater</v>
      </c>
      <c r="R3343" t="str">
        <f t="shared" si="313"/>
        <v>plays</v>
      </c>
      <c r="S3343" s="11">
        <f t="shared" si="316"/>
        <v>42533.499999999993</v>
      </c>
      <c r="T3343">
        <f t="shared" si="317"/>
        <v>2016</v>
      </c>
    </row>
    <row r="3344" spans="1:20" ht="32" x14ac:dyDescent="0.2">
      <c r="A3344" s="6">
        <f t="shared" si="314"/>
        <v>1.0166666666666666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7">
        <f t="shared" si="312"/>
        <v>78.205128205128204</v>
      </c>
      <c r="Q3344" t="str">
        <f t="shared" si="315"/>
        <v>theater</v>
      </c>
      <c r="R3344" t="str">
        <f t="shared" si="313"/>
        <v>plays</v>
      </c>
      <c r="S3344" s="11">
        <f t="shared" si="316"/>
        <v>42094.999305555553</v>
      </c>
      <c r="T3344">
        <f t="shared" si="317"/>
        <v>2015</v>
      </c>
    </row>
    <row r="3345" spans="1:20" ht="48" x14ac:dyDescent="0.2">
      <c r="A3345" s="6">
        <f t="shared" si="314"/>
        <v>1.7142857142857142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7">
        <f t="shared" si="312"/>
        <v>52.173913043478258</v>
      </c>
      <c r="Q3345" t="str">
        <f t="shared" si="315"/>
        <v>theater</v>
      </c>
      <c r="R3345" t="str">
        <f t="shared" si="313"/>
        <v>plays</v>
      </c>
      <c r="S3345" s="11">
        <f t="shared" si="316"/>
        <v>42473.345833333333</v>
      </c>
      <c r="T3345">
        <f t="shared" si="317"/>
        <v>2016</v>
      </c>
    </row>
    <row r="3346" spans="1:20" ht="48" x14ac:dyDescent="0.2">
      <c r="A3346" s="6">
        <f t="shared" si="314"/>
        <v>1.0144444444444445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7">
        <f t="shared" si="312"/>
        <v>114.125</v>
      </c>
      <c r="Q3346" t="str">
        <f t="shared" si="315"/>
        <v>theater</v>
      </c>
      <c r="R3346" t="str">
        <f t="shared" si="313"/>
        <v>plays</v>
      </c>
      <c r="S3346" s="11">
        <f t="shared" si="316"/>
        <v>41880.991817129623</v>
      </c>
      <c r="T3346">
        <f t="shared" si="317"/>
        <v>2014</v>
      </c>
    </row>
    <row r="3347" spans="1:20" ht="48" x14ac:dyDescent="0.2">
      <c r="A3347" s="6">
        <f t="shared" si="314"/>
        <v>1.3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7">
        <f t="shared" si="312"/>
        <v>50</v>
      </c>
      <c r="Q3347" t="str">
        <f t="shared" si="315"/>
        <v>theater</v>
      </c>
      <c r="R3347" t="str">
        <f t="shared" si="313"/>
        <v>plays</v>
      </c>
      <c r="S3347" s="11">
        <f t="shared" si="316"/>
        <v>42111.817361111105</v>
      </c>
      <c r="T3347">
        <f t="shared" si="317"/>
        <v>2015</v>
      </c>
    </row>
    <row r="3348" spans="1:20" ht="48" x14ac:dyDescent="0.2">
      <c r="A3348" s="6">
        <f t="shared" si="314"/>
        <v>1.1000000000000001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7">
        <f t="shared" si="312"/>
        <v>91.666666666666671</v>
      </c>
      <c r="Q3348" t="str">
        <f t="shared" si="315"/>
        <v>theater</v>
      </c>
      <c r="R3348" t="str">
        <f t="shared" si="313"/>
        <v>plays</v>
      </c>
      <c r="S3348" s="11">
        <f t="shared" si="316"/>
        <v>42060.816087962965</v>
      </c>
      <c r="T3348">
        <f t="shared" si="317"/>
        <v>2015</v>
      </c>
    </row>
    <row r="3349" spans="1:20" ht="48" x14ac:dyDescent="0.2">
      <c r="A3349" s="6">
        <f t="shared" si="314"/>
        <v>1.1944999999999999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7">
        <f t="shared" si="312"/>
        <v>108.59090909090909</v>
      </c>
      <c r="Q3349" t="str">
        <f t="shared" si="315"/>
        <v>theater</v>
      </c>
      <c r="R3349" t="str">
        <f t="shared" si="313"/>
        <v>plays</v>
      </c>
      <c r="S3349" s="11">
        <f t="shared" si="316"/>
        <v>42498.666666666664</v>
      </c>
      <c r="T3349">
        <f t="shared" si="317"/>
        <v>2016</v>
      </c>
    </row>
    <row r="3350" spans="1:20" ht="48" x14ac:dyDescent="0.2">
      <c r="A3350" s="6">
        <f t="shared" si="314"/>
        <v>1.002909090909091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7">
        <f t="shared" si="312"/>
        <v>69.822784810126578</v>
      </c>
      <c r="Q3350" t="str">
        <f t="shared" si="315"/>
        <v>theater</v>
      </c>
      <c r="R3350" t="str">
        <f t="shared" si="313"/>
        <v>plays</v>
      </c>
      <c r="S3350" s="11">
        <f t="shared" si="316"/>
        <v>42489.957638888889</v>
      </c>
      <c r="T3350">
        <f t="shared" si="317"/>
        <v>2016</v>
      </c>
    </row>
    <row r="3351" spans="1:20" ht="48" x14ac:dyDescent="0.2">
      <c r="A3351" s="6">
        <f t="shared" si="314"/>
        <v>1.534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7">
        <f t="shared" si="312"/>
        <v>109.57142857142857</v>
      </c>
      <c r="Q3351" t="str">
        <f t="shared" si="315"/>
        <v>theater</v>
      </c>
      <c r="R3351" t="str">
        <f t="shared" si="313"/>
        <v>plays</v>
      </c>
      <c r="S3351" s="11">
        <f t="shared" si="316"/>
        <v>42534.499999999993</v>
      </c>
      <c r="T3351">
        <f t="shared" si="317"/>
        <v>2016</v>
      </c>
    </row>
    <row r="3352" spans="1:20" ht="48" x14ac:dyDescent="0.2">
      <c r="A3352" s="6">
        <f t="shared" si="314"/>
        <v>1.0442857142857143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7">
        <f t="shared" si="312"/>
        <v>71.666666666666671</v>
      </c>
      <c r="Q3352" t="str">
        <f t="shared" si="315"/>
        <v>theater</v>
      </c>
      <c r="R3352" t="str">
        <f t="shared" si="313"/>
        <v>plays</v>
      </c>
      <c r="S3352" s="11">
        <f t="shared" si="316"/>
        <v>42337.749999999993</v>
      </c>
      <c r="T3352">
        <f t="shared" si="317"/>
        <v>2015</v>
      </c>
    </row>
    <row r="3353" spans="1:20" ht="48" x14ac:dyDescent="0.2">
      <c r="A3353" s="6">
        <f t="shared" si="314"/>
        <v>1.0109999999999999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7">
        <f t="shared" si="312"/>
        <v>93.611111111111114</v>
      </c>
      <c r="Q3353" t="str">
        <f t="shared" si="315"/>
        <v>theater</v>
      </c>
      <c r="R3353" t="str">
        <f t="shared" si="313"/>
        <v>plays</v>
      </c>
      <c r="S3353" s="11">
        <f t="shared" si="316"/>
        <v>41843.25</v>
      </c>
      <c r="T3353">
        <f t="shared" si="317"/>
        <v>2014</v>
      </c>
    </row>
    <row r="3354" spans="1:20" ht="48" x14ac:dyDescent="0.2">
      <c r="A3354" s="6">
        <f t="shared" si="314"/>
        <v>1.0751999999999999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7">
        <f t="shared" si="312"/>
        <v>76.8</v>
      </c>
      <c r="Q3354" t="str">
        <f t="shared" si="315"/>
        <v>theater</v>
      </c>
      <c r="R3354" t="str">
        <f t="shared" si="313"/>
        <v>plays</v>
      </c>
      <c r="S3354" s="11">
        <f t="shared" si="316"/>
        <v>42552.749999999993</v>
      </c>
      <c r="T3354">
        <f t="shared" si="317"/>
        <v>2016</v>
      </c>
    </row>
    <row r="3355" spans="1:20" ht="48" x14ac:dyDescent="0.2">
      <c r="A3355" s="6">
        <f t="shared" si="314"/>
        <v>3.15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7">
        <f t="shared" si="312"/>
        <v>35.795454545454547</v>
      </c>
      <c r="Q3355" t="str">
        <f t="shared" si="315"/>
        <v>theater</v>
      </c>
      <c r="R3355" t="str">
        <f t="shared" si="313"/>
        <v>plays</v>
      </c>
      <c r="S3355" s="11">
        <f t="shared" si="316"/>
        <v>42492.749999999993</v>
      </c>
      <c r="T3355">
        <f t="shared" si="317"/>
        <v>2016</v>
      </c>
    </row>
    <row r="3356" spans="1:20" ht="32" x14ac:dyDescent="0.2">
      <c r="A3356" s="6">
        <f t="shared" si="314"/>
        <v>1.0193333333333334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7">
        <f t="shared" si="312"/>
        <v>55.6</v>
      </c>
      <c r="Q3356" t="str">
        <f t="shared" si="315"/>
        <v>theater</v>
      </c>
      <c r="R3356" t="str">
        <f t="shared" si="313"/>
        <v>plays</v>
      </c>
      <c r="S3356" s="11">
        <f t="shared" si="316"/>
        <v>42305.959027777775</v>
      </c>
      <c r="T3356">
        <f t="shared" si="317"/>
        <v>2015</v>
      </c>
    </row>
    <row r="3357" spans="1:20" ht="48" x14ac:dyDescent="0.2">
      <c r="A3357" s="6">
        <f t="shared" si="314"/>
        <v>1.2628571428571429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7">
        <f t="shared" si="312"/>
        <v>147.33333333333334</v>
      </c>
      <c r="Q3357" t="str">
        <f t="shared" si="315"/>
        <v>theater</v>
      </c>
      <c r="R3357" t="str">
        <f t="shared" si="313"/>
        <v>plays</v>
      </c>
      <c r="S3357" s="11">
        <f t="shared" si="316"/>
        <v>42500.261805555558</v>
      </c>
      <c r="T3357">
        <f t="shared" si="317"/>
        <v>2016</v>
      </c>
    </row>
    <row r="3358" spans="1:20" ht="48" x14ac:dyDescent="0.2">
      <c r="A3358" s="6">
        <f t="shared" si="314"/>
        <v>1.014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7">
        <f t="shared" si="312"/>
        <v>56.333333333333336</v>
      </c>
      <c r="Q3358" t="str">
        <f t="shared" si="315"/>
        <v>theater</v>
      </c>
      <c r="R3358" t="str">
        <f t="shared" si="313"/>
        <v>plays</v>
      </c>
      <c r="S3358" s="11">
        <f t="shared" si="316"/>
        <v>42566.607314814813</v>
      </c>
      <c r="T3358">
        <f t="shared" si="317"/>
        <v>2016</v>
      </c>
    </row>
    <row r="3359" spans="1:20" ht="48" x14ac:dyDescent="0.2">
      <c r="A3359" s="6">
        <f t="shared" si="314"/>
        <v>1.01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7">
        <f t="shared" si="312"/>
        <v>96.19047619047619</v>
      </c>
      <c r="Q3359" t="str">
        <f t="shared" si="315"/>
        <v>theater</v>
      </c>
      <c r="R3359" t="str">
        <f t="shared" si="313"/>
        <v>plays</v>
      </c>
      <c r="S3359" s="11">
        <f t="shared" si="316"/>
        <v>41852.209606481476</v>
      </c>
      <c r="T3359">
        <f t="shared" si="317"/>
        <v>2014</v>
      </c>
    </row>
    <row r="3360" spans="1:20" ht="48" x14ac:dyDescent="0.2">
      <c r="A3360" s="6">
        <f t="shared" si="314"/>
        <v>1.0299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7">
        <f t="shared" si="312"/>
        <v>63.574074074074076</v>
      </c>
      <c r="Q3360" t="str">
        <f t="shared" si="315"/>
        <v>theater</v>
      </c>
      <c r="R3360" t="str">
        <f t="shared" si="313"/>
        <v>plays</v>
      </c>
      <c r="S3360" s="11">
        <f t="shared" si="316"/>
        <v>41962.144432870373</v>
      </c>
      <c r="T3360">
        <f t="shared" si="317"/>
        <v>2014</v>
      </c>
    </row>
    <row r="3361" spans="1:20" ht="32" x14ac:dyDescent="0.2">
      <c r="A3361" s="6">
        <f t="shared" si="314"/>
        <v>1.0625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7">
        <f t="shared" si="312"/>
        <v>184.78260869565219</v>
      </c>
      <c r="Q3361" t="str">
        <f t="shared" si="315"/>
        <v>theater</v>
      </c>
      <c r="R3361" t="str">
        <f t="shared" si="313"/>
        <v>plays</v>
      </c>
      <c r="S3361" s="11">
        <f t="shared" si="316"/>
        <v>42790.848773148151</v>
      </c>
      <c r="T3361">
        <f t="shared" si="317"/>
        <v>2017</v>
      </c>
    </row>
    <row r="3362" spans="1:20" ht="32" x14ac:dyDescent="0.2">
      <c r="A3362" s="6">
        <f t="shared" si="314"/>
        <v>1.0137777777777779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7">
        <f t="shared" si="312"/>
        <v>126.72222222222223</v>
      </c>
      <c r="Q3362" t="str">
        <f t="shared" si="315"/>
        <v>theater</v>
      </c>
      <c r="R3362" t="str">
        <f t="shared" si="313"/>
        <v>plays</v>
      </c>
      <c r="S3362" s="11">
        <f t="shared" si="316"/>
        <v>42718.457638888889</v>
      </c>
      <c r="T3362">
        <f t="shared" si="317"/>
        <v>2016</v>
      </c>
    </row>
    <row r="3363" spans="1:20" ht="48" x14ac:dyDescent="0.2">
      <c r="A3363" s="6">
        <f t="shared" si="314"/>
        <v>1.1346000000000001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7">
        <f t="shared" si="312"/>
        <v>83.42647058823529</v>
      </c>
      <c r="Q3363" t="str">
        <f t="shared" si="315"/>
        <v>theater</v>
      </c>
      <c r="R3363" t="str">
        <f t="shared" si="313"/>
        <v>plays</v>
      </c>
      <c r="S3363" s="11">
        <f t="shared" si="316"/>
        <v>41883.457638888889</v>
      </c>
      <c r="T3363">
        <f t="shared" si="317"/>
        <v>2014</v>
      </c>
    </row>
    <row r="3364" spans="1:20" ht="48" x14ac:dyDescent="0.2">
      <c r="A3364" s="6">
        <f t="shared" si="314"/>
        <v>2.1800000000000002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7">
        <f t="shared" si="312"/>
        <v>54.5</v>
      </c>
      <c r="Q3364" t="str">
        <f t="shared" si="315"/>
        <v>theater</v>
      </c>
      <c r="R3364" t="str">
        <f t="shared" si="313"/>
        <v>plays</v>
      </c>
      <c r="S3364" s="11">
        <f t="shared" si="316"/>
        <v>42069.996527777774</v>
      </c>
      <c r="T3364">
        <f t="shared" si="317"/>
        <v>2015</v>
      </c>
    </row>
    <row r="3365" spans="1:20" ht="48" x14ac:dyDescent="0.2">
      <c r="A3365" s="6">
        <f t="shared" si="314"/>
        <v>1.0141935483870967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7">
        <f t="shared" si="312"/>
        <v>302.30769230769232</v>
      </c>
      <c r="Q3365" t="str">
        <f t="shared" si="315"/>
        <v>theater</v>
      </c>
      <c r="R3365" t="str">
        <f t="shared" si="313"/>
        <v>plays</v>
      </c>
      <c r="S3365" s="11">
        <f t="shared" si="316"/>
        <v>41870.458333333328</v>
      </c>
      <c r="T3365">
        <f t="shared" si="317"/>
        <v>2014</v>
      </c>
    </row>
    <row r="3366" spans="1:20" ht="48" x14ac:dyDescent="0.2">
      <c r="A3366" s="6">
        <f t="shared" si="314"/>
        <v>1.0593333333333332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7">
        <f t="shared" si="312"/>
        <v>44.138888888888886</v>
      </c>
      <c r="Q3366" t="str">
        <f t="shared" si="315"/>
        <v>theater</v>
      </c>
      <c r="R3366" t="str">
        <f t="shared" si="313"/>
        <v>plays</v>
      </c>
      <c r="S3366" s="11">
        <f t="shared" si="316"/>
        <v>42444.666666666664</v>
      </c>
      <c r="T3366">
        <f t="shared" si="317"/>
        <v>2016</v>
      </c>
    </row>
    <row r="3367" spans="1:20" ht="48" x14ac:dyDescent="0.2">
      <c r="A3367" s="6">
        <f t="shared" si="314"/>
        <v>1.04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7">
        <f t="shared" si="312"/>
        <v>866.66666666666663</v>
      </c>
      <c r="Q3367" t="str">
        <f t="shared" si="315"/>
        <v>theater</v>
      </c>
      <c r="R3367" t="str">
        <f t="shared" si="313"/>
        <v>plays</v>
      </c>
      <c r="S3367" s="11">
        <f t="shared" si="316"/>
        <v>42350.893425925926</v>
      </c>
      <c r="T3367">
        <f t="shared" si="317"/>
        <v>2015</v>
      </c>
    </row>
    <row r="3368" spans="1:20" ht="48" x14ac:dyDescent="0.2">
      <c r="A3368" s="6">
        <f t="shared" si="314"/>
        <v>2.21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7">
        <f t="shared" si="312"/>
        <v>61.388888888888886</v>
      </c>
      <c r="Q3368" t="str">
        <f t="shared" si="315"/>
        <v>theater</v>
      </c>
      <c r="R3368" t="str">
        <f t="shared" si="313"/>
        <v>plays</v>
      </c>
      <c r="S3368" s="11">
        <f t="shared" si="316"/>
        <v>42136.859224537031</v>
      </c>
      <c r="T3368">
        <f t="shared" si="317"/>
        <v>2015</v>
      </c>
    </row>
    <row r="3369" spans="1:20" ht="48" x14ac:dyDescent="0.2">
      <c r="A3369" s="6">
        <f t="shared" si="314"/>
        <v>1.1866666666666668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7">
        <f t="shared" si="312"/>
        <v>29.666666666666668</v>
      </c>
      <c r="Q3369" t="str">
        <f t="shared" si="315"/>
        <v>theater</v>
      </c>
      <c r="R3369" t="str">
        <f t="shared" si="313"/>
        <v>plays</v>
      </c>
      <c r="S3369" s="11">
        <f t="shared" si="316"/>
        <v>42217.725624999999</v>
      </c>
      <c r="T3369">
        <f t="shared" si="317"/>
        <v>2015</v>
      </c>
    </row>
    <row r="3370" spans="1:20" ht="48" x14ac:dyDescent="0.2">
      <c r="A3370" s="6">
        <f t="shared" si="314"/>
        <v>1.046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7">
        <f t="shared" si="312"/>
        <v>45.478260869565219</v>
      </c>
      <c r="Q3370" t="str">
        <f t="shared" si="315"/>
        <v>theater</v>
      </c>
      <c r="R3370" t="str">
        <f t="shared" si="313"/>
        <v>plays</v>
      </c>
      <c r="S3370" s="11">
        <f t="shared" si="316"/>
        <v>42004.999999999993</v>
      </c>
      <c r="T3370">
        <f t="shared" si="317"/>
        <v>2015</v>
      </c>
    </row>
    <row r="3371" spans="1:20" ht="48" x14ac:dyDescent="0.2">
      <c r="A3371" s="6">
        <f t="shared" si="314"/>
        <v>1.0389999999999999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7">
        <f t="shared" si="312"/>
        <v>96.203703703703709</v>
      </c>
      <c r="Q3371" t="str">
        <f t="shared" si="315"/>
        <v>theater</v>
      </c>
      <c r="R3371" t="str">
        <f t="shared" si="313"/>
        <v>plays</v>
      </c>
      <c r="S3371" s="11">
        <f t="shared" si="316"/>
        <v>42749.833101851851</v>
      </c>
      <c r="T3371">
        <f t="shared" si="317"/>
        <v>2017</v>
      </c>
    </row>
    <row r="3372" spans="1:20" ht="32" x14ac:dyDescent="0.2">
      <c r="A3372" s="6">
        <f t="shared" si="314"/>
        <v>1.1773333333333333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7">
        <f t="shared" si="312"/>
        <v>67.92307692307692</v>
      </c>
      <c r="Q3372" t="str">
        <f t="shared" si="315"/>
        <v>theater</v>
      </c>
      <c r="R3372" t="str">
        <f t="shared" si="313"/>
        <v>plays</v>
      </c>
      <c r="S3372" s="11">
        <f t="shared" si="316"/>
        <v>42721.124999999993</v>
      </c>
      <c r="T3372">
        <f t="shared" si="317"/>
        <v>2016</v>
      </c>
    </row>
    <row r="3373" spans="1:20" ht="32" x14ac:dyDescent="0.2">
      <c r="A3373" s="6">
        <f t="shared" si="314"/>
        <v>1.385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7">
        <f t="shared" si="312"/>
        <v>30.777777777777779</v>
      </c>
      <c r="Q3373" t="str">
        <f t="shared" si="315"/>
        <v>theater</v>
      </c>
      <c r="R3373" t="str">
        <f t="shared" si="313"/>
        <v>plays</v>
      </c>
      <c r="S3373" s="11">
        <f t="shared" si="316"/>
        <v>42340.666261574072</v>
      </c>
      <c r="T3373">
        <f t="shared" si="317"/>
        <v>2015</v>
      </c>
    </row>
    <row r="3374" spans="1:20" ht="48" x14ac:dyDescent="0.2">
      <c r="A3374" s="6">
        <f t="shared" si="314"/>
        <v>1.0349999999999999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7">
        <f t="shared" si="312"/>
        <v>38.333333333333336</v>
      </c>
      <c r="Q3374" t="str">
        <f t="shared" si="315"/>
        <v>theater</v>
      </c>
      <c r="R3374" t="str">
        <f t="shared" si="313"/>
        <v>plays</v>
      </c>
      <c r="S3374" s="11">
        <f t="shared" si="316"/>
        <v>41875.999305555553</v>
      </c>
      <c r="T3374">
        <f t="shared" si="317"/>
        <v>2014</v>
      </c>
    </row>
    <row r="3375" spans="1:20" ht="48" x14ac:dyDescent="0.2">
      <c r="A3375" s="6">
        <f t="shared" si="314"/>
        <v>1.0024999999999999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7">
        <f t="shared" si="312"/>
        <v>66.833333333333329</v>
      </c>
      <c r="Q3375" t="str">
        <f t="shared" si="315"/>
        <v>theater</v>
      </c>
      <c r="R3375" t="str">
        <f t="shared" si="313"/>
        <v>plays</v>
      </c>
      <c r="S3375" s="11">
        <f t="shared" si="316"/>
        <v>42203.458333333336</v>
      </c>
      <c r="T3375">
        <f t="shared" si="317"/>
        <v>2015</v>
      </c>
    </row>
    <row r="3376" spans="1:20" ht="48" x14ac:dyDescent="0.2">
      <c r="A3376" s="6">
        <f t="shared" si="314"/>
        <v>1.0657142857142856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7">
        <f t="shared" si="312"/>
        <v>71.730769230769226</v>
      </c>
      <c r="Q3376" t="str">
        <f t="shared" si="315"/>
        <v>theater</v>
      </c>
      <c r="R3376" t="str">
        <f t="shared" si="313"/>
        <v>plays</v>
      </c>
      <c r="S3376" s="11">
        <f t="shared" si="316"/>
        <v>42305.523333333331</v>
      </c>
      <c r="T3376">
        <f t="shared" si="317"/>
        <v>2015</v>
      </c>
    </row>
    <row r="3377" spans="1:20" ht="48" x14ac:dyDescent="0.2">
      <c r="A3377" s="6">
        <f t="shared" si="314"/>
        <v>1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7">
        <f t="shared" si="312"/>
        <v>176.47058823529412</v>
      </c>
      <c r="Q3377" t="str">
        <f t="shared" si="315"/>
        <v>theater</v>
      </c>
      <c r="R3377" t="str">
        <f t="shared" si="313"/>
        <v>plays</v>
      </c>
      <c r="S3377" s="11">
        <f t="shared" si="316"/>
        <v>41777.402465277773</v>
      </c>
      <c r="T3377">
        <f t="shared" si="317"/>
        <v>2014</v>
      </c>
    </row>
    <row r="3378" spans="1:20" ht="48" x14ac:dyDescent="0.2">
      <c r="A3378" s="6">
        <f t="shared" si="314"/>
        <v>1.0001249999999999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7">
        <f t="shared" si="312"/>
        <v>421.10526315789474</v>
      </c>
      <c r="Q3378" t="str">
        <f t="shared" si="315"/>
        <v>theater</v>
      </c>
      <c r="R3378" t="str">
        <f t="shared" si="313"/>
        <v>plays</v>
      </c>
      <c r="S3378" s="11">
        <f t="shared" si="316"/>
        <v>42119.451319444437</v>
      </c>
      <c r="T3378">
        <f t="shared" si="317"/>
        <v>2015</v>
      </c>
    </row>
    <row r="3379" spans="1:20" ht="48" x14ac:dyDescent="0.2">
      <c r="A3379" s="6">
        <f t="shared" si="314"/>
        <v>1.0105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7">
        <f t="shared" si="312"/>
        <v>104.98701298701299</v>
      </c>
      <c r="Q3379" t="str">
        <f t="shared" si="315"/>
        <v>theater</v>
      </c>
      <c r="R3379" t="str">
        <f t="shared" si="313"/>
        <v>plays</v>
      </c>
      <c r="S3379" s="11">
        <f t="shared" si="316"/>
        <v>42083.49722222222</v>
      </c>
      <c r="T3379">
        <f t="shared" si="317"/>
        <v>2015</v>
      </c>
    </row>
    <row r="3380" spans="1:20" ht="48" x14ac:dyDescent="0.2">
      <c r="A3380" s="6">
        <f t="shared" si="314"/>
        <v>1.0763636363636364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7">
        <f t="shared" si="312"/>
        <v>28.19047619047619</v>
      </c>
      <c r="Q3380" t="str">
        <f t="shared" si="315"/>
        <v>theater</v>
      </c>
      <c r="R3380" t="str">
        <f t="shared" si="313"/>
        <v>plays</v>
      </c>
      <c r="S3380" s="11">
        <f t="shared" si="316"/>
        <v>41882.338888888888</v>
      </c>
      <c r="T3380">
        <f t="shared" si="317"/>
        <v>2014</v>
      </c>
    </row>
    <row r="3381" spans="1:20" ht="48" x14ac:dyDescent="0.2">
      <c r="A3381" s="6">
        <f t="shared" si="314"/>
        <v>1.0365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7">
        <f t="shared" si="312"/>
        <v>54.55263157894737</v>
      </c>
      <c r="Q3381" t="str">
        <f t="shared" si="315"/>
        <v>theater</v>
      </c>
      <c r="R3381" t="str">
        <f t="shared" si="313"/>
        <v>plays</v>
      </c>
      <c r="S3381" s="11">
        <f t="shared" si="316"/>
        <v>42242.749999999993</v>
      </c>
      <c r="T3381">
        <f t="shared" si="317"/>
        <v>2015</v>
      </c>
    </row>
    <row r="3382" spans="1:20" ht="48" x14ac:dyDescent="0.2">
      <c r="A3382" s="6">
        <f t="shared" si="314"/>
        <v>1.0443333333333333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7">
        <f t="shared" si="312"/>
        <v>111.89285714285714</v>
      </c>
      <c r="Q3382" t="str">
        <f t="shared" si="315"/>
        <v>theater</v>
      </c>
      <c r="R3382" t="str">
        <f t="shared" si="313"/>
        <v>plays</v>
      </c>
      <c r="S3382" s="11">
        <f t="shared" si="316"/>
        <v>41972.786782407398</v>
      </c>
      <c r="T3382">
        <f t="shared" si="317"/>
        <v>2014</v>
      </c>
    </row>
    <row r="3383" spans="1:20" ht="48" x14ac:dyDescent="0.2">
      <c r="A3383" s="6">
        <f t="shared" si="314"/>
        <v>1.0225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7">
        <f t="shared" si="312"/>
        <v>85.208333333333329</v>
      </c>
      <c r="Q3383" t="str">
        <f t="shared" si="315"/>
        <v>theater</v>
      </c>
      <c r="R3383" t="str">
        <f t="shared" si="313"/>
        <v>plays</v>
      </c>
      <c r="S3383" s="11">
        <f t="shared" si="316"/>
        <v>42073.934988425921</v>
      </c>
      <c r="T3383">
        <f t="shared" si="317"/>
        <v>2015</v>
      </c>
    </row>
    <row r="3384" spans="1:20" ht="48" x14ac:dyDescent="0.2">
      <c r="A3384" s="6">
        <f t="shared" si="314"/>
        <v>1.0074285714285713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7">
        <f t="shared" si="312"/>
        <v>76.652173913043484</v>
      </c>
      <c r="Q3384" t="str">
        <f t="shared" si="315"/>
        <v>theater</v>
      </c>
      <c r="R3384" t="str">
        <f t="shared" si="313"/>
        <v>plays</v>
      </c>
      <c r="S3384" s="11">
        <f t="shared" si="316"/>
        <v>42583.749305555553</v>
      </c>
      <c r="T3384">
        <f t="shared" si="317"/>
        <v>2016</v>
      </c>
    </row>
    <row r="3385" spans="1:20" ht="48" x14ac:dyDescent="0.2">
      <c r="A3385" s="6">
        <f t="shared" si="314"/>
        <v>1.1171428571428572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7">
        <f t="shared" si="312"/>
        <v>65.166666666666671</v>
      </c>
      <c r="Q3385" t="str">
        <f t="shared" si="315"/>
        <v>theater</v>
      </c>
      <c r="R3385" t="str">
        <f t="shared" si="313"/>
        <v>plays</v>
      </c>
      <c r="S3385" s="11">
        <f t="shared" si="316"/>
        <v>42544.574305555558</v>
      </c>
      <c r="T3385">
        <f t="shared" si="317"/>
        <v>2016</v>
      </c>
    </row>
    <row r="3386" spans="1:20" ht="48" x14ac:dyDescent="0.2">
      <c r="A3386" s="6">
        <f t="shared" si="314"/>
        <v>1.0001100000000001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7">
        <f t="shared" si="312"/>
        <v>93.760312499999998</v>
      </c>
      <c r="Q3386" t="str">
        <f t="shared" si="315"/>
        <v>theater</v>
      </c>
      <c r="R3386" t="str">
        <f t="shared" si="313"/>
        <v>plays</v>
      </c>
      <c r="S3386" s="11">
        <f t="shared" si="316"/>
        <v>42328.916666666664</v>
      </c>
      <c r="T3386">
        <f t="shared" si="317"/>
        <v>2015</v>
      </c>
    </row>
    <row r="3387" spans="1:20" ht="48" x14ac:dyDescent="0.2">
      <c r="A3387" s="6">
        <f t="shared" si="314"/>
        <v>1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7">
        <f t="shared" si="312"/>
        <v>133.33333333333334</v>
      </c>
      <c r="Q3387" t="str">
        <f t="shared" si="315"/>
        <v>theater</v>
      </c>
      <c r="R3387" t="str">
        <f t="shared" si="313"/>
        <v>plays</v>
      </c>
      <c r="S3387" s="11">
        <f t="shared" si="316"/>
        <v>41983.659166666665</v>
      </c>
      <c r="T3387">
        <f t="shared" si="317"/>
        <v>2014</v>
      </c>
    </row>
    <row r="3388" spans="1:20" ht="48" x14ac:dyDescent="0.2">
      <c r="A3388" s="6">
        <f t="shared" si="314"/>
        <v>1.05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7">
        <f t="shared" si="312"/>
        <v>51.219512195121951</v>
      </c>
      <c r="Q3388" t="str">
        <f t="shared" si="315"/>
        <v>theater</v>
      </c>
      <c r="R3388" t="str">
        <f t="shared" si="313"/>
        <v>plays</v>
      </c>
      <c r="S3388" s="11">
        <f t="shared" si="316"/>
        <v>41976.436412037037</v>
      </c>
      <c r="T3388">
        <f t="shared" si="317"/>
        <v>2014</v>
      </c>
    </row>
    <row r="3389" spans="1:20" ht="48" x14ac:dyDescent="0.2">
      <c r="A3389" s="6">
        <f t="shared" si="314"/>
        <v>1.1686666666666667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7">
        <f t="shared" si="312"/>
        <v>100.17142857142858</v>
      </c>
      <c r="Q3389" t="str">
        <f t="shared" si="315"/>
        <v>theater</v>
      </c>
      <c r="R3389" t="str">
        <f t="shared" si="313"/>
        <v>plays</v>
      </c>
      <c r="S3389" s="11">
        <f t="shared" si="316"/>
        <v>41987.554259259261</v>
      </c>
      <c r="T3389">
        <f t="shared" si="317"/>
        <v>2014</v>
      </c>
    </row>
    <row r="3390" spans="1:20" ht="48" x14ac:dyDescent="0.2">
      <c r="A3390" s="6">
        <f t="shared" si="314"/>
        <v>1.038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7">
        <f t="shared" si="312"/>
        <v>34.6</v>
      </c>
      <c r="Q3390" t="str">
        <f t="shared" si="315"/>
        <v>theater</v>
      </c>
      <c r="R3390" t="str">
        <f t="shared" si="313"/>
        <v>plays</v>
      </c>
      <c r="S3390" s="11">
        <f t="shared" si="316"/>
        <v>42173.252789351849</v>
      </c>
      <c r="T3390">
        <f t="shared" si="317"/>
        <v>2015</v>
      </c>
    </row>
    <row r="3391" spans="1:20" ht="48" x14ac:dyDescent="0.2">
      <c r="A3391" s="6">
        <f t="shared" si="314"/>
        <v>1.145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7">
        <f t="shared" si="312"/>
        <v>184.67741935483872</v>
      </c>
      <c r="Q3391" t="str">
        <f t="shared" si="315"/>
        <v>theater</v>
      </c>
      <c r="R3391" t="str">
        <f t="shared" si="313"/>
        <v>plays</v>
      </c>
      <c r="S3391" s="11">
        <f t="shared" si="316"/>
        <v>42524.355115740742</v>
      </c>
      <c r="T3391">
        <f t="shared" si="317"/>
        <v>2016</v>
      </c>
    </row>
    <row r="3392" spans="1:20" ht="48" x14ac:dyDescent="0.2">
      <c r="A3392" s="6">
        <f t="shared" si="314"/>
        <v>1.024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7">
        <f t="shared" si="312"/>
        <v>69.818181818181813</v>
      </c>
      <c r="Q3392" t="str">
        <f t="shared" si="315"/>
        <v>theater</v>
      </c>
      <c r="R3392" t="str">
        <f t="shared" si="313"/>
        <v>plays</v>
      </c>
      <c r="S3392" s="11">
        <f t="shared" si="316"/>
        <v>41830.56649305555</v>
      </c>
      <c r="T3392">
        <f t="shared" si="317"/>
        <v>2014</v>
      </c>
    </row>
    <row r="3393" spans="1:20" ht="48" x14ac:dyDescent="0.2">
      <c r="A3393" s="6">
        <f t="shared" si="314"/>
        <v>2.23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7">
        <f t="shared" si="312"/>
        <v>61.944444444444443</v>
      </c>
      <c r="Q3393" t="str">
        <f t="shared" si="315"/>
        <v>theater</v>
      </c>
      <c r="R3393" t="str">
        <f t="shared" si="313"/>
        <v>plays</v>
      </c>
      <c r="S3393" s="11">
        <f t="shared" si="316"/>
        <v>41859.727777777778</v>
      </c>
      <c r="T3393">
        <f t="shared" si="317"/>
        <v>2014</v>
      </c>
    </row>
    <row r="3394" spans="1:20" ht="48" x14ac:dyDescent="0.2">
      <c r="A3394" s="6">
        <f t="shared" si="314"/>
        <v>1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7">
        <f t="shared" ref="P3394:P3457" si="318">F:F/M:M</f>
        <v>41.666666666666664</v>
      </c>
      <c r="Q3394" t="str">
        <f t="shared" si="315"/>
        <v>theater</v>
      </c>
      <c r="R3394" t="str">
        <f t="shared" ref="R3394:R3457" si="319">RIGHT(O3394,LEN(O3394)-SEARCH("/",O3394,1))</f>
        <v>plays</v>
      </c>
      <c r="S3394" s="11">
        <f t="shared" si="316"/>
        <v>42496.63721064815</v>
      </c>
      <c r="T3394">
        <f t="shared" si="317"/>
        <v>2016</v>
      </c>
    </row>
    <row r="3395" spans="1:20" ht="48" x14ac:dyDescent="0.2">
      <c r="A3395" s="6">
        <f t="shared" ref="A3395:A3458" si="320">F:F/E:E</f>
        <v>1.0580000000000001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7">
        <f t="shared" si="318"/>
        <v>36.06818181818182</v>
      </c>
      <c r="Q3395" t="str">
        <f t="shared" ref="Q3395:Q3458" si="321">LEFT(O3395,SEARCH("/",O3395,1)-1)</f>
        <v>theater</v>
      </c>
      <c r="R3395" t="str">
        <f t="shared" si="319"/>
        <v>plays</v>
      </c>
      <c r="S3395" s="11">
        <f t="shared" ref="S3395:S3458" si="322">(((J3395/60)/60)/24)+DATE(1970,1,1)+(-5/24)</f>
        <v>41948.823611111111</v>
      </c>
      <c r="T3395">
        <f t="shared" ref="T3395:T3458" si="323">YEAR(S3395)</f>
        <v>2014</v>
      </c>
    </row>
    <row r="3396" spans="1:20" ht="48" x14ac:dyDescent="0.2">
      <c r="A3396" s="6">
        <f t="shared" si="320"/>
        <v>1.4236363636363636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7">
        <f t="shared" si="318"/>
        <v>29</v>
      </c>
      <c r="Q3396" t="str">
        <f t="shared" si="321"/>
        <v>theater</v>
      </c>
      <c r="R3396" t="str">
        <f t="shared" si="319"/>
        <v>plays</v>
      </c>
      <c r="S3396" s="11">
        <f t="shared" si="322"/>
        <v>41847.387094907404</v>
      </c>
      <c r="T3396">
        <f t="shared" si="323"/>
        <v>2014</v>
      </c>
    </row>
    <row r="3397" spans="1:20" ht="32" x14ac:dyDescent="0.2">
      <c r="A3397" s="6">
        <f t="shared" si="320"/>
        <v>1.84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7">
        <f t="shared" si="318"/>
        <v>24.210526315789473</v>
      </c>
      <c r="Q3397" t="str">
        <f t="shared" si="321"/>
        <v>theater</v>
      </c>
      <c r="R3397" t="str">
        <f t="shared" si="319"/>
        <v>plays</v>
      </c>
      <c r="S3397" s="11">
        <f t="shared" si="322"/>
        <v>42154.548611111109</v>
      </c>
      <c r="T3397">
        <f t="shared" si="323"/>
        <v>2015</v>
      </c>
    </row>
    <row r="3398" spans="1:20" ht="48" x14ac:dyDescent="0.2">
      <c r="A3398" s="6">
        <f t="shared" si="320"/>
        <v>1.0433333333333332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7">
        <f t="shared" si="318"/>
        <v>55.892857142857146</v>
      </c>
      <c r="Q3398" t="str">
        <f t="shared" si="321"/>
        <v>theater</v>
      </c>
      <c r="R3398" t="str">
        <f t="shared" si="319"/>
        <v>plays</v>
      </c>
      <c r="S3398" s="11">
        <f t="shared" si="322"/>
        <v>41790.957638888889</v>
      </c>
      <c r="T3398">
        <f t="shared" si="323"/>
        <v>2014</v>
      </c>
    </row>
    <row r="3399" spans="1:20" ht="32" x14ac:dyDescent="0.2">
      <c r="A3399" s="6">
        <f t="shared" si="320"/>
        <v>1.1200000000000001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7">
        <f t="shared" si="318"/>
        <v>11.666666666666666</v>
      </c>
      <c r="Q3399" t="str">
        <f t="shared" si="321"/>
        <v>theater</v>
      </c>
      <c r="R3399" t="str">
        <f t="shared" si="319"/>
        <v>plays</v>
      </c>
      <c r="S3399" s="11">
        <f t="shared" si="322"/>
        <v>42418.708333333336</v>
      </c>
      <c r="T3399">
        <f t="shared" si="323"/>
        <v>2016</v>
      </c>
    </row>
    <row r="3400" spans="1:20" ht="48" x14ac:dyDescent="0.2">
      <c r="A3400" s="6">
        <f t="shared" si="320"/>
        <v>1.1107499999999999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7">
        <f t="shared" si="318"/>
        <v>68.353846153846149</v>
      </c>
      <c r="Q3400" t="str">
        <f t="shared" si="321"/>
        <v>theater</v>
      </c>
      <c r="R3400" t="str">
        <f t="shared" si="319"/>
        <v>plays</v>
      </c>
      <c r="S3400" s="11">
        <f t="shared" si="322"/>
        <v>41964.499999999993</v>
      </c>
      <c r="T3400">
        <f t="shared" si="323"/>
        <v>2014</v>
      </c>
    </row>
    <row r="3401" spans="1:20" ht="48" x14ac:dyDescent="0.2">
      <c r="A3401" s="6">
        <f t="shared" si="320"/>
        <v>1.0375000000000001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7">
        <f t="shared" si="318"/>
        <v>27.065217391304348</v>
      </c>
      <c r="Q3401" t="str">
        <f t="shared" si="321"/>
        <v>theater</v>
      </c>
      <c r="R3401" t="str">
        <f t="shared" si="319"/>
        <v>plays</v>
      </c>
      <c r="S3401" s="11">
        <f t="shared" si="322"/>
        <v>42056.712094907409</v>
      </c>
      <c r="T3401">
        <f t="shared" si="323"/>
        <v>2015</v>
      </c>
    </row>
    <row r="3402" spans="1:20" ht="48" x14ac:dyDescent="0.2">
      <c r="A3402" s="6">
        <f t="shared" si="320"/>
        <v>1.0041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7">
        <f t="shared" si="318"/>
        <v>118.12941176470588</v>
      </c>
      <c r="Q3402" t="str">
        <f t="shared" si="321"/>
        <v>theater</v>
      </c>
      <c r="R3402" t="str">
        <f t="shared" si="319"/>
        <v>plays</v>
      </c>
      <c r="S3402" s="11">
        <f t="shared" si="322"/>
        <v>41879.745532407404</v>
      </c>
      <c r="T3402">
        <f t="shared" si="323"/>
        <v>2014</v>
      </c>
    </row>
    <row r="3403" spans="1:20" ht="48" x14ac:dyDescent="0.2">
      <c r="A3403" s="6">
        <f t="shared" si="320"/>
        <v>1.0186206896551724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7">
        <f t="shared" si="318"/>
        <v>44.757575757575758</v>
      </c>
      <c r="Q3403" t="str">
        <f t="shared" si="321"/>
        <v>theater</v>
      </c>
      <c r="R3403" t="str">
        <f t="shared" si="319"/>
        <v>plays</v>
      </c>
      <c r="S3403" s="11">
        <f t="shared" si="322"/>
        <v>42223.5155787037</v>
      </c>
      <c r="T3403">
        <f t="shared" si="323"/>
        <v>2015</v>
      </c>
    </row>
    <row r="3404" spans="1:20" ht="48" x14ac:dyDescent="0.2">
      <c r="A3404" s="6">
        <f t="shared" si="320"/>
        <v>1.0976666666666666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7">
        <f t="shared" si="318"/>
        <v>99.787878787878782</v>
      </c>
      <c r="Q3404" t="str">
        <f t="shared" si="321"/>
        <v>theater</v>
      </c>
      <c r="R3404" t="str">
        <f t="shared" si="319"/>
        <v>plays</v>
      </c>
      <c r="S3404" s="11">
        <f t="shared" si="322"/>
        <v>42319.896527777775</v>
      </c>
      <c r="T3404">
        <f t="shared" si="323"/>
        <v>2015</v>
      </c>
    </row>
    <row r="3405" spans="1:20" ht="48" x14ac:dyDescent="0.2">
      <c r="A3405" s="6">
        <f t="shared" si="320"/>
        <v>1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7">
        <f t="shared" si="318"/>
        <v>117.64705882352941</v>
      </c>
      <c r="Q3405" t="str">
        <f t="shared" si="321"/>
        <v>theater</v>
      </c>
      <c r="R3405" t="str">
        <f t="shared" si="319"/>
        <v>plays</v>
      </c>
      <c r="S3405" s="11">
        <f t="shared" si="322"/>
        <v>42180.253749999996</v>
      </c>
      <c r="T3405">
        <f t="shared" si="323"/>
        <v>2015</v>
      </c>
    </row>
    <row r="3406" spans="1:20" ht="48" x14ac:dyDescent="0.2">
      <c r="A3406" s="6">
        <f t="shared" si="320"/>
        <v>1.22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7">
        <f t="shared" si="318"/>
        <v>203.33333333333334</v>
      </c>
      <c r="Q3406" t="str">
        <f t="shared" si="321"/>
        <v>theater</v>
      </c>
      <c r="R3406" t="str">
        <f t="shared" si="319"/>
        <v>plays</v>
      </c>
      <c r="S3406" s="11">
        <f t="shared" si="322"/>
        <v>42172.295162037037</v>
      </c>
      <c r="T3406">
        <f t="shared" si="323"/>
        <v>2015</v>
      </c>
    </row>
    <row r="3407" spans="1:20" ht="48" x14ac:dyDescent="0.2">
      <c r="A3407" s="6">
        <f t="shared" si="320"/>
        <v>1.3757142857142857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7">
        <f t="shared" si="318"/>
        <v>28.323529411764707</v>
      </c>
      <c r="Q3407" t="str">
        <f t="shared" si="321"/>
        <v>theater</v>
      </c>
      <c r="R3407" t="str">
        <f t="shared" si="319"/>
        <v>plays</v>
      </c>
      <c r="S3407" s="11">
        <f t="shared" si="322"/>
        <v>42430.790972222218</v>
      </c>
      <c r="T3407">
        <f t="shared" si="323"/>
        <v>2016</v>
      </c>
    </row>
    <row r="3408" spans="1:20" ht="32" x14ac:dyDescent="0.2">
      <c r="A3408" s="6">
        <f t="shared" si="320"/>
        <v>1.0031000000000001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7">
        <f t="shared" si="318"/>
        <v>110.23076923076923</v>
      </c>
      <c r="Q3408" t="str">
        <f t="shared" si="321"/>
        <v>theater</v>
      </c>
      <c r="R3408" t="str">
        <f t="shared" si="319"/>
        <v>plays</v>
      </c>
      <c r="S3408" s="11">
        <f t="shared" si="322"/>
        <v>41836.284444444442</v>
      </c>
      <c r="T3408">
        <f t="shared" si="323"/>
        <v>2014</v>
      </c>
    </row>
    <row r="3409" spans="1:20" ht="64" x14ac:dyDescent="0.2">
      <c r="A3409" s="6">
        <f t="shared" si="320"/>
        <v>1.071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7">
        <f t="shared" si="318"/>
        <v>31.970149253731343</v>
      </c>
      <c r="Q3409" t="str">
        <f t="shared" si="321"/>
        <v>theater</v>
      </c>
      <c r="R3409" t="str">
        <f t="shared" si="319"/>
        <v>plays</v>
      </c>
      <c r="S3409" s="11">
        <f t="shared" si="322"/>
        <v>41826.21399305555</v>
      </c>
      <c r="T3409">
        <f t="shared" si="323"/>
        <v>2014</v>
      </c>
    </row>
    <row r="3410" spans="1:20" ht="48" x14ac:dyDescent="0.2">
      <c r="A3410" s="6">
        <f t="shared" si="320"/>
        <v>2.11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7">
        <f t="shared" si="318"/>
        <v>58.611111111111114</v>
      </c>
      <c r="Q3410" t="str">
        <f t="shared" si="321"/>
        <v>theater</v>
      </c>
      <c r="R3410" t="str">
        <f t="shared" si="319"/>
        <v>plays</v>
      </c>
      <c r="S3410" s="11">
        <f t="shared" si="322"/>
        <v>41838.78361111111</v>
      </c>
      <c r="T3410">
        <f t="shared" si="323"/>
        <v>2014</v>
      </c>
    </row>
    <row r="3411" spans="1:20" ht="48" x14ac:dyDescent="0.2">
      <c r="A3411" s="6">
        <f t="shared" si="320"/>
        <v>1.236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7">
        <f t="shared" si="318"/>
        <v>29.428571428571427</v>
      </c>
      <c r="Q3411" t="str">
        <f t="shared" si="321"/>
        <v>theater</v>
      </c>
      <c r="R3411" t="str">
        <f t="shared" si="319"/>
        <v>plays</v>
      </c>
      <c r="S3411" s="11">
        <f t="shared" si="322"/>
        <v>42582.665277777771</v>
      </c>
      <c r="T3411">
        <f t="shared" si="323"/>
        <v>2016</v>
      </c>
    </row>
    <row r="3412" spans="1:20" ht="48" x14ac:dyDescent="0.2">
      <c r="A3412" s="6">
        <f t="shared" si="320"/>
        <v>1.085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7">
        <f t="shared" si="318"/>
        <v>81.375</v>
      </c>
      <c r="Q3412" t="str">
        <f t="shared" si="321"/>
        <v>theater</v>
      </c>
      <c r="R3412" t="str">
        <f t="shared" si="319"/>
        <v>plays</v>
      </c>
      <c r="S3412" s="11">
        <f t="shared" si="322"/>
        <v>42527.083333333336</v>
      </c>
      <c r="T3412">
        <f t="shared" si="323"/>
        <v>2016</v>
      </c>
    </row>
    <row r="3413" spans="1:20" ht="48" x14ac:dyDescent="0.2">
      <c r="A3413" s="6">
        <f t="shared" si="320"/>
        <v>1.0356666666666667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7">
        <f t="shared" si="318"/>
        <v>199.16666666666666</v>
      </c>
      <c r="Q3413" t="str">
        <f t="shared" si="321"/>
        <v>theater</v>
      </c>
      <c r="R3413" t="str">
        <f t="shared" si="319"/>
        <v>plays</v>
      </c>
      <c r="S3413" s="11">
        <f t="shared" si="322"/>
        <v>42284.814490740733</v>
      </c>
      <c r="T3413">
        <f t="shared" si="323"/>
        <v>2015</v>
      </c>
    </row>
    <row r="3414" spans="1:20" ht="48" x14ac:dyDescent="0.2">
      <c r="A3414" s="6">
        <f t="shared" si="320"/>
        <v>1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7">
        <f t="shared" si="318"/>
        <v>115.38461538461539</v>
      </c>
      <c r="Q3414" t="str">
        <f t="shared" si="321"/>
        <v>theater</v>
      </c>
      <c r="R3414" t="str">
        <f t="shared" si="319"/>
        <v>plays</v>
      </c>
      <c r="S3414" s="11">
        <f t="shared" si="322"/>
        <v>41909.750717592593</v>
      </c>
      <c r="T3414">
        <f t="shared" si="323"/>
        <v>2014</v>
      </c>
    </row>
    <row r="3415" spans="1:20" ht="48" x14ac:dyDescent="0.2">
      <c r="A3415" s="6">
        <f t="shared" si="320"/>
        <v>1.3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7">
        <f t="shared" si="318"/>
        <v>46.428571428571431</v>
      </c>
      <c r="Q3415" t="str">
        <f t="shared" si="321"/>
        <v>theater</v>
      </c>
      <c r="R3415" t="str">
        <f t="shared" si="319"/>
        <v>plays</v>
      </c>
      <c r="S3415" s="11">
        <f t="shared" si="322"/>
        <v>42062.999305555553</v>
      </c>
      <c r="T3415">
        <f t="shared" si="323"/>
        <v>2015</v>
      </c>
    </row>
    <row r="3416" spans="1:20" ht="48" x14ac:dyDescent="0.2">
      <c r="A3416" s="6">
        <f t="shared" si="320"/>
        <v>1.0349999999999999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7">
        <f t="shared" si="318"/>
        <v>70.568181818181813</v>
      </c>
      <c r="Q3416" t="str">
        <f t="shared" si="321"/>
        <v>theater</v>
      </c>
      <c r="R3416" t="str">
        <f t="shared" si="319"/>
        <v>plays</v>
      </c>
      <c r="S3416" s="11">
        <f t="shared" si="322"/>
        <v>42705.124305555553</v>
      </c>
      <c r="T3416">
        <f t="shared" si="323"/>
        <v>2016</v>
      </c>
    </row>
    <row r="3417" spans="1:20" ht="32" x14ac:dyDescent="0.2">
      <c r="A3417" s="6">
        <f t="shared" si="320"/>
        <v>1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7">
        <f t="shared" si="318"/>
        <v>22.222222222222221</v>
      </c>
      <c r="Q3417" t="str">
        <f t="shared" si="321"/>
        <v>theater</v>
      </c>
      <c r="R3417" t="str">
        <f t="shared" si="319"/>
        <v>plays</v>
      </c>
      <c r="S3417" s="11">
        <f t="shared" si="322"/>
        <v>42477.770833333336</v>
      </c>
      <c r="T3417">
        <f t="shared" si="323"/>
        <v>2016</v>
      </c>
    </row>
    <row r="3418" spans="1:20" ht="48" x14ac:dyDescent="0.2">
      <c r="A3418" s="6">
        <f t="shared" si="320"/>
        <v>1.196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7">
        <f t="shared" si="318"/>
        <v>159.46666666666667</v>
      </c>
      <c r="Q3418" t="str">
        <f t="shared" si="321"/>
        <v>theater</v>
      </c>
      <c r="R3418" t="str">
        <f t="shared" si="319"/>
        <v>plays</v>
      </c>
      <c r="S3418" s="11">
        <f t="shared" si="322"/>
        <v>42117.562499999993</v>
      </c>
      <c r="T3418">
        <f t="shared" si="323"/>
        <v>2015</v>
      </c>
    </row>
    <row r="3419" spans="1:20" ht="48" x14ac:dyDescent="0.2">
      <c r="A3419" s="6">
        <f t="shared" si="320"/>
        <v>1.0000058823529412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7">
        <f t="shared" si="318"/>
        <v>37.777999999999999</v>
      </c>
      <c r="Q3419" t="str">
        <f t="shared" si="321"/>
        <v>theater</v>
      </c>
      <c r="R3419" t="str">
        <f t="shared" si="319"/>
        <v>plays</v>
      </c>
      <c r="S3419" s="11">
        <f t="shared" si="322"/>
        <v>41937.821527777778</v>
      </c>
      <c r="T3419">
        <f t="shared" si="323"/>
        <v>2014</v>
      </c>
    </row>
    <row r="3420" spans="1:20" ht="48" x14ac:dyDescent="0.2">
      <c r="A3420" s="6">
        <f t="shared" si="320"/>
        <v>1.00875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7">
        <f t="shared" si="318"/>
        <v>72.053571428571431</v>
      </c>
      <c r="Q3420" t="str">
        <f t="shared" si="321"/>
        <v>theater</v>
      </c>
      <c r="R3420" t="str">
        <f t="shared" si="319"/>
        <v>plays</v>
      </c>
      <c r="S3420" s="11">
        <f t="shared" si="322"/>
        <v>41782.626238425924</v>
      </c>
      <c r="T3420">
        <f t="shared" si="323"/>
        <v>2014</v>
      </c>
    </row>
    <row r="3421" spans="1:20" ht="64" x14ac:dyDescent="0.2">
      <c r="A3421" s="6">
        <f t="shared" si="320"/>
        <v>1.0654545454545454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7">
        <f t="shared" si="318"/>
        <v>63.695652173913047</v>
      </c>
      <c r="Q3421" t="str">
        <f t="shared" si="321"/>
        <v>theater</v>
      </c>
      <c r="R3421" t="str">
        <f t="shared" si="319"/>
        <v>plays</v>
      </c>
      <c r="S3421" s="11">
        <f t="shared" si="322"/>
        <v>42466.687499999993</v>
      </c>
      <c r="T3421">
        <f t="shared" si="323"/>
        <v>2016</v>
      </c>
    </row>
    <row r="3422" spans="1:20" ht="48" x14ac:dyDescent="0.2">
      <c r="A3422" s="6">
        <f t="shared" si="320"/>
        <v>1.38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7">
        <f t="shared" si="318"/>
        <v>28.411764705882351</v>
      </c>
      <c r="Q3422" t="str">
        <f t="shared" si="321"/>
        <v>theater</v>
      </c>
      <c r="R3422" t="str">
        <f t="shared" si="319"/>
        <v>plays</v>
      </c>
      <c r="S3422" s="11">
        <f t="shared" si="322"/>
        <v>42413.791666666664</v>
      </c>
      <c r="T3422">
        <f t="shared" si="323"/>
        <v>2016</v>
      </c>
    </row>
    <row r="3423" spans="1:20" ht="48" x14ac:dyDescent="0.2">
      <c r="A3423" s="6">
        <f t="shared" si="320"/>
        <v>1.0115000000000001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7">
        <f t="shared" si="318"/>
        <v>103.21428571428571</v>
      </c>
      <c r="Q3423" t="str">
        <f t="shared" si="321"/>
        <v>theater</v>
      </c>
      <c r="R3423" t="str">
        <f t="shared" si="319"/>
        <v>plays</v>
      </c>
      <c r="S3423" s="11">
        <f t="shared" si="322"/>
        <v>42067.582905092589</v>
      </c>
      <c r="T3423">
        <f t="shared" si="323"/>
        <v>2015</v>
      </c>
    </row>
    <row r="3424" spans="1:20" ht="48" x14ac:dyDescent="0.2">
      <c r="A3424" s="6">
        <f t="shared" si="320"/>
        <v>1.091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7">
        <f t="shared" si="318"/>
        <v>71.152173913043484</v>
      </c>
      <c r="Q3424" t="str">
        <f t="shared" si="321"/>
        <v>theater</v>
      </c>
      <c r="R3424" t="str">
        <f t="shared" si="319"/>
        <v>plays</v>
      </c>
      <c r="S3424" s="11">
        <f t="shared" si="322"/>
        <v>42351.791666666664</v>
      </c>
      <c r="T3424">
        <f t="shared" si="323"/>
        <v>2015</v>
      </c>
    </row>
    <row r="3425" spans="1:20" ht="48" x14ac:dyDescent="0.2">
      <c r="A3425" s="6">
        <f t="shared" si="320"/>
        <v>1.4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7">
        <f t="shared" si="318"/>
        <v>35</v>
      </c>
      <c r="Q3425" t="str">
        <f t="shared" si="321"/>
        <v>theater</v>
      </c>
      <c r="R3425" t="str">
        <f t="shared" si="319"/>
        <v>plays</v>
      </c>
      <c r="S3425" s="11">
        <f t="shared" si="322"/>
        <v>42118.703020833331</v>
      </c>
      <c r="T3425">
        <f t="shared" si="323"/>
        <v>2015</v>
      </c>
    </row>
    <row r="3426" spans="1:20" ht="48" x14ac:dyDescent="0.2">
      <c r="A3426" s="6">
        <f t="shared" si="320"/>
        <v>1.0358333333333334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7">
        <f t="shared" si="318"/>
        <v>81.776315789473685</v>
      </c>
      <c r="Q3426" t="str">
        <f t="shared" si="321"/>
        <v>theater</v>
      </c>
      <c r="R3426" t="str">
        <f t="shared" si="319"/>
        <v>plays</v>
      </c>
      <c r="S3426" s="11">
        <f t="shared" si="322"/>
        <v>42040.082638888889</v>
      </c>
      <c r="T3426">
        <f t="shared" si="323"/>
        <v>2015</v>
      </c>
    </row>
    <row r="3427" spans="1:20" ht="48" x14ac:dyDescent="0.2">
      <c r="A3427" s="6">
        <f t="shared" si="320"/>
        <v>1.0297033333333332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7">
        <f t="shared" si="318"/>
        <v>297.02980769230766</v>
      </c>
      <c r="Q3427" t="str">
        <f t="shared" si="321"/>
        <v>theater</v>
      </c>
      <c r="R3427" t="str">
        <f t="shared" si="319"/>
        <v>plays</v>
      </c>
      <c r="S3427" s="11">
        <f t="shared" si="322"/>
        <v>41916.40898148148</v>
      </c>
      <c r="T3427">
        <f t="shared" si="323"/>
        <v>2014</v>
      </c>
    </row>
    <row r="3428" spans="1:20" ht="48" x14ac:dyDescent="0.2">
      <c r="A3428" s="6">
        <f t="shared" si="320"/>
        <v>1.0813333333333333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7">
        <f t="shared" si="318"/>
        <v>46.609195402298852</v>
      </c>
      <c r="Q3428" t="str">
        <f t="shared" si="321"/>
        <v>theater</v>
      </c>
      <c r="R3428" t="str">
        <f t="shared" si="319"/>
        <v>plays</v>
      </c>
      <c r="S3428" s="11">
        <f t="shared" si="322"/>
        <v>41902.875</v>
      </c>
      <c r="T3428">
        <f t="shared" si="323"/>
        <v>2014</v>
      </c>
    </row>
    <row r="3429" spans="1:20" ht="48" x14ac:dyDescent="0.2">
      <c r="A3429" s="6">
        <f t="shared" si="320"/>
        <v>1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7">
        <f t="shared" si="318"/>
        <v>51.724137931034484</v>
      </c>
      <c r="Q3429" t="str">
        <f t="shared" si="321"/>
        <v>theater</v>
      </c>
      <c r="R3429" t="str">
        <f t="shared" si="319"/>
        <v>plays</v>
      </c>
      <c r="S3429" s="11">
        <f t="shared" si="322"/>
        <v>41822.436944444438</v>
      </c>
      <c r="T3429">
        <f t="shared" si="323"/>
        <v>2014</v>
      </c>
    </row>
    <row r="3430" spans="1:20" ht="48" x14ac:dyDescent="0.2">
      <c r="A3430" s="6">
        <f t="shared" si="320"/>
        <v>1.0275000000000001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7">
        <f t="shared" si="318"/>
        <v>40.294117647058826</v>
      </c>
      <c r="Q3430" t="str">
        <f t="shared" si="321"/>
        <v>theater</v>
      </c>
      <c r="R3430" t="str">
        <f t="shared" si="319"/>
        <v>plays</v>
      </c>
      <c r="S3430" s="11">
        <f t="shared" si="322"/>
        <v>42063.499999999993</v>
      </c>
      <c r="T3430">
        <f t="shared" si="323"/>
        <v>2015</v>
      </c>
    </row>
    <row r="3431" spans="1:20" ht="48" x14ac:dyDescent="0.2">
      <c r="A3431" s="6">
        <f t="shared" si="320"/>
        <v>1.3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7">
        <f t="shared" si="318"/>
        <v>16.25</v>
      </c>
      <c r="Q3431" t="str">
        <f t="shared" si="321"/>
        <v>theater</v>
      </c>
      <c r="R3431" t="str">
        <f t="shared" si="319"/>
        <v>plays</v>
      </c>
      <c r="S3431" s="11">
        <f t="shared" si="322"/>
        <v>42675.813206018516</v>
      </c>
      <c r="T3431">
        <f t="shared" si="323"/>
        <v>2016</v>
      </c>
    </row>
    <row r="3432" spans="1:20" ht="48" x14ac:dyDescent="0.2">
      <c r="A3432" s="6">
        <f t="shared" si="320"/>
        <v>1.0854949999999999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7">
        <f t="shared" si="318"/>
        <v>30.152638888888887</v>
      </c>
      <c r="Q3432" t="str">
        <f t="shared" si="321"/>
        <v>theater</v>
      </c>
      <c r="R3432" t="str">
        <f t="shared" si="319"/>
        <v>plays</v>
      </c>
      <c r="S3432" s="11">
        <f t="shared" si="322"/>
        <v>41850.737280092588</v>
      </c>
      <c r="T3432">
        <f t="shared" si="323"/>
        <v>2014</v>
      </c>
    </row>
    <row r="3433" spans="1:20" ht="48" x14ac:dyDescent="0.2">
      <c r="A3433" s="6">
        <f t="shared" si="320"/>
        <v>1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7">
        <f t="shared" si="318"/>
        <v>95.238095238095241</v>
      </c>
      <c r="Q3433" t="str">
        <f t="shared" si="321"/>
        <v>theater</v>
      </c>
      <c r="R3433" t="str">
        <f t="shared" si="319"/>
        <v>plays</v>
      </c>
      <c r="S3433" s="11">
        <f t="shared" si="322"/>
        <v>41869.522604166668</v>
      </c>
      <c r="T3433">
        <f t="shared" si="323"/>
        <v>2014</v>
      </c>
    </row>
    <row r="3434" spans="1:20" ht="48" x14ac:dyDescent="0.2">
      <c r="A3434" s="6">
        <f t="shared" si="320"/>
        <v>1.0965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7">
        <f t="shared" si="318"/>
        <v>52.214285714285715</v>
      </c>
      <c r="Q3434" t="str">
        <f t="shared" si="321"/>
        <v>theater</v>
      </c>
      <c r="R3434" t="str">
        <f t="shared" si="319"/>
        <v>plays</v>
      </c>
      <c r="S3434" s="11">
        <f t="shared" si="322"/>
        <v>42405.708333333336</v>
      </c>
      <c r="T3434">
        <f t="shared" si="323"/>
        <v>2016</v>
      </c>
    </row>
    <row r="3435" spans="1:20" ht="48" x14ac:dyDescent="0.2">
      <c r="A3435" s="6">
        <f t="shared" si="320"/>
        <v>1.0026315789473683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7">
        <f t="shared" si="318"/>
        <v>134.1549295774648</v>
      </c>
      <c r="Q3435" t="str">
        <f t="shared" si="321"/>
        <v>theater</v>
      </c>
      <c r="R3435" t="str">
        <f t="shared" si="319"/>
        <v>plays</v>
      </c>
      <c r="S3435" s="11">
        <f t="shared" si="322"/>
        <v>41806.916666666664</v>
      </c>
      <c r="T3435">
        <f t="shared" si="323"/>
        <v>2014</v>
      </c>
    </row>
    <row r="3436" spans="1:20" ht="48" x14ac:dyDescent="0.2">
      <c r="A3436" s="6">
        <f t="shared" si="320"/>
        <v>1.0555000000000001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7">
        <f t="shared" si="318"/>
        <v>62.827380952380949</v>
      </c>
      <c r="Q3436" t="str">
        <f t="shared" si="321"/>
        <v>theater</v>
      </c>
      <c r="R3436" t="str">
        <f t="shared" si="319"/>
        <v>plays</v>
      </c>
      <c r="S3436" s="11">
        <f t="shared" si="322"/>
        <v>41830.172094907408</v>
      </c>
      <c r="T3436">
        <f t="shared" si="323"/>
        <v>2014</v>
      </c>
    </row>
    <row r="3437" spans="1:20" ht="48" x14ac:dyDescent="0.2">
      <c r="A3437" s="6">
        <f t="shared" si="320"/>
        <v>1.1200000000000001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7">
        <f t="shared" si="318"/>
        <v>58.94736842105263</v>
      </c>
      <c r="Q3437" t="str">
        <f t="shared" si="321"/>
        <v>theater</v>
      </c>
      <c r="R3437" t="str">
        <f t="shared" si="319"/>
        <v>plays</v>
      </c>
      <c r="S3437" s="11">
        <f t="shared" si="322"/>
        <v>42588.916666666664</v>
      </c>
      <c r="T3437">
        <f t="shared" si="323"/>
        <v>2016</v>
      </c>
    </row>
    <row r="3438" spans="1:20" ht="48" x14ac:dyDescent="0.2">
      <c r="A3438" s="6">
        <f t="shared" si="320"/>
        <v>1.0589999999999999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7">
        <f t="shared" si="318"/>
        <v>143.1081081081081</v>
      </c>
      <c r="Q3438" t="str">
        <f t="shared" si="321"/>
        <v>theater</v>
      </c>
      <c r="R3438" t="str">
        <f t="shared" si="319"/>
        <v>plays</v>
      </c>
      <c r="S3438" s="11">
        <f t="shared" si="322"/>
        <v>41872.477777777778</v>
      </c>
      <c r="T3438">
        <f t="shared" si="323"/>
        <v>2014</v>
      </c>
    </row>
    <row r="3439" spans="1:20" ht="48" x14ac:dyDescent="0.2">
      <c r="A3439" s="6">
        <f t="shared" si="320"/>
        <v>1.01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7">
        <f t="shared" si="318"/>
        <v>84.166666666666671</v>
      </c>
      <c r="Q3439" t="str">
        <f t="shared" si="321"/>
        <v>theater</v>
      </c>
      <c r="R3439" t="str">
        <f t="shared" si="319"/>
        <v>plays</v>
      </c>
      <c r="S3439" s="11">
        <f t="shared" si="322"/>
        <v>42235.502546296295</v>
      </c>
      <c r="T3439">
        <f t="shared" si="323"/>
        <v>2015</v>
      </c>
    </row>
    <row r="3440" spans="1:20" ht="48" x14ac:dyDescent="0.2">
      <c r="A3440" s="6">
        <f t="shared" si="320"/>
        <v>1.042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7">
        <f t="shared" si="318"/>
        <v>186.07142857142858</v>
      </c>
      <c r="Q3440" t="str">
        <f t="shared" si="321"/>
        <v>theater</v>
      </c>
      <c r="R3440" t="str">
        <f t="shared" si="319"/>
        <v>plays</v>
      </c>
      <c r="S3440" s="11">
        <f t="shared" si="322"/>
        <v>42126.666666666664</v>
      </c>
      <c r="T3440">
        <f t="shared" si="323"/>
        <v>2015</v>
      </c>
    </row>
    <row r="3441" spans="1:20" ht="32" x14ac:dyDescent="0.2">
      <c r="A3441" s="6">
        <f t="shared" si="320"/>
        <v>1.3467833333333334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7">
        <f t="shared" si="318"/>
        <v>89.785555555555561</v>
      </c>
      <c r="Q3441" t="str">
        <f t="shared" si="321"/>
        <v>theater</v>
      </c>
      <c r="R3441" t="str">
        <f t="shared" si="319"/>
        <v>plays</v>
      </c>
      <c r="S3441" s="11">
        <f t="shared" si="322"/>
        <v>42387.999305555553</v>
      </c>
      <c r="T3441">
        <f t="shared" si="323"/>
        <v>2016</v>
      </c>
    </row>
    <row r="3442" spans="1:20" ht="48" x14ac:dyDescent="0.2">
      <c r="A3442" s="6">
        <f t="shared" si="320"/>
        <v>1.052184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7">
        <f t="shared" si="318"/>
        <v>64.157560975609755</v>
      </c>
      <c r="Q3442" t="str">
        <f t="shared" si="321"/>
        <v>theater</v>
      </c>
      <c r="R3442" t="str">
        <f t="shared" si="319"/>
        <v>plays</v>
      </c>
      <c r="S3442" s="11">
        <f t="shared" si="322"/>
        <v>41831.46875</v>
      </c>
      <c r="T3442">
        <f t="shared" si="323"/>
        <v>2014</v>
      </c>
    </row>
    <row r="3443" spans="1:20" ht="48" x14ac:dyDescent="0.2">
      <c r="A3443" s="6">
        <f t="shared" si="320"/>
        <v>1.026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7">
        <f t="shared" si="318"/>
        <v>59.651162790697676</v>
      </c>
      <c r="Q3443" t="str">
        <f t="shared" si="321"/>
        <v>theater</v>
      </c>
      <c r="R3443" t="str">
        <f t="shared" si="319"/>
        <v>plays</v>
      </c>
      <c r="S3443" s="11">
        <f t="shared" si="322"/>
        <v>42321.636805555558</v>
      </c>
      <c r="T3443">
        <f t="shared" si="323"/>
        <v>2015</v>
      </c>
    </row>
    <row r="3444" spans="1:20" ht="48" x14ac:dyDescent="0.2">
      <c r="A3444" s="6">
        <f t="shared" si="320"/>
        <v>1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7">
        <f t="shared" si="318"/>
        <v>31.25</v>
      </c>
      <c r="Q3444" t="str">
        <f t="shared" si="321"/>
        <v>theater</v>
      </c>
      <c r="R3444" t="str">
        <f t="shared" si="319"/>
        <v>plays</v>
      </c>
      <c r="S3444" s="11">
        <f t="shared" si="322"/>
        <v>42154.63277777777</v>
      </c>
      <c r="T3444">
        <f t="shared" si="323"/>
        <v>2015</v>
      </c>
    </row>
    <row r="3445" spans="1:20" ht="48" x14ac:dyDescent="0.2">
      <c r="A3445" s="6">
        <f t="shared" si="320"/>
        <v>1.855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7">
        <f t="shared" si="318"/>
        <v>41.222222222222221</v>
      </c>
      <c r="Q3445" t="str">
        <f t="shared" si="321"/>
        <v>theater</v>
      </c>
      <c r="R3445" t="str">
        <f t="shared" si="319"/>
        <v>plays</v>
      </c>
      <c r="S3445" s="11">
        <f t="shared" si="322"/>
        <v>41891.316504629627</v>
      </c>
      <c r="T3445">
        <f t="shared" si="323"/>
        <v>2014</v>
      </c>
    </row>
    <row r="3446" spans="1:20" ht="48" x14ac:dyDescent="0.2">
      <c r="A3446" s="6">
        <f t="shared" si="320"/>
        <v>2.89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7">
        <f t="shared" si="318"/>
        <v>43.35</v>
      </c>
      <c r="Q3446" t="str">
        <f t="shared" si="321"/>
        <v>theater</v>
      </c>
      <c r="R3446" t="str">
        <f t="shared" si="319"/>
        <v>plays</v>
      </c>
      <c r="S3446" s="11">
        <f t="shared" si="322"/>
        <v>42529.374305555553</v>
      </c>
      <c r="T3446">
        <f t="shared" si="323"/>
        <v>2016</v>
      </c>
    </row>
    <row r="3447" spans="1:20" ht="48" x14ac:dyDescent="0.2">
      <c r="A3447" s="6">
        <f t="shared" si="320"/>
        <v>1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7">
        <f t="shared" si="318"/>
        <v>64.516129032258064</v>
      </c>
      <c r="Q3447" t="str">
        <f t="shared" si="321"/>
        <v>theater</v>
      </c>
      <c r="R3447" t="str">
        <f t="shared" si="319"/>
        <v>plays</v>
      </c>
      <c r="S3447" s="11">
        <f t="shared" si="322"/>
        <v>42300.322175925925</v>
      </c>
      <c r="T3447">
        <f t="shared" si="323"/>
        <v>2015</v>
      </c>
    </row>
    <row r="3448" spans="1:20" ht="48" x14ac:dyDescent="0.2">
      <c r="A3448" s="6">
        <f t="shared" si="320"/>
        <v>1.0820000000000001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7">
        <f t="shared" si="318"/>
        <v>43.28</v>
      </c>
      <c r="Q3448" t="str">
        <f t="shared" si="321"/>
        <v>theater</v>
      </c>
      <c r="R3448" t="str">
        <f t="shared" si="319"/>
        <v>plays</v>
      </c>
      <c r="S3448" s="11">
        <f t="shared" si="322"/>
        <v>42040.305555555555</v>
      </c>
      <c r="T3448">
        <f t="shared" si="323"/>
        <v>2015</v>
      </c>
    </row>
    <row r="3449" spans="1:20" ht="32" x14ac:dyDescent="0.2">
      <c r="A3449" s="6">
        <f t="shared" si="320"/>
        <v>1.0780000000000001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7">
        <f t="shared" si="318"/>
        <v>77</v>
      </c>
      <c r="Q3449" t="str">
        <f t="shared" si="321"/>
        <v>theater</v>
      </c>
      <c r="R3449" t="str">
        <f t="shared" si="319"/>
        <v>plays</v>
      </c>
      <c r="S3449" s="11">
        <f t="shared" si="322"/>
        <v>42447.639027777775</v>
      </c>
      <c r="T3449">
        <f t="shared" si="323"/>
        <v>2016</v>
      </c>
    </row>
    <row r="3450" spans="1:20" ht="48" x14ac:dyDescent="0.2">
      <c r="A3450" s="6">
        <f t="shared" si="320"/>
        <v>1.0976190476190477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7">
        <f t="shared" si="318"/>
        <v>51.222222222222221</v>
      </c>
      <c r="Q3450" t="str">
        <f t="shared" si="321"/>
        <v>theater</v>
      </c>
      <c r="R3450" t="str">
        <f t="shared" si="319"/>
        <v>plays</v>
      </c>
      <c r="S3450" s="11">
        <f t="shared" si="322"/>
        <v>41989.910752314812</v>
      </c>
      <c r="T3450">
        <f t="shared" si="323"/>
        <v>2014</v>
      </c>
    </row>
    <row r="3451" spans="1:20" ht="48" x14ac:dyDescent="0.2">
      <c r="A3451" s="6">
        <f t="shared" si="320"/>
        <v>1.70625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7">
        <f t="shared" si="318"/>
        <v>68.25</v>
      </c>
      <c r="Q3451" t="str">
        <f t="shared" si="321"/>
        <v>theater</v>
      </c>
      <c r="R3451" t="str">
        <f t="shared" si="319"/>
        <v>plays</v>
      </c>
      <c r="S3451" s="11">
        <f t="shared" si="322"/>
        <v>42559.958333333336</v>
      </c>
      <c r="T3451">
        <f t="shared" si="323"/>
        <v>2016</v>
      </c>
    </row>
    <row r="3452" spans="1:20" ht="48" x14ac:dyDescent="0.2">
      <c r="A3452" s="6">
        <f t="shared" si="320"/>
        <v>1.52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7">
        <f t="shared" si="318"/>
        <v>19.487179487179485</v>
      </c>
      <c r="Q3452" t="str">
        <f t="shared" si="321"/>
        <v>theater</v>
      </c>
      <c r="R3452" t="str">
        <f t="shared" si="319"/>
        <v>plays</v>
      </c>
      <c r="S3452" s="11">
        <f t="shared" si="322"/>
        <v>42096.454525462956</v>
      </c>
      <c r="T3452">
        <f t="shared" si="323"/>
        <v>2015</v>
      </c>
    </row>
    <row r="3453" spans="1:20" ht="48" x14ac:dyDescent="0.2">
      <c r="A3453" s="6">
        <f t="shared" si="320"/>
        <v>1.0123076923076924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7">
        <f t="shared" si="318"/>
        <v>41.125</v>
      </c>
      <c r="Q3453" t="str">
        <f t="shared" si="321"/>
        <v>theater</v>
      </c>
      <c r="R3453" t="str">
        <f t="shared" si="319"/>
        <v>plays</v>
      </c>
      <c r="S3453" s="11">
        <f t="shared" si="322"/>
        <v>42115.515358796292</v>
      </c>
      <c r="T3453">
        <f t="shared" si="323"/>
        <v>2015</v>
      </c>
    </row>
    <row r="3454" spans="1:20" ht="48" x14ac:dyDescent="0.2">
      <c r="A3454" s="6">
        <f t="shared" si="320"/>
        <v>1.532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7">
        <f t="shared" si="318"/>
        <v>41.405405405405403</v>
      </c>
      <c r="Q3454" t="str">
        <f t="shared" si="321"/>
        <v>theater</v>
      </c>
      <c r="R3454" t="str">
        <f t="shared" si="319"/>
        <v>plays</v>
      </c>
      <c r="S3454" s="11">
        <f t="shared" si="322"/>
        <v>41842.957638888889</v>
      </c>
      <c r="T3454">
        <f t="shared" si="323"/>
        <v>2014</v>
      </c>
    </row>
    <row r="3455" spans="1:20" ht="48" x14ac:dyDescent="0.2">
      <c r="A3455" s="6">
        <f t="shared" si="320"/>
        <v>1.2833333333333334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7">
        <f t="shared" si="318"/>
        <v>27.5</v>
      </c>
      <c r="Q3455" t="str">
        <f t="shared" si="321"/>
        <v>theater</v>
      </c>
      <c r="R3455" t="str">
        <f t="shared" si="319"/>
        <v>plays</v>
      </c>
      <c r="S3455" s="11">
        <f t="shared" si="322"/>
        <v>42595.770324074074</v>
      </c>
      <c r="T3455">
        <f t="shared" si="323"/>
        <v>2016</v>
      </c>
    </row>
    <row r="3456" spans="1:20" ht="48" x14ac:dyDescent="0.2">
      <c r="A3456" s="6">
        <f t="shared" si="320"/>
        <v>1.0071428571428571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7">
        <f t="shared" si="318"/>
        <v>33.571428571428569</v>
      </c>
      <c r="Q3456" t="str">
        <f t="shared" si="321"/>
        <v>theater</v>
      </c>
      <c r="R3456" t="str">
        <f t="shared" si="319"/>
        <v>plays</v>
      </c>
      <c r="S3456" s="11">
        <f t="shared" si="322"/>
        <v>41851.490266203698</v>
      </c>
      <c r="T3456">
        <f t="shared" si="323"/>
        <v>2014</v>
      </c>
    </row>
    <row r="3457" spans="1:20" ht="48" x14ac:dyDescent="0.2">
      <c r="A3457" s="6">
        <f t="shared" si="320"/>
        <v>1.0065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7">
        <f t="shared" si="318"/>
        <v>145.86956521739131</v>
      </c>
      <c r="Q3457" t="str">
        <f t="shared" si="321"/>
        <v>theater</v>
      </c>
      <c r="R3457" t="str">
        <f t="shared" si="319"/>
        <v>plays</v>
      </c>
      <c r="S3457" s="11">
        <f t="shared" si="322"/>
        <v>42656.541979166665</v>
      </c>
      <c r="T3457">
        <f t="shared" si="323"/>
        <v>2016</v>
      </c>
    </row>
    <row r="3458" spans="1:20" ht="48" x14ac:dyDescent="0.2">
      <c r="A3458" s="6">
        <f t="shared" si="320"/>
        <v>1.913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7">
        <f t="shared" ref="P3458:P3521" si="324">F:F/M:M</f>
        <v>358.6875</v>
      </c>
      <c r="Q3458" t="str">
        <f t="shared" si="321"/>
        <v>theater</v>
      </c>
      <c r="R3458" t="str">
        <f t="shared" ref="R3458:R3521" si="325">RIGHT(O3458,LEN(O3458)-SEARCH("/",O3458,1))</f>
        <v>plays</v>
      </c>
      <c r="S3458" s="11">
        <f t="shared" si="322"/>
        <v>41852.082638888889</v>
      </c>
      <c r="T3458">
        <f t="shared" si="323"/>
        <v>2014</v>
      </c>
    </row>
    <row r="3459" spans="1:20" ht="32" x14ac:dyDescent="0.2">
      <c r="A3459" s="6">
        <f t="shared" ref="A3459:A3522" si="326">F:F/E:E</f>
        <v>1.4019999999999999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7">
        <f t="shared" si="324"/>
        <v>50.981818181818184</v>
      </c>
      <c r="Q3459" t="str">
        <f t="shared" ref="Q3459:Q3522" si="327">LEFT(O3459,SEARCH("/",O3459,1)-1)</f>
        <v>theater</v>
      </c>
      <c r="R3459" t="str">
        <f t="shared" si="325"/>
        <v>plays</v>
      </c>
      <c r="S3459" s="11">
        <f t="shared" ref="S3459:S3522" si="328">(((J3459/60)/60)/24)+DATE(1970,1,1)+(-5/24)</f>
        <v>42047.040972222218</v>
      </c>
      <c r="T3459">
        <f t="shared" ref="T3459:T3522" si="329">YEAR(S3459)</f>
        <v>2015</v>
      </c>
    </row>
    <row r="3460" spans="1:20" ht="48" x14ac:dyDescent="0.2">
      <c r="A3460" s="6">
        <f t="shared" si="326"/>
        <v>1.2433537832310839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7">
        <f t="shared" si="324"/>
        <v>45.037037037037038</v>
      </c>
      <c r="Q3460" t="str">
        <f t="shared" si="327"/>
        <v>theater</v>
      </c>
      <c r="R3460" t="str">
        <f t="shared" si="325"/>
        <v>plays</v>
      </c>
      <c r="S3460" s="11">
        <f t="shared" si="328"/>
        <v>42037.977083333331</v>
      </c>
      <c r="T3460">
        <f t="shared" si="329"/>
        <v>2015</v>
      </c>
    </row>
    <row r="3461" spans="1:20" ht="48" x14ac:dyDescent="0.2">
      <c r="A3461" s="6">
        <f t="shared" si="326"/>
        <v>1.262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7">
        <f t="shared" si="324"/>
        <v>17.527777777777779</v>
      </c>
      <c r="Q3461" t="str">
        <f t="shared" si="327"/>
        <v>theater</v>
      </c>
      <c r="R3461" t="str">
        <f t="shared" si="325"/>
        <v>plays</v>
      </c>
      <c r="S3461" s="11">
        <f t="shared" si="328"/>
        <v>42510.271527777775</v>
      </c>
      <c r="T3461">
        <f t="shared" si="329"/>
        <v>2016</v>
      </c>
    </row>
    <row r="3462" spans="1:20" ht="48" x14ac:dyDescent="0.2">
      <c r="A3462" s="6">
        <f t="shared" si="326"/>
        <v>1.9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7">
        <f t="shared" si="324"/>
        <v>50</v>
      </c>
      <c r="Q3462" t="str">
        <f t="shared" si="327"/>
        <v>theater</v>
      </c>
      <c r="R3462" t="str">
        <f t="shared" si="325"/>
        <v>plays</v>
      </c>
      <c r="S3462" s="11">
        <f t="shared" si="328"/>
        <v>41866.318888888884</v>
      </c>
      <c r="T3462">
        <f t="shared" si="329"/>
        <v>2014</v>
      </c>
    </row>
    <row r="3463" spans="1:20" ht="48" x14ac:dyDescent="0.2">
      <c r="A3463" s="6">
        <f t="shared" si="326"/>
        <v>1.39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7">
        <f t="shared" si="324"/>
        <v>57.916666666666664</v>
      </c>
      <c r="Q3463" t="str">
        <f t="shared" si="327"/>
        <v>theater</v>
      </c>
      <c r="R3463" t="str">
        <f t="shared" si="325"/>
        <v>plays</v>
      </c>
      <c r="S3463" s="11">
        <f t="shared" si="328"/>
        <v>42671.916666666664</v>
      </c>
      <c r="T3463">
        <f t="shared" si="329"/>
        <v>2016</v>
      </c>
    </row>
    <row r="3464" spans="1:20" ht="48" x14ac:dyDescent="0.2">
      <c r="A3464" s="6">
        <f t="shared" si="326"/>
        <v>2.02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7">
        <f t="shared" si="324"/>
        <v>29.705882352941178</v>
      </c>
      <c r="Q3464" t="str">
        <f t="shared" si="327"/>
        <v>theater</v>
      </c>
      <c r="R3464" t="str">
        <f t="shared" si="325"/>
        <v>plays</v>
      </c>
      <c r="S3464" s="11">
        <f t="shared" si="328"/>
        <v>42195.541666666664</v>
      </c>
      <c r="T3464">
        <f t="shared" si="329"/>
        <v>2015</v>
      </c>
    </row>
    <row r="3465" spans="1:20" ht="48" x14ac:dyDescent="0.2">
      <c r="A3465" s="6">
        <f t="shared" si="326"/>
        <v>1.0338000000000001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7">
        <f t="shared" si="324"/>
        <v>90.684210526315795</v>
      </c>
      <c r="Q3465" t="str">
        <f t="shared" si="327"/>
        <v>theater</v>
      </c>
      <c r="R3465" t="str">
        <f t="shared" si="325"/>
        <v>plays</v>
      </c>
      <c r="S3465" s="11">
        <f t="shared" si="328"/>
        <v>42653.957638888889</v>
      </c>
      <c r="T3465">
        <f t="shared" si="329"/>
        <v>2016</v>
      </c>
    </row>
    <row r="3466" spans="1:20" ht="48" x14ac:dyDescent="0.2">
      <c r="A3466" s="6">
        <f t="shared" si="326"/>
        <v>1.023236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7">
        <f t="shared" si="324"/>
        <v>55.012688172043013</v>
      </c>
      <c r="Q3466" t="str">
        <f t="shared" si="327"/>
        <v>theater</v>
      </c>
      <c r="R3466" t="str">
        <f t="shared" si="325"/>
        <v>plays</v>
      </c>
      <c r="S3466" s="11">
        <f t="shared" si="328"/>
        <v>42604.921724537031</v>
      </c>
      <c r="T3466">
        <f t="shared" si="329"/>
        <v>2016</v>
      </c>
    </row>
    <row r="3467" spans="1:20" ht="48" x14ac:dyDescent="0.2">
      <c r="A3467" s="6">
        <f t="shared" si="326"/>
        <v>1.03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7">
        <f t="shared" si="324"/>
        <v>57.222222222222221</v>
      </c>
      <c r="Q3467" t="str">
        <f t="shared" si="327"/>
        <v>theater</v>
      </c>
      <c r="R3467" t="str">
        <f t="shared" si="325"/>
        <v>plays</v>
      </c>
      <c r="S3467" s="11">
        <f t="shared" si="328"/>
        <v>42225.458333333336</v>
      </c>
      <c r="T3467">
        <f t="shared" si="329"/>
        <v>2015</v>
      </c>
    </row>
    <row r="3468" spans="1:20" ht="32" x14ac:dyDescent="0.2">
      <c r="A3468" s="6">
        <f t="shared" si="326"/>
        <v>1.2714285714285714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7">
        <f t="shared" si="324"/>
        <v>72.950819672131146</v>
      </c>
      <c r="Q3468" t="str">
        <f t="shared" si="327"/>
        <v>theater</v>
      </c>
      <c r="R3468" t="str">
        <f t="shared" si="325"/>
        <v>plays</v>
      </c>
      <c r="S3468" s="11">
        <f t="shared" si="328"/>
        <v>42479.769097222219</v>
      </c>
      <c r="T3468">
        <f t="shared" si="329"/>
        <v>2016</v>
      </c>
    </row>
    <row r="3469" spans="1:20" ht="16" x14ac:dyDescent="0.2">
      <c r="A3469" s="6">
        <f t="shared" si="326"/>
        <v>1.01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7">
        <f t="shared" si="324"/>
        <v>64.468085106382972</v>
      </c>
      <c r="Q3469" t="str">
        <f t="shared" si="327"/>
        <v>theater</v>
      </c>
      <c r="R3469" t="str">
        <f t="shared" si="325"/>
        <v>plays</v>
      </c>
      <c r="S3469" s="11">
        <f t="shared" si="328"/>
        <v>42083.421666666669</v>
      </c>
      <c r="T3469">
        <f t="shared" si="329"/>
        <v>2015</v>
      </c>
    </row>
    <row r="3470" spans="1:20" ht="48" x14ac:dyDescent="0.2">
      <c r="A3470" s="6">
        <f t="shared" si="326"/>
        <v>1.2178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7">
        <f t="shared" si="324"/>
        <v>716.35294117647061</v>
      </c>
      <c r="Q3470" t="str">
        <f t="shared" si="327"/>
        <v>theater</v>
      </c>
      <c r="R3470" t="str">
        <f t="shared" si="325"/>
        <v>plays</v>
      </c>
      <c r="S3470" s="11">
        <f t="shared" si="328"/>
        <v>42633.916666666664</v>
      </c>
      <c r="T3470">
        <f t="shared" si="329"/>
        <v>2016</v>
      </c>
    </row>
    <row r="3471" spans="1:20" ht="48" x14ac:dyDescent="0.2">
      <c r="A3471" s="6">
        <f t="shared" si="326"/>
        <v>1.1339285714285714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7">
        <f t="shared" si="324"/>
        <v>50.396825396825399</v>
      </c>
      <c r="Q3471" t="str">
        <f t="shared" si="327"/>
        <v>theater</v>
      </c>
      <c r="R3471" t="str">
        <f t="shared" si="325"/>
        <v>plays</v>
      </c>
      <c r="S3471" s="11">
        <f t="shared" si="328"/>
        <v>42488.433391203704</v>
      </c>
      <c r="T3471">
        <f t="shared" si="329"/>
        <v>2016</v>
      </c>
    </row>
    <row r="3472" spans="1:20" ht="32" x14ac:dyDescent="0.2">
      <c r="A3472" s="6">
        <f t="shared" si="326"/>
        <v>1.5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7">
        <f t="shared" si="324"/>
        <v>41.666666666666664</v>
      </c>
      <c r="Q3472" t="str">
        <f t="shared" si="327"/>
        <v>theater</v>
      </c>
      <c r="R3472" t="str">
        <f t="shared" si="325"/>
        <v>plays</v>
      </c>
      <c r="S3472" s="11">
        <f t="shared" si="328"/>
        <v>42566.693055555552</v>
      </c>
      <c r="T3472">
        <f t="shared" si="329"/>
        <v>2016</v>
      </c>
    </row>
    <row r="3473" spans="1:20" ht="48" x14ac:dyDescent="0.2">
      <c r="A3473" s="6">
        <f t="shared" si="326"/>
        <v>2.1459999999999999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7">
        <f t="shared" si="324"/>
        <v>35.766666666666666</v>
      </c>
      <c r="Q3473" t="str">
        <f t="shared" si="327"/>
        <v>theater</v>
      </c>
      <c r="R3473" t="str">
        <f t="shared" si="325"/>
        <v>plays</v>
      </c>
      <c r="S3473" s="11">
        <f t="shared" si="328"/>
        <v>41882.625</v>
      </c>
      <c r="T3473">
        <f t="shared" si="329"/>
        <v>2014</v>
      </c>
    </row>
    <row r="3474" spans="1:20" ht="48" x14ac:dyDescent="0.2">
      <c r="A3474" s="6">
        <f t="shared" si="326"/>
        <v>1.0205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7">
        <f t="shared" si="324"/>
        <v>88.739130434782609</v>
      </c>
      <c r="Q3474" t="str">
        <f t="shared" si="327"/>
        <v>theater</v>
      </c>
      <c r="R3474" t="str">
        <f t="shared" si="325"/>
        <v>plays</v>
      </c>
      <c r="S3474" s="11">
        <f t="shared" si="328"/>
        <v>41949.040972222218</v>
      </c>
      <c r="T3474">
        <f t="shared" si="329"/>
        <v>2014</v>
      </c>
    </row>
    <row r="3475" spans="1:20" ht="48" x14ac:dyDescent="0.2">
      <c r="A3475" s="6">
        <f t="shared" si="326"/>
        <v>1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7">
        <f t="shared" si="324"/>
        <v>148.4848484848485</v>
      </c>
      <c r="Q3475" t="str">
        <f t="shared" si="327"/>
        <v>theater</v>
      </c>
      <c r="R3475" t="str">
        <f t="shared" si="325"/>
        <v>plays</v>
      </c>
      <c r="S3475" s="11">
        <f t="shared" si="328"/>
        <v>42083.643749999996</v>
      </c>
      <c r="T3475">
        <f t="shared" si="329"/>
        <v>2015</v>
      </c>
    </row>
    <row r="3476" spans="1:20" ht="48" x14ac:dyDescent="0.2">
      <c r="A3476" s="6">
        <f t="shared" si="326"/>
        <v>1.01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7">
        <f t="shared" si="324"/>
        <v>51.794871794871796</v>
      </c>
      <c r="Q3476" t="str">
        <f t="shared" si="327"/>
        <v>theater</v>
      </c>
      <c r="R3476" t="str">
        <f t="shared" si="325"/>
        <v>plays</v>
      </c>
      <c r="S3476" s="11">
        <f t="shared" si="328"/>
        <v>42571.293182870366</v>
      </c>
      <c r="T3476">
        <f t="shared" si="329"/>
        <v>2016</v>
      </c>
    </row>
    <row r="3477" spans="1:20" ht="48" x14ac:dyDescent="0.2">
      <c r="A3477" s="6">
        <f t="shared" si="326"/>
        <v>1.1333333333333333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7">
        <f t="shared" si="324"/>
        <v>20</v>
      </c>
      <c r="Q3477" t="str">
        <f t="shared" si="327"/>
        <v>theater</v>
      </c>
      <c r="R3477" t="str">
        <f t="shared" si="325"/>
        <v>plays</v>
      </c>
      <c r="S3477" s="11">
        <f t="shared" si="328"/>
        <v>41945.791666666664</v>
      </c>
      <c r="T3477">
        <f t="shared" si="329"/>
        <v>2014</v>
      </c>
    </row>
    <row r="3478" spans="1:20" ht="48" x14ac:dyDescent="0.2">
      <c r="A3478" s="6">
        <f t="shared" si="326"/>
        <v>1.04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7">
        <f t="shared" si="324"/>
        <v>52</v>
      </c>
      <c r="Q3478" t="str">
        <f t="shared" si="327"/>
        <v>theater</v>
      </c>
      <c r="R3478" t="str">
        <f t="shared" si="325"/>
        <v>plays</v>
      </c>
      <c r="S3478" s="11">
        <f t="shared" si="328"/>
        <v>41938.916666666664</v>
      </c>
      <c r="T3478">
        <f t="shared" si="329"/>
        <v>2014</v>
      </c>
    </row>
    <row r="3479" spans="1:20" ht="48" x14ac:dyDescent="0.2">
      <c r="A3479" s="6">
        <f t="shared" si="326"/>
        <v>1.1533333333333333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7">
        <f t="shared" si="324"/>
        <v>53.230769230769234</v>
      </c>
      <c r="Q3479" t="str">
        <f t="shared" si="327"/>
        <v>theater</v>
      </c>
      <c r="R3479" t="str">
        <f t="shared" si="325"/>
        <v>plays</v>
      </c>
      <c r="S3479" s="11">
        <f t="shared" si="328"/>
        <v>42140.916666666664</v>
      </c>
      <c r="T3479">
        <f t="shared" si="329"/>
        <v>2015</v>
      </c>
    </row>
    <row r="3480" spans="1:20" ht="48" x14ac:dyDescent="0.2">
      <c r="A3480" s="6">
        <f t="shared" si="326"/>
        <v>1.1285000000000001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7">
        <f t="shared" si="324"/>
        <v>39.596491228070178</v>
      </c>
      <c r="Q3480" t="str">
        <f t="shared" si="327"/>
        <v>theater</v>
      </c>
      <c r="R3480" t="str">
        <f t="shared" si="325"/>
        <v>plays</v>
      </c>
      <c r="S3480" s="11">
        <f t="shared" si="328"/>
        <v>42079.666666666664</v>
      </c>
      <c r="T3480">
        <f t="shared" si="329"/>
        <v>2015</v>
      </c>
    </row>
    <row r="3481" spans="1:20" ht="48" x14ac:dyDescent="0.2">
      <c r="A3481" s="6">
        <f t="shared" si="326"/>
        <v>1.2786666666666666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7">
        <f t="shared" si="324"/>
        <v>34.25</v>
      </c>
      <c r="Q3481" t="str">
        <f t="shared" si="327"/>
        <v>theater</v>
      </c>
      <c r="R3481" t="str">
        <f t="shared" si="325"/>
        <v>plays</v>
      </c>
      <c r="S3481" s="11">
        <f t="shared" si="328"/>
        <v>41811.646759259253</v>
      </c>
      <c r="T3481">
        <f t="shared" si="329"/>
        <v>2014</v>
      </c>
    </row>
    <row r="3482" spans="1:20" ht="48" x14ac:dyDescent="0.2">
      <c r="A3482" s="6">
        <f t="shared" si="326"/>
        <v>1.4266666666666667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7">
        <f t="shared" si="324"/>
        <v>164.61538461538461</v>
      </c>
      <c r="Q3482" t="str">
        <f t="shared" si="327"/>
        <v>theater</v>
      </c>
      <c r="R3482" t="str">
        <f t="shared" si="325"/>
        <v>plays</v>
      </c>
      <c r="S3482" s="11">
        <f t="shared" si="328"/>
        <v>42195.666666666664</v>
      </c>
      <c r="T3482">
        <f t="shared" si="329"/>
        <v>2015</v>
      </c>
    </row>
    <row r="3483" spans="1:20" ht="48" x14ac:dyDescent="0.2">
      <c r="A3483" s="6">
        <f t="shared" si="326"/>
        <v>1.1879999999999999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7">
        <f t="shared" si="324"/>
        <v>125.05263157894737</v>
      </c>
      <c r="Q3483" t="str">
        <f t="shared" si="327"/>
        <v>theater</v>
      </c>
      <c r="R3483" t="str">
        <f t="shared" si="325"/>
        <v>plays</v>
      </c>
      <c r="S3483" s="11">
        <f t="shared" si="328"/>
        <v>42006.039212962954</v>
      </c>
      <c r="T3483">
        <f t="shared" si="329"/>
        <v>2015</v>
      </c>
    </row>
    <row r="3484" spans="1:20" ht="48" x14ac:dyDescent="0.2">
      <c r="A3484" s="6">
        <f t="shared" si="326"/>
        <v>1.3833333333333333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7">
        <f t="shared" si="324"/>
        <v>51.875</v>
      </c>
      <c r="Q3484" t="str">
        <f t="shared" si="327"/>
        <v>theater</v>
      </c>
      <c r="R3484" t="str">
        <f t="shared" si="325"/>
        <v>plays</v>
      </c>
      <c r="S3484" s="11">
        <f t="shared" si="328"/>
        <v>41826.563263888886</v>
      </c>
      <c r="T3484">
        <f t="shared" si="329"/>
        <v>2014</v>
      </c>
    </row>
    <row r="3485" spans="1:20" ht="48" x14ac:dyDescent="0.2">
      <c r="A3485" s="6">
        <f t="shared" si="326"/>
        <v>1.599402985074627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7">
        <f t="shared" si="324"/>
        <v>40.285714285714285</v>
      </c>
      <c r="Q3485" t="str">
        <f t="shared" si="327"/>
        <v>theater</v>
      </c>
      <c r="R3485" t="str">
        <f t="shared" si="325"/>
        <v>plays</v>
      </c>
      <c r="S3485" s="11">
        <f t="shared" si="328"/>
        <v>41823.460428240738</v>
      </c>
      <c r="T3485">
        <f t="shared" si="329"/>
        <v>2014</v>
      </c>
    </row>
    <row r="3486" spans="1:20" ht="48" x14ac:dyDescent="0.2">
      <c r="A3486" s="6">
        <f t="shared" si="326"/>
        <v>1.1424000000000001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7">
        <f t="shared" si="324"/>
        <v>64.909090909090907</v>
      </c>
      <c r="Q3486" t="str">
        <f t="shared" si="327"/>
        <v>theater</v>
      </c>
      <c r="R3486" t="str">
        <f t="shared" si="325"/>
        <v>plays</v>
      </c>
      <c r="S3486" s="11">
        <f t="shared" si="328"/>
        <v>42536.552071759252</v>
      </c>
      <c r="T3486">
        <f t="shared" si="329"/>
        <v>2016</v>
      </c>
    </row>
    <row r="3487" spans="1:20" ht="48" x14ac:dyDescent="0.2">
      <c r="A3487" s="6">
        <f t="shared" si="326"/>
        <v>1.0060606060606061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7">
        <f t="shared" si="324"/>
        <v>55.333333333333336</v>
      </c>
      <c r="Q3487" t="str">
        <f t="shared" si="327"/>
        <v>theater</v>
      </c>
      <c r="R3487" t="str">
        <f t="shared" si="325"/>
        <v>plays</v>
      </c>
      <c r="S3487" s="11">
        <f t="shared" si="328"/>
        <v>42402.484722222223</v>
      </c>
      <c r="T3487">
        <f t="shared" si="329"/>
        <v>2016</v>
      </c>
    </row>
    <row r="3488" spans="1:20" ht="48" x14ac:dyDescent="0.2">
      <c r="A3488" s="6">
        <f t="shared" si="326"/>
        <v>1.552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7">
        <f t="shared" si="324"/>
        <v>83.142857142857139</v>
      </c>
      <c r="Q3488" t="str">
        <f t="shared" si="327"/>
        <v>theater</v>
      </c>
      <c r="R3488" t="str">
        <f t="shared" si="325"/>
        <v>plays</v>
      </c>
      <c r="S3488" s="11">
        <f t="shared" si="328"/>
        <v>42158.082638888889</v>
      </c>
      <c r="T3488">
        <f t="shared" si="329"/>
        <v>2015</v>
      </c>
    </row>
    <row r="3489" spans="1:20" ht="48" x14ac:dyDescent="0.2">
      <c r="A3489" s="6">
        <f t="shared" si="326"/>
        <v>1.2775000000000001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7">
        <f t="shared" si="324"/>
        <v>38.712121212121211</v>
      </c>
      <c r="Q3489" t="str">
        <f t="shared" si="327"/>
        <v>theater</v>
      </c>
      <c r="R3489" t="str">
        <f t="shared" si="325"/>
        <v>plays</v>
      </c>
      <c r="S3489" s="11">
        <f t="shared" si="328"/>
        <v>42179.732083333329</v>
      </c>
      <c r="T3489">
        <f t="shared" si="329"/>
        <v>2015</v>
      </c>
    </row>
    <row r="3490" spans="1:20" ht="48" x14ac:dyDescent="0.2">
      <c r="A3490" s="6">
        <f t="shared" si="326"/>
        <v>1.212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7">
        <f t="shared" si="324"/>
        <v>125.37931034482759</v>
      </c>
      <c r="Q3490" t="str">
        <f t="shared" si="327"/>
        <v>theater</v>
      </c>
      <c r="R3490" t="str">
        <f t="shared" si="325"/>
        <v>plays</v>
      </c>
      <c r="S3490" s="11">
        <f t="shared" si="328"/>
        <v>42111.458333333336</v>
      </c>
      <c r="T3490">
        <f t="shared" si="329"/>
        <v>2015</v>
      </c>
    </row>
    <row r="3491" spans="1:20" ht="48" x14ac:dyDescent="0.2">
      <c r="A3491" s="6">
        <f t="shared" si="326"/>
        <v>1.127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7">
        <f t="shared" si="324"/>
        <v>78.263888888888886</v>
      </c>
      <c r="Q3491" t="str">
        <f t="shared" si="327"/>
        <v>theater</v>
      </c>
      <c r="R3491" t="str">
        <f t="shared" si="325"/>
        <v>plays</v>
      </c>
      <c r="S3491" s="11">
        <f t="shared" si="328"/>
        <v>41783.666666666664</v>
      </c>
      <c r="T3491">
        <f t="shared" si="329"/>
        <v>2014</v>
      </c>
    </row>
    <row r="3492" spans="1:20" ht="48" x14ac:dyDescent="0.2">
      <c r="A3492" s="6">
        <f t="shared" si="326"/>
        <v>1.2749999999999999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7">
        <f t="shared" si="324"/>
        <v>47.222222222222221</v>
      </c>
      <c r="Q3492" t="str">
        <f t="shared" si="327"/>
        <v>theater</v>
      </c>
      <c r="R3492" t="str">
        <f t="shared" si="325"/>
        <v>plays</v>
      </c>
      <c r="S3492" s="11">
        <f t="shared" si="328"/>
        <v>42473.594027777777</v>
      </c>
      <c r="T3492">
        <f t="shared" si="329"/>
        <v>2016</v>
      </c>
    </row>
    <row r="3493" spans="1:20" ht="48" x14ac:dyDescent="0.2">
      <c r="A3493" s="6">
        <f t="shared" si="326"/>
        <v>1.5820000000000001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7">
        <f t="shared" si="324"/>
        <v>79.099999999999994</v>
      </c>
      <c r="Q3493" t="str">
        <f t="shared" si="327"/>
        <v>theater</v>
      </c>
      <c r="R3493" t="str">
        <f t="shared" si="325"/>
        <v>plays</v>
      </c>
      <c r="S3493" s="11">
        <f t="shared" si="328"/>
        <v>42142.041481481479</v>
      </c>
      <c r="T3493">
        <f t="shared" si="329"/>
        <v>2015</v>
      </c>
    </row>
    <row r="3494" spans="1:20" ht="48" x14ac:dyDescent="0.2">
      <c r="A3494" s="6">
        <f t="shared" si="326"/>
        <v>1.0526894736842105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7">
        <f t="shared" si="324"/>
        <v>114.29199999999999</v>
      </c>
      <c r="Q3494" t="str">
        <f t="shared" si="327"/>
        <v>theater</v>
      </c>
      <c r="R3494" t="str">
        <f t="shared" si="325"/>
        <v>plays</v>
      </c>
      <c r="S3494" s="11">
        <f t="shared" si="328"/>
        <v>42302.800891203697</v>
      </c>
      <c r="T3494">
        <f t="shared" si="329"/>
        <v>2015</v>
      </c>
    </row>
    <row r="3495" spans="1:20" ht="48" x14ac:dyDescent="0.2">
      <c r="A3495" s="6">
        <f t="shared" si="326"/>
        <v>1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7">
        <f t="shared" si="324"/>
        <v>51.724137931034484</v>
      </c>
      <c r="Q3495" t="str">
        <f t="shared" si="327"/>
        <v>theater</v>
      </c>
      <c r="R3495" t="str">
        <f t="shared" si="325"/>
        <v>plays</v>
      </c>
      <c r="S3495" s="11">
        <f t="shared" si="328"/>
        <v>41868.007638888885</v>
      </c>
      <c r="T3495">
        <f t="shared" si="329"/>
        <v>2014</v>
      </c>
    </row>
    <row r="3496" spans="1:20" ht="48" x14ac:dyDescent="0.2">
      <c r="A3496" s="6">
        <f t="shared" si="326"/>
        <v>1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7">
        <f t="shared" si="324"/>
        <v>30.76923076923077</v>
      </c>
      <c r="Q3496" t="str">
        <f t="shared" si="327"/>
        <v>theater</v>
      </c>
      <c r="R3496" t="str">
        <f t="shared" si="325"/>
        <v>plays</v>
      </c>
      <c r="S3496" s="11">
        <f t="shared" si="328"/>
        <v>42700.041666666664</v>
      </c>
      <c r="T3496">
        <f t="shared" si="329"/>
        <v>2016</v>
      </c>
    </row>
    <row r="3497" spans="1:20" ht="48" x14ac:dyDescent="0.2">
      <c r="A3497" s="6">
        <f t="shared" si="326"/>
        <v>1.0686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7">
        <f t="shared" si="324"/>
        <v>74.208333333333329</v>
      </c>
      <c r="Q3497" t="str">
        <f t="shared" si="327"/>
        <v>theater</v>
      </c>
      <c r="R3497" t="str">
        <f t="shared" si="325"/>
        <v>plays</v>
      </c>
      <c r="S3497" s="11">
        <f t="shared" si="328"/>
        <v>41944.512499999997</v>
      </c>
      <c r="T3497">
        <f t="shared" si="329"/>
        <v>2014</v>
      </c>
    </row>
    <row r="3498" spans="1:20" ht="48" x14ac:dyDescent="0.2">
      <c r="A3498" s="6">
        <f t="shared" si="326"/>
        <v>1.244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7">
        <f t="shared" si="324"/>
        <v>47.846153846153847</v>
      </c>
      <c r="Q3498" t="str">
        <f t="shared" si="327"/>
        <v>theater</v>
      </c>
      <c r="R3498" t="str">
        <f t="shared" si="325"/>
        <v>plays</v>
      </c>
      <c r="S3498" s="11">
        <f t="shared" si="328"/>
        <v>42624.638495370367</v>
      </c>
      <c r="T3498">
        <f t="shared" si="329"/>
        <v>2016</v>
      </c>
    </row>
    <row r="3499" spans="1:20" ht="48" x14ac:dyDescent="0.2">
      <c r="A3499" s="6">
        <f t="shared" si="326"/>
        <v>1.0870406189555126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7">
        <f t="shared" si="324"/>
        <v>34.408163265306122</v>
      </c>
      <c r="Q3499" t="str">
        <f t="shared" si="327"/>
        <v>theater</v>
      </c>
      <c r="R3499" t="str">
        <f t="shared" si="325"/>
        <v>plays</v>
      </c>
      <c r="S3499" s="11">
        <f t="shared" si="328"/>
        <v>42523.708333333336</v>
      </c>
      <c r="T3499">
        <f t="shared" si="329"/>
        <v>2016</v>
      </c>
    </row>
    <row r="3500" spans="1:20" ht="48" x14ac:dyDescent="0.2">
      <c r="A3500" s="6">
        <f t="shared" si="326"/>
        <v>1.0242424242424242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7">
        <f t="shared" si="324"/>
        <v>40.238095238095241</v>
      </c>
      <c r="Q3500" t="str">
        <f t="shared" si="327"/>
        <v>theater</v>
      </c>
      <c r="R3500" t="str">
        <f t="shared" si="325"/>
        <v>plays</v>
      </c>
      <c r="S3500" s="11">
        <f t="shared" si="328"/>
        <v>42518.697222222218</v>
      </c>
      <c r="T3500">
        <f t="shared" si="329"/>
        <v>2016</v>
      </c>
    </row>
    <row r="3501" spans="1:20" ht="48" x14ac:dyDescent="0.2">
      <c r="A3501" s="6">
        <f t="shared" si="326"/>
        <v>1.0549999999999999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7">
        <f t="shared" si="324"/>
        <v>60.285714285714285</v>
      </c>
      <c r="Q3501" t="str">
        <f t="shared" si="327"/>
        <v>theater</v>
      </c>
      <c r="R3501" t="str">
        <f t="shared" si="325"/>
        <v>plays</v>
      </c>
      <c r="S3501" s="11">
        <f t="shared" si="328"/>
        <v>42186.082638888889</v>
      </c>
      <c r="T3501">
        <f t="shared" si="329"/>
        <v>2015</v>
      </c>
    </row>
    <row r="3502" spans="1:20" ht="48" x14ac:dyDescent="0.2">
      <c r="A3502" s="6">
        <f t="shared" si="326"/>
        <v>1.0629999999999999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7">
        <f t="shared" si="324"/>
        <v>25.30952380952381</v>
      </c>
      <c r="Q3502" t="str">
        <f t="shared" si="327"/>
        <v>theater</v>
      </c>
      <c r="R3502" t="str">
        <f t="shared" si="325"/>
        <v>plays</v>
      </c>
      <c r="S3502" s="11">
        <f t="shared" si="328"/>
        <v>42435.999305555553</v>
      </c>
      <c r="T3502">
        <f t="shared" si="329"/>
        <v>2016</v>
      </c>
    </row>
    <row r="3503" spans="1:20" ht="48" x14ac:dyDescent="0.2">
      <c r="A3503" s="6">
        <f t="shared" si="326"/>
        <v>1.0066666666666666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7">
        <f t="shared" si="324"/>
        <v>35.952380952380949</v>
      </c>
      <c r="Q3503" t="str">
        <f t="shared" si="327"/>
        <v>theater</v>
      </c>
      <c r="R3503" t="str">
        <f t="shared" si="325"/>
        <v>plays</v>
      </c>
      <c r="S3503" s="11">
        <f t="shared" si="328"/>
        <v>42258.555497685178</v>
      </c>
      <c r="T3503">
        <f t="shared" si="329"/>
        <v>2015</v>
      </c>
    </row>
    <row r="3504" spans="1:20" ht="48" x14ac:dyDescent="0.2">
      <c r="A3504" s="6">
        <f t="shared" si="326"/>
        <v>1.054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7">
        <f t="shared" si="324"/>
        <v>136</v>
      </c>
      <c r="Q3504" t="str">
        <f t="shared" si="327"/>
        <v>theater</v>
      </c>
      <c r="R3504" t="str">
        <f t="shared" si="325"/>
        <v>plays</v>
      </c>
      <c r="S3504" s="11">
        <f t="shared" si="328"/>
        <v>42444.957638888889</v>
      </c>
      <c r="T3504">
        <f t="shared" si="329"/>
        <v>2016</v>
      </c>
    </row>
    <row r="3505" spans="1:20" ht="48" x14ac:dyDescent="0.2">
      <c r="A3505" s="6">
        <f t="shared" si="326"/>
        <v>1.0755999999999999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7">
        <f t="shared" si="324"/>
        <v>70.763157894736835</v>
      </c>
      <c r="Q3505" t="str">
        <f t="shared" si="327"/>
        <v>theater</v>
      </c>
      <c r="R3505" t="str">
        <f t="shared" si="325"/>
        <v>plays</v>
      </c>
      <c r="S3505" s="11">
        <f t="shared" si="328"/>
        <v>42575.27</v>
      </c>
      <c r="T3505">
        <f t="shared" si="329"/>
        <v>2016</v>
      </c>
    </row>
    <row r="3506" spans="1:20" ht="48" x14ac:dyDescent="0.2">
      <c r="A3506" s="6">
        <f t="shared" si="326"/>
        <v>1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7">
        <f t="shared" si="324"/>
        <v>125</v>
      </c>
      <c r="Q3506" t="str">
        <f t="shared" si="327"/>
        <v>theater</v>
      </c>
      <c r="R3506" t="str">
        <f t="shared" si="325"/>
        <v>plays</v>
      </c>
      <c r="S3506" s="11">
        <f t="shared" si="328"/>
        <v>42327.582071759258</v>
      </c>
      <c r="T3506">
        <f t="shared" si="329"/>
        <v>2015</v>
      </c>
    </row>
    <row r="3507" spans="1:20" ht="96" x14ac:dyDescent="0.2">
      <c r="A3507" s="6">
        <f t="shared" si="326"/>
        <v>1.0376000000000001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7">
        <f t="shared" si="324"/>
        <v>66.512820512820511</v>
      </c>
      <c r="Q3507" t="str">
        <f t="shared" si="327"/>
        <v>theater</v>
      </c>
      <c r="R3507" t="str">
        <f t="shared" si="325"/>
        <v>plays</v>
      </c>
      <c r="S3507" s="11">
        <f t="shared" si="328"/>
        <v>41771.958333333328</v>
      </c>
      <c r="T3507">
        <f t="shared" si="329"/>
        <v>2014</v>
      </c>
    </row>
    <row r="3508" spans="1:20" ht="48" x14ac:dyDescent="0.2">
      <c r="A3508" s="6">
        <f t="shared" si="326"/>
        <v>1.0149999999999999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7">
        <f t="shared" si="324"/>
        <v>105</v>
      </c>
      <c r="Q3508" t="str">
        <f t="shared" si="327"/>
        <v>theater</v>
      </c>
      <c r="R3508" t="str">
        <f t="shared" si="325"/>
        <v>plays</v>
      </c>
      <c r="S3508" s="11">
        <f t="shared" si="328"/>
        <v>41874.525925925926</v>
      </c>
      <c r="T3508">
        <f t="shared" si="329"/>
        <v>2014</v>
      </c>
    </row>
    <row r="3509" spans="1:20" ht="32" x14ac:dyDescent="0.2">
      <c r="A3509" s="6">
        <f t="shared" si="326"/>
        <v>1.044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7">
        <f t="shared" si="324"/>
        <v>145</v>
      </c>
      <c r="Q3509" t="str">
        <f t="shared" si="327"/>
        <v>theater</v>
      </c>
      <c r="R3509" t="str">
        <f t="shared" si="325"/>
        <v>plays</v>
      </c>
      <c r="S3509" s="11">
        <f t="shared" si="328"/>
        <v>42521.714548611104</v>
      </c>
      <c r="T3509">
        <f t="shared" si="329"/>
        <v>2016</v>
      </c>
    </row>
    <row r="3510" spans="1:20" ht="48" x14ac:dyDescent="0.2">
      <c r="A3510" s="6">
        <f t="shared" si="326"/>
        <v>1.8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7">
        <f t="shared" si="324"/>
        <v>12</v>
      </c>
      <c r="Q3510" t="str">
        <f t="shared" si="327"/>
        <v>theater</v>
      </c>
      <c r="R3510" t="str">
        <f t="shared" si="325"/>
        <v>plays</v>
      </c>
      <c r="S3510" s="11">
        <f t="shared" si="328"/>
        <v>42500.666666666664</v>
      </c>
      <c r="T3510">
        <f t="shared" si="329"/>
        <v>2016</v>
      </c>
    </row>
    <row r="3511" spans="1:20" ht="48" x14ac:dyDescent="0.2">
      <c r="A3511" s="6">
        <f t="shared" si="326"/>
        <v>1.0633333333333332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7">
        <f t="shared" si="324"/>
        <v>96.666666666666671</v>
      </c>
      <c r="Q3511" t="str">
        <f t="shared" si="327"/>
        <v>theater</v>
      </c>
      <c r="R3511" t="str">
        <f t="shared" si="325"/>
        <v>plays</v>
      </c>
      <c r="S3511" s="11">
        <f t="shared" si="328"/>
        <v>41963.996527777774</v>
      </c>
      <c r="T3511">
        <f t="shared" si="329"/>
        <v>2014</v>
      </c>
    </row>
    <row r="3512" spans="1:20" ht="48" x14ac:dyDescent="0.2">
      <c r="A3512" s="6">
        <f t="shared" si="326"/>
        <v>1.0055555555555555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7">
        <f t="shared" si="324"/>
        <v>60.333333333333336</v>
      </c>
      <c r="Q3512" t="str">
        <f t="shared" si="327"/>
        <v>theater</v>
      </c>
      <c r="R3512" t="str">
        <f t="shared" si="325"/>
        <v>plays</v>
      </c>
      <c r="S3512" s="11">
        <f t="shared" si="328"/>
        <v>41822.412569444445</v>
      </c>
      <c r="T3512">
        <f t="shared" si="329"/>
        <v>2014</v>
      </c>
    </row>
    <row r="3513" spans="1:20" ht="48" x14ac:dyDescent="0.2">
      <c r="A3513" s="6">
        <f t="shared" si="326"/>
        <v>1.012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7">
        <f t="shared" si="324"/>
        <v>79.89473684210526</v>
      </c>
      <c r="Q3513" t="str">
        <f t="shared" si="327"/>
        <v>theater</v>
      </c>
      <c r="R3513" t="str">
        <f t="shared" si="325"/>
        <v>plays</v>
      </c>
      <c r="S3513" s="11">
        <f t="shared" si="328"/>
        <v>41950.5625</v>
      </c>
      <c r="T3513">
        <f t="shared" si="329"/>
        <v>2014</v>
      </c>
    </row>
    <row r="3514" spans="1:20" ht="48" x14ac:dyDescent="0.2">
      <c r="A3514" s="6">
        <f t="shared" si="326"/>
        <v>1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7">
        <f t="shared" si="324"/>
        <v>58.823529411764703</v>
      </c>
      <c r="Q3514" t="str">
        <f t="shared" si="327"/>
        <v>theater</v>
      </c>
      <c r="R3514" t="str">
        <f t="shared" si="325"/>
        <v>plays</v>
      </c>
      <c r="S3514" s="11">
        <f t="shared" si="328"/>
        <v>42117.286944444444</v>
      </c>
      <c r="T3514">
        <f t="shared" si="329"/>
        <v>2015</v>
      </c>
    </row>
    <row r="3515" spans="1:20" ht="48" x14ac:dyDescent="0.2">
      <c r="A3515" s="6">
        <f t="shared" si="326"/>
        <v>1.1839285714285714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7">
        <f t="shared" si="324"/>
        <v>75.340909090909093</v>
      </c>
      <c r="Q3515" t="str">
        <f t="shared" si="327"/>
        <v>theater</v>
      </c>
      <c r="R3515" t="str">
        <f t="shared" si="325"/>
        <v>plays</v>
      </c>
      <c r="S3515" s="11">
        <f t="shared" si="328"/>
        <v>41793.999305555553</v>
      </c>
      <c r="T3515">
        <f t="shared" si="329"/>
        <v>2014</v>
      </c>
    </row>
    <row r="3516" spans="1:20" ht="48" x14ac:dyDescent="0.2">
      <c r="A3516" s="6">
        <f t="shared" si="326"/>
        <v>1.1000000000000001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7">
        <f t="shared" si="324"/>
        <v>55</v>
      </c>
      <c r="Q3516" t="str">
        <f t="shared" si="327"/>
        <v>theater</v>
      </c>
      <c r="R3516" t="str">
        <f t="shared" si="325"/>
        <v>plays</v>
      </c>
      <c r="S3516" s="11">
        <f t="shared" si="328"/>
        <v>42036.999305555553</v>
      </c>
      <c r="T3516">
        <f t="shared" si="329"/>
        <v>2015</v>
      </c>
    </row>
    <row r="3517" spans="1:20" ht="48" x14ac:dyDescent="0.2">
      <c r="A3517" s="6">
        <f t="shared" si="326"/>
        <v>1.0266666666666666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7">
        <f t="shared" si="324"/>
        <v>66.956521739130437</v>
      </c>
      <c r="Q3517" t="str">
        <f t="shared" si="327"/>
        <v>theater</v>
      </c>
      <c r="R3517" t="str">
        <f t="shared" si="325"/>
        <v>plays</v>
      </c>
      <c r="S3517" s="11">
        <f t="shared" si="328"/>
        <v>42155.564479166664</v>
      </c>
      <c r="T3517">
        <f t="shared" si="329"/>
        <v>2015</v>
      </c>
    </row>
    <row r="3518" spans="1:20" ht="48" x14ac:dyDescent="0.2">
      <c r="A3518" s="6">
        <f t="shared" si="326"/>
        <v>1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7">
        <f t="shared" si="324"/>
        <v>227.27272727272728</v>
      </c>
      <c r="Q3518" t="str">
        <f t="shared" si="327"/>
        <v>theater</v>
      </c>
      <c r="R3518" t="str">
        <f t="shared" si="325"/>
        <v>plays</v>
      </c>
      <c r="S3518" s="11">
        <f t="shared" si="328"/>
        <v>41889.916666666664</v>
      </c>
      <c r="T3518">
        <f t="shared" si="329"/>
        <v>2014</v>
      </c>
    </row>
    <row r="3519" spans="1:20" ht="48" x14ac:dyDescent="0.2">
      <c r="A3519" s="6">
        <f t="shared" si="326"/>
        <v>1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7">
        <f t="shared" si="324"/>
        <v>307.69230769230768</v>
      </c>
      <c r="Q3519" t="str">
        <f t="shared" si="327"/>
        <v>theater</v>
      </c>
      <c r="R3519" t="str">
        <f t="shared" si="325"/>
        <v>plays</v>
      </c>
      <c r="S3519" s="11">
        <f t="shared" si="328"/>
        <v>41824.25</v>
      </c>
      <c r="T3519">
        <f t="shared" si="329"/>
        <v>2014</v>
      </c>
    </row>
    <row r="3520" spans="1:20" ht="48" x14ac:dyDescent="0.2">
      <c r="A3520" s="6">
        <f t="shared" si="326"/>
        <v>1.10046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7">
        <f t="shared" si="324"/>
        <v>50.020909090909093</v>
      </c>
      <c r="Q3520" t="str">
        <f t="shared" si="327"/>
        <v>theater</v>
      </c>
      <c r="R3520" t="str">
        <f t="shared" si="325"/>
        <v>plays</v>
      </c>
      <c r="S3520" s="11">
        <f t="shared" si="328"/>
        <v>41914.38958333333</v>
      </c>
      <c r="T3520">
        <f t="shared" si="329"/>
        <v>2014</v>
      </c>
    </row>
    <row r="3521" spans="1:20" ht="48" x14ac:dyDescent="0.2">
      <c r="A3521" s="6">
        <f t="shared" si="326"/>
        <v>1.0135000000000001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7">
        <f t="shared" si="324"/>
        <v>72.392857142857139</v>
      </c>
      <c r="Q3521" t="str">
        <f t="shared" si="327"/>
        <v>theater</v>
      </c>
      <c r="R3521" t="str">
        <f t="shared" si="325"/>
        <v>plays</v>
      </c>
      <c r="S3521" s="11">
        <f t="shared" si="328"/>
        <v>42067.390624999993</v>
      </c>
      <c r="T3521">
        <f t="shared" si="329"/>
        <v>2015</v>
      </c>
    </row>
    <row r="3522" spans="1:20" ht="32" x14ac:dyDescent="0.2">
      <c r="A3522" s="6">
        <f t="shared" si="326"/>
        <v>1.0075000000000001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7">
        <f t="shared" ref="P3522:P3585" si="330">F:F/M:M</f>
        <v>95.952380952380949</v>
      </c>
      <c r="Q3522" t="str">
        <f t="shared" si="327"/>
        <v>theater</v>
      </c>
      <c r="R3522" t="str">
        <f t="shared" ref="R3522:R3585" si="331">RIGHT(O3522,LEN(O3522)-SEARCH("/",O3522,1))</f>
        <v>plays</v>
      </c>
      <c r="S3522" s="11">
        <f t="shared" si="328"/>
        <v>42253.365972222215</v>
      </c>
      <c r="T3522">
        <f t="shared" si="329"/>
        <v>2015</v>
      </c>
    </row>
    <row r="3523" spans="1:20" ht="48" x14ac:dyDescent="0.2">
      <c r="A3523" s="6">
        <f t="shared" ref="A3523:A3586" si="332">F:F/E:E</f>
        <v>1.6942857142857144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7">
        <f t="shared" si="330"/>
        <v>45.615384615384613</v>
      </c>
      <c r="Q3523" t="str">
        <f t="shared" ref="Q3523:Q3586" si="333">LEFT(O3523,SEARCH("/",O3523,1)-1)</f>
        <v>theater</v>
      </c>
      <c r="R3523" t="str">
        <f t="shared" si="331"/>
        <v>plays</v>
      </c>
      <c r="S3523" s="11">
        <f t="shared" ref="S3523:S3586" si="334">(((J3523/60)/60)/24)+DATE(1970,1,1)+(-5/24)</f>
        <v>41911.153009259258</v>
      </c>
      <c r="T3523">
        <f t="shared" ref="T3523:T3586" si="335">YEAR(S3523)</f>
        <v>2014</v>
      </c>
    </row>
    <row r="3524" spans="1:20" ht="48" x14ac:dyDescent="0.2">
      <c r="A3524" s="6">
        <f t="shared" si="332"/>
        <v>1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7">
        <f t="shared" si="330"/>
        <v>41.029411764705884</v>
      </c>
      <c r="Q3524" t="str">
        <f t="shared" si="333"/>
        <v>theater</v>
      </c>
      <c r="R3524" t="str">
        <f t="shared" si="331"/>
        <v>plays</v>
      </c>
      <c r="S3524" s="11">
        <f t="shared" si="334"/>
        <v>42262.212500000001</v>
      </c>
      <c r="T3524">
        <f t="shared" si="335"/>
        <v>2015</v>
      </c>
    </row>
    <row r="3525" spans="1:20" ht="48" x14ac:dyDescent="0.2">
      <c r="A3525" s="6">
        <f t="shared" si="332"/>
        <v>1.1365000000000001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7">
        <f t="shared" si="330"/>
        <v>56.825000000000003</v>
      </c>
      <c r="Q3525" t="str">
        <f t="shared" si="333"/>
        <v>theater</v>
      </c>
      <c r="R3525" t="str">
        <f t="shared" si="331"/>
        <v>plays</v>
      </c>
      <c r="S3525" s="11">
        <f t="shared" si="334"/>
        <v>42638.749999999993</v>
      </c>
      <c r="T3525">
        <f t="shared" si="335"/>
        <v>2016</v>
      </c>
    </row>
    <row r="3526" spans="1:20" ht="48" x14ac:dyDescent="0.2">
      <c r="A3526" s="6">
        <f t="shared" si="332"/>
        <v>1.0156000000000001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7">
        <f t="shared" si="330"/>
        <v>137.24324324324326</v>
      </c>
      <c r="Q3526" t="str">
        <f t="shared" si="333"/>
        <v>theater</v>
      </c>
      <c r="R3526" t="str">
        <f t="shared" si="331"/>
        <v>plays</v>
      </c>
      <c r="S3526" s="11">
        <f t="shared" si="334"/>
        <v>41894.958333333328</v>
      </c>
      <c r="T3526">
        <f t="shared" si="335"/>
        <v>2014</v>
      </c>
    </row>
    <row r="3527" spans="1:20" ht="48" x14ac:dyDescent="0.2">
      <c r="A3527" s="6">
        <f t="shared" si="332"/>
        <v>1.06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7">
        <f t="shared" si="330"/>
        <v>75.714285714285708</v>
      </c>
      <c r="Q3527" t="str">
        <f t="shared" si="333"/>
        <v>theater</v>
      </c>
      <c r="R3527" t="str">
        <f t="shared" si="331"/>
        <v>plays</v>
      </c>
      <c r="S3527" s="11">
        <f t="shared" si="334"/>
        <v>42225.458333333336</v>
      </c>
      <c r="T3527">
        <f t="shared" si="335"/>
        <v>2015</v>
      </c>
    </row>
    <row r="3528" spans="1:20" ht="48" x14ac:dyDescent="0.2">
      <c r="A3528" s="6">
        <f t="shared" si="332"/>
        <v>1.02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7">
        <f t="shared" si="330"/>
        <v>99</v>
      </c>
      <c r="Q3528" t="str">
        <f t="shared" si="333"/>
        <v>theater</v>
      </c>
      <c r="R3528" t="str">
        <f t="shared" si="331"/>
        <v>plays</v>
      </c>
      <c r="S3528" s="11">
        <f t="shared" si="334"/>
        <v>42488.040972222218</v>
      </c>
      <c r="T3528">
        <f t="shared" si="335"/>
        <v>2016</v>
      </c>
    </row>
    <row r="3529" spans="1:20" ht="48" x14ac:dyDescent="0.2">
      <c r="A3529" s="6">
        <f t="shared" si="332"/>
        <v>1.1691666666666667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7">
        <f t="shared" si="330"/>
        <v>81.569767441860463</v>
      </c>
      <c r="Q3529" t="str">
        <f t="shared" si="333"/>
        <v>theater</v>
      </c>
      <c r="R3529" t="str">
        <f t="shared" si="331"/>
        <v>plays</v>
      </c>
      <c r="S3529" s="11">
        <f t="shared" si="334"/>
        <v>42195.957638888889</v>
      </c>
      <c r="T3529">
        <f t="shared" si="335"/>
        <v>2015</v>
      </c>
    </row>
    <row r="3530" spans="1:20" ht="48" x14ac:dyDescent="0.2">
      <c r="A3530" s="6">
        <f t="shared" si="332"/>
        <v>1.0115151515151515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7">
        <f t="shared" si="330"/>
        <v>45.108108108108105</v>
      </c>
      <c r="Q3530" t="str">
        <f t="shared" si="333"/>
        <v>theater</v>
      </c>
      <c r="R3530" t="str">
        <f t="shared" si="331"/>
        <v>plays</v>
      </c>
      <c r="S3530" s="11">
        <f t="shared" si="334"/>
        <v>42753.293032407404</v>
      </c>
      <c r="T3530">
        <f t="shared" si="335"/>
        <v>2017</v>
      </c>
    </row>
    <row r="3531" spans="1:20" ht="48" x14ac:dyDescent="0.2">
      <c r="A3531" s="6">
        <f t="shared" si="332"/>
        <v>1.32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7">
        <f t="shared" si="330"/>
        <v>36.666666666666664</v>
      </c>
      <c r="Q3531" t="str">
        <f t="shared" si="333"/>
        <v>theater</v>
      </c>
      <c r="R3531" t="str">
        <f t="shared" si="331"/>
        <v>plays</v>
      </c>
      <c r="S3531" s="11">
        <f t="shared" si="334"/>
        <v>42197.833333333336</v>
      </c>
      <c r="T3531">
        <f t="shared" si="335"/>
        <v>2015</v>
      </c>
    </row>
    <row r="3532" spans="1:20" ht="48" x14ac:dyDescent="0.2">
      <c r="A3532" s="6">
        <f t="shared" si="332"/>
        <v>1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7">
        <f t="shared" si="330"/>
        <v>125</v>
      </c>
      <c r="Q3532" t="str">
        <f t="shared" si="333"/>
        <v>theater</v>
      </c>
      <c r="R3532" t="str">
        <f t="shared" si="331"/>
        <v>plays</v>
      </c>
      <c r="S3532" s="11">
        <f t="shared" si="334"/>
        <v>42470.624999999993</v>
      </c>
      <c r="T3532">
        <f t="shared" si="335"/>
        <v>2016</v>
      </c>
    </row>
    <row r="3533" spans="1:20" ht="16" x14ac:dyDescent="0.2">
      <c r="A3533" s="6">
        <f t="shared" si="332"/>
        <v>1.28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7">
        <f t="shared" si="330"/>
        <v>49.230769230769234</v>
      </c>
      <c r="Q3533" t="str">
        <f t="shared" si="333"/>
        <v>theater</v>
      </c>
      <c r="R3533" t="str">
        <f t="shared" si="331"/>
        <v>plays</v>
      </c>
      <c r="S3533" s="11">
        <f t="shared" si="334"/>
        <v>42551.44599537037</v>
      </c>
      <c r="T3533">
        <f t="shared" si="335"/>
        <v>2016</v>
      </c>
    </row>
    <row r="3534" spans="1:20" ht="48" x14ac:dyDescent="0.2">
      <c r="A3534" s="6">
        <f t="shared" si="332"/>
        <v>1.1895833333333334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7">
        <f t="shared" si="330"/>
        <v>42.296296296296298</v>
      </c>
      <c r="Q3534" t="str">
        <f t="shared" si="333"/>
        <v>theater</v>
      </c>
      <c r="R3534" t="str">
        <f t="shared" si="331"/>
        <v>plays</v>
      </c>
      <c r="S3534" s="11">
        <f t="shared" si="334"/>
        <v>41899.957638888889</v>
      </c>
      <c r="T3534">
        <f t="shared" si="335"/>
        <v>2014</v>
      </c>
    </row>
    <row r="3535" spans="1:20" ht="48" x14ac:dyDescent="0.2">
      <c r="A3535" s="6">
        <f t="shared" si="332"/>
        <v>1.262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7">
        <f t="shared" si="330"/>
        <v>78.875</v>
      </c>
      <c r="Q3535" t="str">
        <f t="shared" si="333"/>
        <v>theater</v>
      </c>
      <c r="R3535" t="str">
        <f t="shared" si="331"/>
        <v>plays</v>
      </c>
      <c r="S3535" s="11">
        <f t="shared" si="334"/>
        <v>42319.594525462955</v>
      </c>
      <c r="T3535">
        <f t="shared" si="335"/>
        <v>2015</v>
      </c>
    </row>
    <row r="3536" spans="1:20" ht="32" x14ac:dyDescent="0.2">
      <c r="A3536" s="6">
        <f t="shared" si="332"/>
        <v>1.5620000000000001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7">
        <f t="shared" si="330"/>
        <v>38.284313725490193</v>
      </c>
      <c r="Q3536" t="str">
        <f t="shared" si="333"/>
        <v>theater</v>
      </c>
      <c r="R3536" t="str">
        <f t="shared" si="331"/>
        <v>plays</v>
      </c>
      <c r="S3536" s="11">
        <f t="shared" si="334"/>
        <v>42278.416932870365</v>
      </c>
      <c r="T3536">
        <f t="shared" si="335"/>
        <v>2015</v>
      </c>
    </row>
    <row r="3537" spans="1:20" ht="48" x14ac:dyDescent="0.2">
      <c r="A3537" s="6">
        <f t="shared" si="332"/>
        <v>1.0315000000000001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7">
        <f t="shared" si="330"/>
        <v>44.847826086956523</v>
      </c>
      <c r="Q3537" t="str">
        <f t="shared" si="333"/>
        <v>theater</v>
      </c>
      <c r="R3537" t="str">
        <f t="shared" si="331"/>
        <v>plays</v>
      </c>
      <c r="S3537" s="11">
        <f t="shared" si="334"/>
        <v>42279.541666666664</v>
      </c>
      <c r="T3537">
        <f t="shared" si="335"/>
        <v>2015</v>
      </c>
    </row>
    <row r="3538" spans="1:20" ht="48" x14ac:dyDescent="0.2">
      <c r="A3538" s="6">
        <f t="shared" si="332"/>
        <v>1.5333333333333334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7">
        <f t="shared" si="330"/>
        <v>13.529411764705882</v>
      </c>
      <c r="Q3538" t="str">
        <f t="shared" si="333"/>
        <v>theater</v>
      </c>
      <c r="R3538" t="str">
        <f t="shared" si="331"/>
        <v>plays</v>
      </c>
      <c r="S3538" s="11">
        <f t="shared" si="334"/>
        <v>42358.290972222218</v>
      </c>
      <c r="T3538">
        <f t="shared" si="335"/>
        <v>2015</v>
      </c>
    </row>
    <row r="3539" spans="1:20" ht="48" x14ac:dyDescent="0.2">
      <c r="A3539" s="6">
        <f t="shared" si="332"/>
        <v>1.8044444444444445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7">
        <f t="shared" si="330"/>
        <v>43.5</v>
      </c>
      <c r="Q3539" t="str">
        <f t="shared" si="333"/>
        <v>theater</v>
      </c>
      <c r="R3539" t="str">
        <f t="shared" si="331"/>
        <v>plays</v>
      </c>
      <c r="S3539" s="11">
        <f t="shared" si="334"/>
        <v>41960.124305555553</v>
      </c>
      <c r="T3539">
        <f t="shared" si="335"/>
        <v>2014</v>
      </c>
    </row>
    <row r="3540" spans="1:20" ht="48" x14ac:dyDescent="0.2">
      <c r="A3540" s="6">
        <f t="shared" si="332"/>
        <v>1.2845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7">
        <f t="shared" si="330"/>
        <v>30.951807228915662</v>
      </c>
      <c r="Q3540" t="str">
        <f t="shared" si="333"/>
        <v>theater</v>
      </c>
      <c r="R3540" t="str">
        <f t="shared" si="331"/>
        <v>plays</v>
      </c>
      <c r="S3540" s="11">
        <f t="shared" si="334"/>
        <v>42599.212268518517</v>
      </c>
      <c r="T3540">
        <f t="shared" si="335"/>
        <v>2016</v>
      </c>
    </row>
    <row r="3541" spans="1:20" ht="48" x14ac:dyDescent="0.2">
      <c r="A3541" s="6">
        <f t="shared" si="332"/>
        <v>1.1966666666666668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7">
        <f t="shared" si="330"/>
        <v>55.230769230769234</v>
      </c>
      <c r="Q3541" t="str">
        <f t="shared" si="333"/>
        <v>theater</v>
      </c>
      <c r="R3541" t="str">
        <f t="shared" si="331"/>
        <v>plays</v>
      </c>
      <c r="S3541" s="11">
        <f t="shared" si="334"/>
        <v>42621.547708333332</v>
      </c>
      <c r="T3541">
        <f t="shared" si="335"/>
        <v>2016</v>
      </c>
    </row>
    <row r="3542" spans="1:20" ht="48" x14ac:dyDescent="0.2">
      <c r="A3542" s="6">
        <f t="shared" si="332"/>
        <v>1.23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7">
        <f t="shared" si="330"/>
        <v>46.125</v>
      </c>
      <c r="Q3542" t="str">
        <f t="shared" si="333"/>
        <v>theater</v>
      </c>
      <c r="R3542" t="str">
        <f t="shared" si="331"/>
        <v>plays</v>
      </c>
      <c r="S3542" s="11">
        <f t="shared" si="334"/>
        <v>42546.795034722221</v>
      </c>
      <c r="T3542">
        <f t="shared" si="335"/>
        <v>2016</v>
      </c>
    </row>
    <row r="3543" spans="1:20" ht="48" x14ac:dyDescent="0.2">
      <c r="A3543" s="6">
        <f t="shared" si="332"/>
        <v>1.05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7">
        <f t="shared" si="330"/>
        <v>39.375</v>
      </c>
      <c r="Q3543" t="str">
        <f t="shared" si="333"/>
        <v>theater</v>
      </c>
      <c r="R3543" t="str">
        <f t="shared" si="331"/>
        <v>plays</v>
      </c>
      <c r="S3543" s="11">
        <f t="shared" si="334"/>
        <v>42247.521701388883</v>
      </c>
      <c r="T3543">
        <f t="shared" si="335"/>
        <v>2015</v>
      </c>
    </row>
    <row r="3544" spans="1:20" ht="48" x14ac:dyDescent="0.2">
      <c r="A3544" s="6">
        <f t="shared" si="332"/>
        <v>1.0223636363636364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7">
        <f t="shared" si="330"/>
        <v>66.152941176470591</v>
      </c>
      <c r="Q3544" t="str">
        <f t="shared" si="333"/>
        <v>theater</v>
      </c>
      <c r="R3544" t="str">
        <f t="shared" si="331"/>
        <v>plays</v>
      </c>
      <c r="S3544" s="11">
        <f t="shared" si="334"/>
        <v>41889.391458333332</v>
      </c>
      <c r="T3544">
        <f t="shared" si="335"/>
        <v>2014</v>
      </c>
    </row>
    <row r="3545" spans="1:20" ht="48" x14ac:dyDescent="0.2">
      <c r="A3545" s="6">
        <f t="shared" si="332"/>
        <v>1.0466666666666666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7">
        <f t="shared" si="330"/>
        <v>54.137931034482762</v>
      </c>
      <c r="Q3545" t="str">
        <f t="shared" si="333"/>
        <v>theater</v>
      </c>
      <c r="R3545" t="str">
        <f t="shared" si="331"/>
        <v>plays</v>
      </c>
      <c r="S3545" s="11">
        <f t="shared" si="334"/>
        <v>42180.546979166662</v>
      </c>
      <c r="T3545">
        <f t="shared" si="335"/>
        <v>2015</v>
      </c>
    </row>
    <row r="3546" spans="1:20" ht="32" x14ac:dyDescent="0.2">
      <c r="A3546" s="6">
        <f t="shared" si="332"/>
        <v>1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7">
        <f t="shared" si="330"/>
        <v>104.16666666666667</v>
      </c>
      <c r="Q3546" t="str">
        <f t="shared" si="333"/>
        <v>theater</v>
      </c>
      <c r="R3546" t="str">
        <f t="shared" si="331"/>
        <v>plays</v>
      </c>
      <c r="S3546" s="11">
        <f t="shared" si="334"/>
        <v>42070.623344907406</v>
      </c>
      <c r="T3546">
        <f t="shared" si="335"/>
        <v>2015</v>
      </c>
    </row>
    <row r="3547" spans="1:20" ht="48" x14ac:dyDescent="0.2">
      <c r="A3547" s="6">
        <f t="shared" si="332"/>
        <v>1.004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7">
        <f t="shared" si="330"/>
        <v>31.375</v>
      </c>
      <c r="Q3547" t="str">
        <f t="shared" si="333"/>
        <v>theater</v>
      </c>
      <c r="R3547" t="str">
        <f t="shared" si="331"/>
        <v>plays</v>
      </c>
      <c r="S3547" s="11">
        <f t="shared" si="334"/>
        <v>42105.599062499998</v>
      </c>
      <c r="T3547">
        <f t="shared" si="335"/>
        <v>2015</v>
      </c>
    </row>
    <row r="3548" spans="1:20" ht="48" x14ac:dyDescent="0.2">
      <c r="A3548" s="6">
        <f t="shared" si="332"/>
        <v>1.0227272727272727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7">
        <f t="shared" si="330"/>
        <v>59.210526315789473</v>
      </c>
      <c r="Q3548" t="str">
        <f t="shared" si="333"/>
        <v>theater</v>
      </c>
      <c r="R3548" t="str">
        <f t="shared" si="331"/>
        <v>plays</v>
      </c>
      <c r="S3548" s="11">
        <f t="shared" si="334"/>
        <v>42094.957638888889</v>
      </c>
      <c r="T3548">
        <f t="shared" si="335"/>
        <v>2015</v>
      </c>
    </row>
    <row r="3549" spans="1:20" ht="48" x14ac:dyDescent="0.2">
      <c r="A3549" s="6">
        <f t="shared" si="332"/>
        <v>1.1440928571428572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7">
        <f t="shared" si="330"/>
        <v>119.17633928571429</v>
      </c>
      <c r="Q3549" t="str">
        <f t="shared" si="333"/>
        <v>theater</v>
      </c>
      <c r="R3549" t="str">
        <f t="shared" si="331"/>
        <v>plays</v>
      </c>
      <c r="S3549" s="11">
        <f t="shared" si="334"/>
        <v>42503.957638888889</v>
      </c>
      <c r="T3549">
        <f t="shared" si="335"/>
        <v>2016</v>
      </c>
    </row>
    <row r="3550" spans="1:20" ht="48" x14ac:dyDescent="0.2">
      <c r="A3550" s="6">
        <f t="shared" si="332"/>
        <v>1.019047619047619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7">
        <f t="shared" si="330"/>
        <v>164.61538461538461</v>
      </c>
      <c r="Q3550" t="str">
        <f t="shared" si="333"/>
        <v>theater</v>
      </c>
      <c r="R3550" t="str">
        <f t="shared" si="331"/>
        <v>plays</v>
      </c>
      <c r="S3550" s="11">
        <f t="shared" si="334"/>
        <v>42433.833333333336</v>
      </c>
      <c r="T3550">
        <f t="shared" si="335"/>
        <v>2016</v>
      </c>
    </row>
    <row r="3551" spans="1:20" ht="48" x14ac:dyDescent="0.2">
      <c r="A3551" s="6">
        <f t="shared" si="332"/>
        <v>1.02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7">
        <f t="shared" si="330"/>
        <v>24.285714285714285</v>
      </c>
      <c r="Q3551" t="str">
        <f t="shared" si="333"/>
        <v>theater</v>
      </c>
      <c r="R3551" t="str">
        <f t="shared" si="331"/>
        <v>plays</v>
      </c>
      <c r="S3551" s="11">
        <f t="shared" si="334"/>
        <v>42251.186030092591</v>
      </c>
      <c r="T3551">
        <f t="shared" si="335"/>
        <v>2015</v>
      </c>
    </row>
    <row r="3552" spans="1:20" ht="48" x14ac:dyDescent="0.2">
      <c r="A3552" s="6">
        <f t="shared" si="332"/>
        <v>1.048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7">
        <f t="shared" si="330"/>
        <v>40.9375</v>
      </c>
      <c r="Q3552" t="str">
        <f t="shared" si="333"/>
        <v>theater</v>
      </c>
      <c r="R3552" t="str">
        <f t="shared" si="331"/>
        <v>plays</v>
      </c>
      <c r="S3552" s="11">
        <f t="shared" si="334"/>
        <v>42492.685162037036</v>
      </c>
      <c r="T3552">
        <f t="shared" si="335"/>
        <v>2016</v>
      </c>
    </row>
    <row r="3553" spans="1:20" ht="48" x14ac:dyDescent="0.2">
      <c r="A3553" s="6">
        <f t="shared" si="332"/>
        <v>1.0183333333333333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7">
        <f t="shared" si="330"/>
        <v>61.1</v>
      </c>
      <c r="Q3553" t="str">
        <f t="shared" si="333"/>
        <v>theater</v>
      </c>
      <c r="R3553" t="str">
        <f t="shared" si="331"/>
        <v>plays</v>
      </c>
      <c r="S3553" s="11">
        <f t="shared" si="334"/>
        <v>41781.713194444441</v>
      </c>
      <c r="T3553">
        <f t="shared" si="335"/>
        <v>2014</v>
      </c>
    </row>
    <row r="3554" spans="1:20" ht="48" x14ac:dyDescent="0.2">
      <c r="A3554" s="6">
        <f t="shared" si="332"/>
        <v>1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7">
        <f t="shared" si="330"/>
        <v>38.65</v>
      </c>
      <c r="Q3554" t="str">
        <f t="shared" si="333"/>
        <v>theater</v>
      </c>
      <c r="R3554" t="str">
        <f t="shared" si="331"/>
        <v>plays</v>
      </c>
      <c r="S3554" s="11">
        <f t="shared" si="334"/>
        <v>41818.378749999996</v>
      </c>
      <c r="T3554">
        <f t="shared" si="335"/>
        <v>2014</v>
      </c>
    </row>
    <row r="3555" spans="1:20" ht="48" x14ac:dyDescent="0.2">
      <c r="A3555" s="6">
        <f t="shared" si="332"/>
        <v>1.0627272727272727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7">
        <f t="shared" si="330"/>
        <v>56.20192307692308</v>
      </c>
      <c r="Q3555" t="str">
        <f t="shared" si="333"/>
        <v>theater</v>
      </c>
      <c r="R3555" t="str">
        <f t="shared" si="331"/>
        <v>plays</v>
      </c>
      <c r="S3555" s="11">
        <f t="shared" si="334"/>
        <v>42227.791666666664</v>
      </c>
      <c r="T3555">
        <f t="shared" si="335"/>
        <v>2015</v>
      </c>
    </row>
    <row r="3556" spans="1:20" ht="48" x14ac:dyDescent="0.2">
      <c r="A3556" s="6">
        <f t="shared" si="332"/>
        <v>1.1342219999999998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7">
        <f t="shared" si="330"/>
        <v>107.00207547169811</v>
      </c>
      <c r="Q3556" t="str">
        <f t="shared" si="333"/>
        <v>theater</v>
      </c>
      <c r="R3556" t="str">
        <f t="shared" si="331"/>
        <v>plays</v>
      </c>
      <c r="S3556" s="11">
        <f t="shared" si="334"/>
        <v>42046.499999999993</v>
      </c>
      <c r="T3556">
        <f t="shared" si="335"/>
        <v>2015</v>
      </c>
    </row>
    <row r="3557" spans="1:20" ht="48" x14ac:dyDescent="0.2">
      <c r="A3557" s="6">
        <f t="shared" si="332"/>
        <v>1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7">
        <f t="shared" si="330"/>
        <v>171.42857142857142</v>
      </c>
      <c r="Q3557" t="str">
        <f t="shared" si="333"/>
        <v>theater</v>
      </c>
      <c r="R3557" t="str">
        <f t="shared" si="331"/>
        <v>plays</v>
      </c>
      <c r="S3557" s="11">
        <f t="shared" si="334"/>
        <v>42691.27539351851</v>
      </c>
      <c r="T3557">
        <f t="shared" si="335"/>
        <v>2016</v>
      </c>
    </row>
    <row r="3558" spans="1:20" ht="48" x14ac:dyDescent="0.2">
      <c r="A3558" s="6">
        <f t="shared" si="332"/>
        <v>1.0045454545454546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7">
        <f t="shared" si="330"/>
        <v>110.5</v>
      </c>
      <c r="Q3558" t="str">
        <f t="shared" si="333"/>
        <v>theater</v>
      </c>
      <c r="R3558" t="str">
        <f t="shared" si="331"/>
        <v>plays</v>
      </c>
      <c r="S3558" s="11">
        <f t="shared" si="334"/>
        <v>41868.441249999996</v>
      </c>
      <c r="T3558">
        <f t="shared" si="335"/>
        <v>2014</v>
      </c>
    </row>
    <row r="3559" spans="1:20" ht="48" x14ac:dyDescent="0.2">
      <c r="A3559" s="6">
        <f t="shared" si="332"/>
        <v>1.0003599999999999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7">
        <f t="shared" si="330"/>
        <v>179.27598566308242</v>
      </c>
      <c r="Q3559" t="str">
        <f t="shared" si="333"/>
        <v>theater</v>
      </c>
      <c r="R3559" t="str">
        <f t="shared" si="331"/>
        <v>plays</v>
      </c>
      <c r="S3559" s="11">
        <f t="shared" si="334"/>
        <v>41764.068414351852</v>
      </c>
      <c r="T3559">
        <f t="shared" si="335"/>
        <v>2014</v>
      </c>
    </row>
    <row r="3560" spans="1:20" ht="48" x14ac:dyDescent="0.2">
      <c r="A3560" s="6">
        <f t="shared" si="332"/>
        <v>1.44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7">
        <f t="shared" si="330"/>
        <v>22.90909090909091</v>
      </c>
      <c r="Q3560" t="str">
        <f t="shared" si="333"/>
        <v>theater</v>
      </c>
      <c r="R3560" t="str">
        <f t="shared" si="331"/>
        <v>plays</v>
      </c>
      <c r="S3560" s="11">
        <f t="shared" si="334"/>
        <v>42181.666666666664</v>
      </c>
      <c r="T3560">
        <f t="shared" si="335"/>
        <v>2015</v>
      </c>
    </row>
    <row r="3561" spans="1:20" ht="48" x14ac:dyDescent="0.2">
      <c r="A3561" s="6">
        <f t="shared" si="332"/>
        <v>1.0349999999999999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7">
        <f t="shared" si="330"/>
        <v>43.125</v>
      </c>
      <c r="Q3561" t="str">
        <f t="shared" si="333"/>
        <v>theater</v>
      </c>
      <c r="R3561" t="str">
        <f t="shared" si="331"/>
        <v>plays</v>
      </c>
      <c r="S3561" s="11">
        <f t="shared" si="334"/>
        <v>42216.165277777771</v>
      </c>
      <c r="T3561">
        <f t="shared" si="335"/>
        <v>2015</v>
      </c>
    </row>
    <row r="3562" spans="1:20" ht="48" x14ac:dyDescent="0.2">
      <c r="A3562" s="6">
        <f t="shared" si="332"/>
        <v>1.0843750000000001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7">
        <f t="shared" si="330"/>
        <v>46.891891891891895</v>
      </c>
      <c r="Q3562" t="str">
        <f t="shared" si="333"/>
        <v>theater</v>
      </c>
      <c r="R3562" t="str">
        <f t="shared" si="331"/>
        <v>plays</v>
      </c>
      <c r="S3562" s="11">
        <f t="shared" si="334"/>
        <v>42150.906249999993</v>
      </c>
      <c r="T3562">
        <f t="shared" si="335"/>
        <v>2015</v>
      </c>
    </row>
    <row r="3563" spans="1:20" ht="112" x14ac:dyDescent="0.2">
      <c r="A3563" s="6">
        <f t="shared" si="332"/>
        <v>1.024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7">
        <f t="shared" si="330"/>
        <v>47.407407407407405</v>
      </c>
      <c r="Q3563" t="str">
        <f t="shared" si="333"/>
        <v>theater</v>
      </c>
      <c r="R3563" t="str">
        <f t="shared" si="331"/>
        <v>plays</v>
      </c>
      <c r="S3563" s="11">
        <f t="shared" si="334"/>
        <v>42221.566666666658</v>
      </c>
      <c r="T3563">
        <f t="shared" si="335"/>
        <v>2015</v>
      </c>
    </row>
    <row r="3564" spans="1:20" ht="48" x14ac:dyDescent="0.2">
      <c r="A3564" s="6">
        <f t="shared" si="332"/>
        <v>1.4888888888888889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7">
        <f t="shared" si="330"/>
        <v>15.129032258064516</v>
      </c>
      <c r="Q3564" t="str">
        <f t="shared" si="333"/>
        <v>theater</v>
      </c>
      <c r="R3564" t="str">
        <f t="shared" si="331"/>
        <v>plays</v>
      </c>
      <c r="S3564" s="11">
        <f t="shared" si="334"/>
        <v>42442.708333333336</v>
      </c>
      <c r="T3564">
        <f t="shared" si="335"/>
        <v>2016</v>
      </c>
    </row>
    <row r="3565" spans="1:20" ht="48" x14ac:dyDescent="0.2">
      <c r="A3565" s="6">
        <f t="shared" si="332"/>
        <v>1.0549000000000002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7">
        <f t="shared" si="330"/>
        <v>21.098000000000003</v>
      </c>
      <c r="Q3565" t="str">
        <f t="shared" si="333"/>
        <v>theater</v>
      </c>
      <c r="R3565" t="str">
        <f t="shared" si="331"/>
        <v>plays</v>
      </c>
      <c r="S3565" s="11">
        <f t="shared" si="334"/>
        <v>42583.583333333336</v>
      </c>
      <c r="T3565">
        <f t="shared" si="335"/>
        <v>2016</v>
      </c>
    </row>
    <row r="3566" spans="1:20" ht="32" x14ac:dyDescent="0.2">
      <c r="A3566" s="6">
        <f t="shared" si="332"/>
        <v>1.0049999999999999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7">
        <f t="shared" si="330"/>
        <v>59.117647058823529</v>
      </c>
      <c r="Q3566" t="str">
        <f t="shared" si="333"/>
        <v>theater</v>
      </c>
      <c r="R3566" t="str">
        <f t="shared" si="331"/>
        <v>plays</v>
      </c>
      <c r="S3566" s="11">
        <f t="shared" si="334"/>
        <v>42282.458333333336</v>
      </c>
      <c r="T3566">
        <f t="shared" si="335"/>
        <v>2015</v>
      </c>
    </row>
    <row r="3567" spans="1:20" ht="48" x14ac:dyDescent="0.2">
      <c r="A3567" s="6">
        <f t="shared" si="332"/>
        <v>1.3055555555555556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7">
        <f t="shared" si="330"/>
        <v>97.916666666666671</v>
      </c>
      <c r="Q3567" t="str">
        <f t="shared" si="333"/>
        <v>theater</v>
      </c>
      <c r="R3567" t="str">
        <f t="shared" si="331"/>
        <v>plays</v>
      </c>
      <c r="S3567" s="11">
        <f t="shared" si="334"/>
        <v>42004.534814814811</v>
      </c>
      <c r="T3567">
        <f t="shared" si="335"/>
        <v>2014</v>
      </c>
    </row>
    <row r="3568" spans="1:20" ht="48" x14ac:dyDescent="0.2">
      <c r="A3568" s="6">
        <f t="shared" si="332"/>
        <v>1.0475000000000001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7">
        <f t="shared" si="330"/>
        <v>55.131578947368418</v>
      </c>
      <c r="Q3568" t="str">
        <f t="shared" si="333"/>
        <v>theater</v>
      </c>
      <c r="R3568" t="str">
        <f t="shared" si="331"/>
        <v>plays</v>
      </c>
      <c r="S3568" s="11">
        <f t="shared" si="334"/>
        <v>42027.299571759257</v>
      </c>
      <c r="T3568">
        <f t="shared" si="335"/>
        <v>2015</v>
      </c>
    </row>
    <row r="3569" spans="1:20" ht="48" x14ac:dyDescent="0.2">
      <c r="A3569" s="6">
        <f t="shared" si="332"/>
        <v>1.0880000000000001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7">
        <f t="shared" si="330"/>
        <v>26.536585365853657</v>
      </c>
      <c r="Q3569" t="str">
        <f t="shared" si="333"/>
        <v>theater</v>
      </c>
      <c r="R3569" t="str">
        <f t="shared" si="331"/>
        <v>plays</v>
      </c>
      <c r="S3569" s="11">
        <f t="shared" si="334"/>
        <v>42165.602361111109</v>
      </c>
      <c r="T3569">
        <f t="shared" si="335"/>
        <v>2015</v>
      </c>
    </row>
    <row r="3570" spans="1:20" ht="48" x14ac:dyDescent="0.2">
      <c r="A3570" s="6">
        <f t="shared" si="332"/>
        <v>1.1100000000000001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7">
        <f t="shared" si="330"/>
        <v>58.421052631578945</v>
      </c>
      <c r="Q3570" t="str">
        <f t="shared" si="333"/>
        <v>theater</v>
      </c>
      <c r="R3570" t="str">
        <f t="shared" si="331"/>
        <v>plays</v>
      </c>
      <c r="S3570" s="11">
        <f t="shared" si="334"/>
        <v>41899.532337962963</v>
      </c>
      <c r="T3570">
        <f t="shared" si="335"/>
        <v>2014</v>
      </c>
    </row>
    <row r="3571" spans="1:20" ht="48" x14ac:dyDescent="0.2">
      <c r="A3571" s="6">
        <f t="shared" si="332"/>
        <v>1.0047999999999999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7">
        <f t="shared" si="330"/>
        <v>122.53658536585365</v>
      </c>
      <c r="Q3571" t="str">
        <f t="shared" si="333"/>
        <v>theater</v>
      </c>
      <c r="R3571" t="str">
        <f t="shared" si="331"/>
        <v>plays</v>
      </c>
      <c r="S3571" s="11">
        <f t="shared" si="334"/>
        <v>42012.480277777773</v>
      </c>
      <c r="T3571">
        <f t="shared" si="335"/>
        <v>2015</v>
      </c>
    </row>
    <row r="3572" spans="1:20" ht="48" x14ac:dyDescent="0.2">
      <c r="A3572" s="6">
        <f t="shared" si="332"/>
        <v>1.1435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7">
        <f t="shared" si="330"/>
        <v>87.961538461538467</v>
      </c>
      <c r="Q3572" t="str">
        <f t="shared" si="333"/>
        <v>theater</v>
      </c>
      <c r="R3572" t="str">
        <f t="shared" si="331"/>
        <v>plays</v>
      </c>
      <c r="S3572" s="11">
        <f t="shared" si="334"/>
        <v>42004.083333333336</v>
      </c>
      <c r="T3572">
        <f t="shared" si="335"/>
        <v>2014</v>
      </c>
    </row>
    <row r="3573" spans="1:20" ht="48" x14ac:dyDescent="0.2">
      <c r="A3573" s="6">
        <f t="shared" si="332"/>
        <v>1.2206666666666666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7">
        <f t="shared" si="330"/>
        <v>73.239999999999995</v>
      </c>
      <c r="Q3573" t="str">
        <f t="shared" si="333"/>
        <v>theater</v>
      </c>
      <c r="R3573" t="str">
        <f t="shared" si="331"/>
        <v>plays</v>
      </c>
      <c r="S3573" s="11">
        <f t="shared" si="334"/>
        <v>41942.650613425925</v>
      </c>
      <c r="T3573">
        <f t="shared" si="335"/>
        <v>2014</v>
      </c>
    </row>
    <row r="3574" spans="1:20" ht="32" x14ac:dyDescent="0.2">
      <c r="A3574" s="6">
        <f t="shared" si="332"/>
        <v>1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7">
        <f t="shared" si="330"/>
        <v>55.555555555555557</v>
      </c>
      <c r="Q3574" t="str">
        <f t="shared" si="333"/>
        <v>theater</v>
      </c>
      <c r="R3574" t="str">
        <f t="shared" si="331"/>
        <v>plays</v>
      </c>
      <c r="S3574" s="11">
        <f t="shared" si="334"/>
        <v>42176.36206018518</v>
      </c>
      <c r="T3574">
        <f t="shared" si="335"/>
        <v>2015</v>
      </c>
    </row>
    <row r="3575" spans="1:20" ht="32" x14ac:dyDescent="0.2">
      <c r="A3575" s="6">
        <f t="shared" si="332"/>
        <v>1.028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7">
        <f t="shared" si="330"/>
        <v>39.53846153846154</v>
      </c>
      <c r="Q3575" t="str">
        <f t="shared" si="333"/>
        <v>theater</v>
      </c>
      <c r="R3575" t="str">
        <f t="shared" si="331"/>
        <v>plays</v>
      </c>
      <c r="S3575" s="11">
        <f t="shared" si="334"/>
        <v>41951.208865740737</v>
      </c>
      <c r="T3575">
        <f t="shared" si="335"/>
        <v>2014</v>
      </c>
    </row>
    <row r="3576" spans="1:20" ht="48" x14ac:dyDescent="0.2">
      <c r="A3576" s="6">
        <f t="shared" si="332"/>
        <v>1.0612068965517241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7">
        <f t="shared" si="330"/>
        <v>136.77777777777777</v>
      </c>
      <c r="Q3576" t="str">
        <f t="shared" si="333"/>
        <v>theater</v>
      </c>
      <c r="R3576" t="str">
        <f t="shared" si="331"/>
        <v>plays</v>
      </c>
      <c r="S3576" s="11">
        <f t="shared" si="334"/>
        <v>41956.776018518511</v>
      </c>
      <c r="T3576">
        <f t="shared" si="335"/>
        <v>2014</v>
      </c>
    </row>
    <row r="3577" spans="1:20" ht="48" x14ac:dyDescent="0.2">
      <c r="A3577" s="6">
        <f t="shared" si="332"/>
        <v>1.0133000000000001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7">
        <f t="shared" si="330"/>
        <v>99.343137254901961</v>
      </c>
      <c r="Q3577" t="str">
        <f t="shared" si="333"/>
        <v>theater</v>
      </c>
      <c r="R3577" t="str">
        <f t="shared" si="331"/>
        <v>plays</v>
      </c>
      <c r="S3577" s="11">
        <f t="shared" si="334"/>
        <v>42592.957638888889</v>
      </c>
      <c r="T3577">
        <f t="shared" si="335"/>
        <v>2016</v>
      </c>
    </row>
    <row r="3578" spans="1:20" ht="48" x14ac:dyDescent="0.2">
      <c r="A3578" s="6">
        <f t="shared" si="332"/>
        <v>1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7">
        <f t="shared" si="330"/>
        <v>20</v>
      </c>
      <c r="Q3578" t="str">
        <f t="shared" si="333"/>
        <v>theater</v>
      </c>
      <c r="R3578" t="str">
        <f t="shared" si="331"/>
        <v>plays</v>
      </c>
      <c r="S3578" s="11">
        <f t="shared" si="334"/>
        <v>42709.382569444446</v>
      </c>
      <c r="T3578">
        <f t="shared" si="335"/>
        <v>2016</v>
      </c>
    </row>
    <row r="3579" spans="1:20" ht="48" x14ac:dyDescent="0.2">
      <c r="A3579" s="6">
        <f t="shared" si="332"/>
        <v>1.3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7">
        <f t="shared" si="330"/>
        <v>28.888888888888889</v>
      </c>
      <c r="Q3579" t="str">
        <f t="shared" si="333"/>
        <v>theater</v>
      </c>
      <c r="R3579" t="str">
        <f t="shared" si="331"/>
        <v>plays</v>
      </c>
      <c r="S3579" s="11">
        <f t="shared" si="334"/>
        <v>42120.061111111114</v>
      </c>
      <c r="T3579">
        <f t="shared" si="335"/>
        <v>2015</v>
      </c>
    </row>
    <row r="3580" spans="1:20" ht="48" x14ac:dyDescent="0.2">
      <c r="A3580" s="6">
        <f t="shared" si="332"/>
        <v>1.0001333333333333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7">
        <f t="shared" si="330"/>
        <v>40.545945945945945</v>
      </c>
      <c r="Q3580" t="str">
        <f t="shared" si="333"/>
        <v>theater</v>
      </c>
      <c r="R3580" t="str">
        <f t="shared" si="331"/>
        <v>plays</v>
      </c>
      <c r="S3580" s="11">
        <f t="shared" si="334"/>
        <v>42490.525196759256</v>
      </c>
      <c r="T3580">
        <f t="shared" si="335"/>
        <v>2016</v>
      </c>
    </row>
    <row r="3581" spans="1:20" ht="48" x14ac:dyDescent="0.2">
      <c r="A3581" s="6">
        <f t="shared" si="332"/>
        <v>1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7">
        <f t="shared" si="330"/>
        <v>35.714285714285715</v>
      </c>
      <c r="Q3581" t="str">
        <f t="shared" si="333"/>
        <v>theater</v>
      </c>
      <c r="R3581" t="str">
        <f t="shared" si="331"/>
        <v>plays</v>
      </c>
      <c r="S3581" s="11">
        <f t="shared" si="334"/>
        <v>42460.51222222222</v>
      </c>
      <c r="T3581">
        <f t="shared" si="335"/>
        <v>2016</v>
      </c>
    </row>
    <row r="3582" spans="1:20" ht="48" x14ac:dyDescent="0.2">
      <c r="A3582" s="6">
        <f t="shared" si="332"/>
        <v>1.1388888888888888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7">
        <f t="shared" si="330"/>
        <v>37.962962962962962</v>
      </c>
      <c r="Q3582" t="str">
        <f t="shared" si="333"/>
        <v>theater</v>
      </c>
      <c r="R3582" t="str">
        <f t="shared" si="331"/>
        <v>plays</v>
      </c>
      <c r="S3582" s="11">
        <f t="shared" si="334"/>
        <v>42063.999305555553</v>
      </c>
      <c r="T3582">
        <f t="shared" si="335"/>
        <v>2015</v>
      </c>
    </row>
    <row r="3583" spans="1:20" ht="48" x14ac:dyDescent="0.2">
      <c r="A3583" s="6">
        <f t="shared" si="332"/>
        <v>1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7">
        <f t="shared" si="330"/>
        <v>33.333333333333336</v>
      </c>
      <c r="Q3583" t="str">
        <f t="shared" si="333"/>
        <v>theater</v>
      </c>
      <c r="R3583" t="str">
        <f t="shared" si="331"/>
        <v>plays</v>
      </c>
      <c r="S3583" s="11">
        <f t="shared" si="334"/>
        <v>41850.26284722222</v>
      </c>
      <c r="T3583">
        <f t="shared" si="335"/>
        <v>2014</v>
      </c>
    </row>
    <row r="3584" spans="1:20" ht="48" x14ac:dyDescent="0.2">
      <c r="A3584" s="6">
        <f t="shared" si="332"/>
        <v>2.87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7">
        <f t="shared" si="330"/>
        <v>58.571428571428569</v>
      </c>
      <c r="Q3584" t="str">
        <f t="shared" si="333"/>
        <v>theater</v>
      </c>
      <c r="R3584" t="str">
        <f t="shared" si="331"/>
        <v>plays</v>
      </c>
      <c r="S3584" s="11">
        <f t="shared" si="334"/>
        <v>42464.887523148143</v>
      </c>
      <c r="T3584">
        <f t="shared" si="335"/>
        <v>2016</v>
      </c>
    </row>
    <row r="3585" spans="1:20" ht="48" x14ac:dyDescent="0.2">
      <c r="A3585" s="6">
        <f t="shared" si="332"/>
        <v>1.085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7">
        <f t="shared" si="330"/>
        <v>135.625</v>
      </c>
      <c r="Q3585" t="str">
        <f t="shared" si="333"/>
        <v>theater</v>
      </c>
      <c r="R3585" t="str">
        <f t="shared" si="331"/>
        <v>plays</v>
      </c>
      <c r="S3585" s="11">
        <f t="shared" si="334"/>
        <v>42478.175983796296</v>
      </c>
      <c r="T3585">
        <f t="shared" si="335"/>
        <v>2016</v>
      </c>
    </row>
    <row r="3586" spans="1:20" ht="96" x14ac:dyDescent="0.2">
      <c r="A3586" s="6">
        <f t="shared" si="332"/>
        <v>1.155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7">
        <f t="shared" ref="P3586:P3649" si="336">F:F/M:M</f>
        <v>30.9375</v>
      </c>
      <c r="Q3586" t="str">
        <f t="shared" si="333"/>
        <v>theater</v>
      </c>
      <c r="R3586" t="str">
        <f t="shared" ref="R3586:R3649" si="337">RIGHT(O3586,LEN(O3586)-SEARCH("/",O3586,1))</f>
        <v>plays</v>
      </c>
      <c r="S3586" s="11">
        <f t="shared" si="334"/>
        <v>42198.108148148145</v>
      </c>
      <c r="T3586">
        <f t="shared" si="335"/>
        <v>2015</v>
      </c>
    </row>
    <row r="3587" spans="1:20" ht="48" x14ac:dyDescent="0.2">
      <c r="A3587" s="6">
        <f t="shared" ref="A3587:A3650" si="338">F:F/E:E</f>
        <v>1.1911764705882353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7">
        <f t="shared" si="336"/>
        <v>176.08695652173913</v>
      </c>
      <c r="Q3587" t="str">
        <f t="shared" ref="Q3587:Q3650" si="339">LEFT(O3587,SEARCH("/",O3587,1)-1)</f>
        <v>theater</v>
      </c>
      <c r="R3587" t="str">
        <f t="shared" si="337"/>
        <v>plays</v>
      </c>
      <c r="S3587" s="11">
        <f t="shared" ref="S3587:S3650" si="340">(((J3587/60)/60)/24)+DATE(1970,1,1)+(-5/24)</f>
        <v>41994.507986111108</v>
      </c>
      <c r="T3587">
        <f t="shared" ref="T3587:T3650" si="341">YEAR(S3587)</f>
        <v>2014</v>
      </c>
    </row>
    <row r="3588" spans="1:20" ht="16" x14ac:dyDescent="0.2">
      <c r="A3588" s="6">
        <f t="shared" si="338"/>
        <v>1.0942666666666667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7">
        <f t="shared" si="336"/>
        <v>151.9814814814815</v>
      </c>
      <c r="Q3588" t="str">
        <f t="shared" si="339"/>
        <v>theater</v>
      </c>
      <c r="R3588" t="str">
        <f t="shared" si="337"/>
        <v>plays</v>
      </c>
      <c r="S3588" s="11">
        <f t="shared" si="340"/>
        <v>42636.489236111105</v>
      </c>
      <c r="T3588">
        <f t="shared" si="341"/>
        <v>2016</v>
      </c>
    </row>
    <row r="3589" spans="1:20" ht="48" x14ac:dyDescent="0.2">
      <c r="A3589" s="6">
        <f t="shared" si="338"/>
        <v>1.266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7">
        <f t="shared" si="336"/>
        <v>22.607142857142858</v>
      </c>
      <c r="Q3589" t="str">
        <f t="shared" si="339"/>
        <v>theater</v>
      </c>
      <c r="R3589" t="str">
        <f t="shared" si="337"/>
        <v>plays</v>
      </c>
      <c r="S3589" s="11">
        <f t="shared" si="340"/>
        <v>42548.583333333336</v>
      </c>
      <c r="T3589">
        <f t="shared" si="341"/>
        <v>2016</v>
      </c>
    </row>
    <row r="3590" spans="1:20" ht="48" x14ac:dyDescent="0.2">
      <c r="A3590" s="6">
        <f t="shared" si="338"/>
        <v>1.0049999999999999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7">
        <f t="shared" si="336"/>
        <v>18.272727272727273</v>
      </c>
      <c r="Q3590" t="str">
        <f t="shared" si="339"/>
        <v>theater</v>
      </c>
      <c r="R3590" t="str">
        <f t="shared" si="337"/>
        <v>plays</v>
      </c>
      <c r="S3590" s="11">
        <f t="shared" si="340"/>
        <v>42123.749999999993</v>
      </c>
      <c r="T3590">
        <f t="shared" si="341"/>
        <v>2015</v>
      </c>
    </row>
    <row r="3591" spans="1:20" ht="48" x14ac:dyDescent="0.2">
      <c r="A3591" s="6">
        <f t="shared" si="338"/>
        <v>1.2749999999999999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7">
        <f t="shared" si="336"/>
        <v>82.258064516129039</v>
      </c>
      <c r="Q3591" t="str">
        <f t="shared" si="339"/>
        <v>theater</v>
      </c>
      <c r="R3591" t="str">
        <f t="shared" si="337"/>
        <v>plays</v>
      </c>
      <c r="S3591" s="11">
        <f t="shared" si="340"/>
        <v>42150.439201388886</v>
      </c>
      <c r="T3591">
        <f t="shared" si="341"/>
        <v>2015</v>
      </c>
    </row>
    <row r="3592" spans="1:20" ht="48" x14ac:dyDescent="0.2">
      <c r="A3592" s="6">
        <f t="shared" si="338"/>
        <v>1.0005999999999999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7">
        <f t="shared" si="336"/>
        <v>68.534246575342465</v>
      </c>
      <c r="Q3592" t="str">
        <f t="shared" si="339"/>
        <v>theater</v>
      </c>
      <c r="R3592" t="str">
        <f t="shared" si="337"/>
        <v>plays</v>
      </c>
      <c r="S3592" s="11">
        <f t="shared" si="340"/>
        <v>41932.125393518516</v>
      </c>
      <c r="T3592">
        <f t="shared" si="341"/>
        <v>2014</v>
      </c>
    </row>
    <row r="3593" spans="1:20" ht="48" x14ac:dyDescent="0.2">
      <c r="A3593" s="6">
        <f t="shared" si="338"/>
        <v>1.75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7">
        <f t="shared" si="336"/>
        <v>68.055555555555557</v>
      </c>
      <c r="Q3593" t="str">
        <f t="shared" si="339"/>
        <v>theater</v>
      </c>
      <c r="R3593" t="str">
        <f t="shared" si="337"/>
        <v>plays</v>
      </c>
      <c r="S3593" s="11">
        <f t="shared" si="340"/>
        <v>42027.999305555553</v>
      </c>
      <c r="T3593">
        <f t="shared" si="341"/>
        <v>2015</v>
      </c>
    </row>
    <row r="3594" spans="1:20" ht="48" x14ac:dyDescent="0.2">
      <c r="A3594" s="6">
        <f t="shared" si="338"/>
        <v>1.2725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7">
        <f t="shared" si="336"/>
        <v>72.714285714285708</v>
      </c>
      <c r="Q3594" t="str">
        <f t="shared" si="339"/>
        <v>theater</v>
      </c>
      <c r="R3594" t="str">
        <f t="shared" si="337"/>
        <v>plays</v>
      </c>
      <c r="S3594" s="11">
        <f t="shared" si="340"/>
        <v>42045.999305555553</v>
      </c>
      <c r="T3594">
        <f t="shared" si="341"/>
        <v>2015</v>
      </c>
    </row>
    <row r="3595" spans="1:20" ht="48" x14ac:dyDescent="0.2">
      <c r="A3595" s="6">
        <f t="shared" si="338"/>
        <v>1.1063333333333334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7">
        <f t="shared" si="336"/>
        <v>77.186046511627907</v>
      </c>
      <c r="Q3595" t="str">
        <f t="shared" si="339"/>
        <v>theater</v>
      </c>
      <c r="R3595" t="str">
        <f t="shared" si="337"/>
        <v>plays</v>
      </c>
      <c r="S3595" s="11">
        <f t="shared" si="340"/>
        <v>42009.643055555549</v>
      </c>
      <c r="T3595">
        <f t="shared" si="341"/>
        <v>2015</v>
      </c>
    </row>
    <row r="3596" spans="1:20" ht="48" x14ac:dyDescent="0.2">
      <c r="A3596" s="6">
        <f t="shared" si="338"/>
        <v>1.2593749999999999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7">
        <f t="shared" si="336"/>
        <v>55.972222222222221</v>
      </c>
      <c r="Q3596" t="str">
        <f t="shared" si="339"/>
        <v>theater</v>
      </c>
      <c r="R3596" t="str">
        <f t="shared" si="337"/>
        <v>plays</v>
      </c>
      <c r="S3596" s="11">
        <f t="shared" si="340"/>
        <v>42616.858587962961</v>
      </c>
      <c r="T3596">
        <f t="shared" si="341"/>
        <v>2016</v>
      </c>
    </row>
    <row r="3597" spans="1:20" ht="32" x14ac:dyDescent="0.2">
      <c r="A3597" s="6">
        <f t="shared" si="338"/>
        <v>1.1850000000000001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7">
        <f t="shared" si="336"/>
        <v>49.693548387096776</v>
      </c>
      <c r="Q3597" t="str">
        <f t="shared" si="339"/>
        <v>theater</v>
      </c>
      <c r="R3597" t="str">
        <f t="shared" si="337"/>
        <v>plays</v>
      </c>
      <c r="S3597" s="11">
        <f t="shared" si="340"/>
        <v>42076.082638888889</v>
      </c>
      <c r="T3597">
        <f t="shared" si="341"/>
        <v>2015</v>
      </c>
    </row>
    <row r="3598" spans="1:20" ht="48" x14ac:dyDescent="0.2">
      <c r="A3598" s="6">
        <f t="shared" si="338"/>
        <v>1.0772727272727274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7">
        <f t="shared" si="336"/>
        <v>79</v>
      </c>
      <c r="Q3598" t="str">
        <f t="shared" si="339"/>
        <v>theater</v>
      </c>
      <c r="R3598" t="str">
        <f t="shared" si="337"/>
        <v>plays</v>
      </c>
      <c r="S3598" s="11">
        <f t="shared" si="340"/>
        <v>41877.506736111107</v>
      </c>
      <c r="T3598">
        <f t="shared" si="341"/>
        <v>2014</v>
      </c>
    </row>
    <row r="3599" spans="1:20" ht="32" x14ac:dyDescent="0.2">
      <c r="A3599" s="6">
        <f t="shared" si="338"/>
        <v>1.026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7">
        <f t="shared" si="336"/>
        <v>77.727272727272734</v>
      </c>
      <c r="Q3599" t="str">
        <f t="shared" si="339"/>
        <v>theater</v>
      </c>
      <c r="R3599" t="str">
        <f t="shared" si="337"/>
        <v>plays</v>
      </c>
      <c r="S3599" s="11">
        <f t="shared" si="340"/>
        <v>42432.040972222218</v>
      </c>
      <c r="T3599">
        <f t="shared" si="341"/>
        <v>2016</v>
      </c>
    </row>
    <row r="3600" spans="1:20" ht="48" x14ac:dyDescent="0.2">
      <c r="A3600" s="6">
        <f t="shared" si="338"/>
        <v>1.101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7">
        <f t="shared" si="336"/>
        <v>40.777777777777779</v>
      </c>
      <c r="Q3600" t="str">
        <f t="shared" si="339"/>
        <v>theater</v>
      </c>
      <c r="R3600" t="str">
        <f t="shared" si="337"/>
        <v>plays</v>
      </c>
      <c r="S3600" s="11">
        <f t="shared" si="340"/>
        <v>41884.999305555553</v>
      </c>
      <c r="T3600">
        <f t="shared" si="341"/>
        <v>2014</v>
      </c>
    </row>
    <row r="3601" spans="1:20" ht="48" x14ac:dyDescent="0.2">
      <c r="A3601" s="6">
        <f t="shared" si="338"/>
        <v>2.02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7">
        <f t="shared" si="336"/>
        <v>59.411764705882355</v>
      </c>
      <c r="Q3601" t="str">
        <f t="shared" si="339"/>
        <v>theater</v>
      </c>
      <c r="R3601" t="str">
        <f t="shared" si="337"/>
        <v>plays</v>
      </c>
      <c r="S3601" s="11">
        <f t="shared" si="340"/>
        <v>42245.791666666664</v>
      </c>
      <c r="T3601">
        <f t="shared" si="341"/>
        <v>2015</v>
      </c>
    </row>
    <row r="3602" spans="1:20" ht="32" x14ac:dyDescent="0.2">
      <c r="A3602" s="6">
        <f t="shared" si="338"/>
        <v>1.3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7">
        <f t="shared" si="336"/>
        <v>3.25</v>
      </c>
      <c r="Q3602" t="str">
        <f t="shared" si="339"/>
        <v>theater</v>
      </c>
      <c r="R3602" t="str">
        <f t="shared" si="337"/>
        <v>plays</v>
      </c>
      <c r="S3602" s="11">
        <f t="shared" si="340"/>
        <v>42656.640787037039</v>
      </c>
      <c r="T3602">
        <f t="shared" si="341"/>
        <v>2016</v>
      </c>
    </row>
    <row r="3603" spans="1:20" ht="48" x14ac:dyDescent="0.2">
      <c r="A3603" s="6">
        <f t="shared" si="338"/>
        <v>1.0435000000000001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7">
        <f t="shared" si="336"/>
        <v>39.377358490566039</v>
      </c>
      <c r="Q3603" t="str">
        <f t="shared" si="339"/>
        <v>theater</v>
      </c>
      <c r="R3603" t="str">
        <f t="shared" si="337"/>
        <v>plays</v>
      </c>
      <c r="S3603" s="11">
        <f t="shared" si="340"/>
        <v>42020.790300925924</v>
      </c>
      <c r="T3603">
        <f t="shared" si="341"/>
        <v>2015</v>
      </c>
    </row>
    <row r="3604" spans="1:20" ht="48" x14ac:dyDescent="0.2">
      <c r="A3604" s="6">
        <f t="shared" si="338"/>
        <v>1.0004999999999999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7">
        <f t="shared" si="336"/>
        <v>81.673469387755105</v>
      </c>
      <c r="Q3604" t="str">
        <f t="shared" si="339"/>
        <v>theater</v>
      </c>
      <c r="R3604" t="str">
        <f t="shared" si="337"/>
        <v>plays</v>
      </c>
      <c r="S3604" s="11">
        <f t="shared" si="340"/>
        <v>42507.68609953703</v>
      </c>
      <c r="T3604">
        <f t="shared" si="341"/>
        <v>2016</v>
      </c>
    </row>
    <row r="3605" spans="1:20" ht="48" x14ac:dyDescent="0.2">
      <c r="A3605" s="6">
        <f t="shared" si="338"/>
        <v>1.7066666666666668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7">
        <f t="shared" si="336"/>
        <v>44.912280701754383</v>
      </c>
      <c r="Q3605" t="str">
        <f t="shared" si="339"/>
        <v>theater</v>
      </c>
      <c r="R3605" t="str">
        <f t="shared" si="337"/>
        <v>plays</v>
      </c>
      <c r="S3605" s="11">
        <f t="shared" si="340"/>
        <v>42313.697685185187</v>
      </c>
      <c r="T3605">
        <f t="shared" si="341"/>
        <v>2015</v>
      </c>
    </row>
    <row r="3606" spans="1:20" ht="48" x14ac:dyDescent="0.2">
      <c r="A3606" s="6">
        <f t="shared" si="338"/>
        <v>1.1283333333333334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7">
        <f t="shared" si="336"/>
        <v>49.05797101449275</v>
      </c>
      <c r="Q3606" t="str">
        <f t="shared" si="339"/>
        <v>theater</v>
      </c>
      <c r="R3606" t="str">
        <f t="shared" si="337"/>
        <v>plays</v>
      </c>
      <c r="S3606" s="11">
        <f t="shared" si="340"/>
        <v>42489.082638888889</v>
      </c>
      <c r="T3606">
        <f t="shared" si="341"/>
        <v>2016</v>
      </c>
    </row>
    <row r="3607" spans="1:20" ht="48" x14ac:dyDescent="0.2">
      <c r="A3607" s="6">
        <f t="shared" si="338"/>
        <v>1.84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7">
        <f t="shared" si="336"/>
        <v>30.666666666666668</v>
      </c>
      <c r="Q3607" t="str">
        <f t="shared" si="339"/>
        <v>theater</v>
      </c>
      <c r="R3607" t="str">
        <f t="shared" si="337"/>
        <v>plays</v>
      </c>
      <c r="S3607" s="11">
        <f t="shared" si="340"/>
        <v>42413.584791666661</v>
      </c>
      <c r="T3607">
        <f t="shared" si="341"/>
        <v>2016</v>
      </c>
    </row>
    <row r="3608" spans="1:20" ht="48" x14ac:dyDescent="0.2">
      <c r="A3608" s="6">
        <f t="shared" si="338"/>
        <v>1.3026666666666666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7">
        <f t="shared" si="336"/>
        <v>61.0625</v>
      </c>
      <c r="Q3608" t="str">
        <f t="shared" si="339"/>
        <v>theater</v>
      </c>
      <c r="R3608" t="str">
        <f t="shared" si="337"/>
        <v>plays</v>
      </c>
      <c r="S3608" s="11">
        <f t="shared" si="340"/>
        <v>42596.396493055552</v>
      </c>
      <c r="T3608">
        <f t="shared" si="341"/>
        <v>2016</v>
      </c>
    </row>
    <row r="3609" spans="1:20" ht="32" x14ac:dyDescent="0.2">
      <c r="A3609" s="6">
        <f t="shared" si="338"/>
        <v>1.0545454545454545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7">
        <f t="shared" si="336"/>
        <v>29</v>
      </c>
      <c r="Q3609" t="str">
        <f t="shared" si="339"/>
        <v>theater</v>
      </c>
      <c r="R3609" t="str">
        <f t="shared" si="337"/>
        <v>plays</v>
      </c>
      <c r="S3609" s="11">
        <f t="shared" si="340"/>
        <v>42352.791666666664</v>
      </c>
      <c r="T3609">
        <f t="shared" si="341"/>
        <v>2015</v>
      </c>
    </row>
    <row r="3610" spans="1:20" ht="48" x14ac:dyDescent="0.2">
      <c r="A3610" s="6">
        <f t="shared" si="338"/>
        <v>1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7">
        <f t="shared" si="336"/>
        <v>29.62962962962963</v>
      </c>
      <c r="Q3610" t="str">
        <f t="shared" si="339"/>
        <v>theater</v>
      </c>
      <c r="R3610" t="str">
        <f t="shared" si="337"/>
        <v>plays</v>
      </c>
      <c r="S3610" s="11">
        <f t="shared" si="340"/>
        <v>42538.374999999993</v>
      </c>
      <c r="T3610">
        <f t="shared" si="341"/>
        <v>2016</v>
      </c>
    </row>
    <row r="3611" spans="1:20" ht="48" x14ac:dyDescent="0.2">
      <c r="A3611" s="6">
        <f t="shared" si="338"/>
        <v>1.5331632653061225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7">
        <f t="shared" si="336"/>
        <v>143.0952380952381</v>
      </c>
      <c r="Q3611" t="str">
        <f t="shared" si="339"/>
        <v>theater</v>
      </c>
      <c r="R3611" t="str">
        <f t="shared" si="337"/>
        <v>plays</v>
      </c>
      <c r="S3611" s="11">
        <f t="shared" si="340"/>
        <v>42459.741724537038</v>
      </c>
      <c r="T3611">
        <f t="shared" si="341"/>
        <v>2016</v>
      </c>
    </row>
    <row r="3612" spans="1:20" ht="48" x14ac:dyDescent="0.2">
      <c r="A3612" s="6">
        <f t="shared" si="338"/>
        <v>1.623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7">
        <f t="shared" si="336"/>
        <v>52.354838709677416</v>
      </c>
      <c r="Q3612" t="str">
        <f t="shared" si="339"/>
        <v>theater</v>
      </c>
      <c r="R3612" t="str">
        <f t="shared" si="337"/>
        <v>plays</v>
      </c>
      <c r="S3612" s="11">
        <f t="shared" si="340"/>
        <v>42233.22379629629</v>
      </c>
      <c r="T3612">
        <f t="shared" si="341"/>
        <v>2015</v>
      </c>
    </row>
    <row r="3613" spans="1:20" ht="48" x14ac:dyDescent="0.2">
      <c r="A3613" s="6">
        <f t="shared" si="338"/>
        <v>1.36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7">
        <f t="shared" si="336"/>
        <v>66.666666666666671</v>
      </c>
      <c r="Q3613" t="str">
        <f t="shared" si="339"/>
        <v>theater</v>
      </c>
      <c r="R3613" t="str">
        <f t="shared" si="337"/>
        <v>plays</v>
      </c>
      <c r="S3613" s="11">
        <f t="shared" si="340"/>
        <v>42102.162048611113</v>
      </c>
      <c r="T3613">
        <f t="shared" si="341"/>
        <v>2015</v>
      </c>
    </row>
    <row r="3614" spans="1:20" ht="48" x14ac:dyDescent="0.2">
      <c r="A3614" s="6">
        <f t="shared" si="338"/>
        <v>1.444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7">
        <f t="shared" si="336"/>
        <v>126.66666666666667</v>
      </c>
      <c r="Q3614" t="str">
        <f t="shared" si="339"/>
        <v>theater</v>
      </c>
      <c r="R3614" t="str">
        <f t="shared" si="337"/>
        <v>plays</v>
      </c>
      <c r="S3614" s="11">
        <f t="shared" si="340"/>
        <v>41799.518645833334</v>
      </c>
      <c r="T3614">
        <f t="shared" si="341"/>
        <v>2014</v>
      </c>
    </row>
    <row r="3615" spans="1:20" ht="32" x14ac:dyDescent="0.2">
      <c r="A3615" s="6">
        <f t="shared" si="338"/>
        <v>1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7">
        <f t="shared" si="336"/>
        <v>62.5</v>
      </c>
      <c r="Q3615" t="str">
        <f t="shared" si="339"/>
        <v>theater</v>
      </c>
      <c r="R3615" t="str">
        <f t="shared" si="337"/>
        <v>plays</v>
      </c>
      <c r="S3615" s="11">
        <f t="shared" si="340"/>
        <v>41818.381643518514</v>
      </c>
      <c r="T3615">
        <f t="shared" si="341"/>
        <v>2014</v>
      </c>
    </row>
    <row r="3616" spans="1:20" ht="48" x14ac:dyDescent="0.2">
      <c r="A3616" s="6">
        <f t="shared" si="338"/>
        <v>1.008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7">
        <f t="shared" si="336"/>
        <v>35.492957746478872</v>
      </c>
      <c r="Q3616" t="str">
        <f t="shared" si="339"/>
        <v>theater</v>
      </c>
      <c r="R3616" t="str">
        <f t="shared" si="337"/>
        <v>plays</v>
      </c>
      <c r="S3616" s="11">
        <f t="shared" si="340"/>
        <v>42173.833518518521</v>
      </c>
      <c r="T3616">
        <f t="shared" si="341"/>
        <v>2015</v>
      </c>
    </row>
    <row r="3617" spans="1:20" ht="48" x14ac:dyDescent="0.2">
      <c r="A3617" s="6">
        <f t="shared" si="338"/>
        <v>1.0680000000000001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7">
        <f t="shared" si="336"/>
        <v>37.083333333333336</v>
      </c>
      <c r="Q3617" t="str">
        <f t="shared" si="339"/>
        <v>theater</v>
      </c>
      <c r="R3617" t="str">
        <f t="shared" si="337"/>
        <v>plays</v>
      </c>
      <c r="S3617" s="11">
        <f t="shared" si="340"/>
        <v>42348.385370370372</v>
      </c>
      <c r="T3617">
        <f t="shared" si="341"/>
        <v>2015</v>
      </c>
    </row>
    <row r="3618" spans="1:20" ht="48" x14ac:dyDescent="0.2">
      <c r="A3618" s="6">
        <f t="shared" si="338"/>
        <v>1.248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7">
        <f t="shared" si="336"/>
        <v>69.333333333333329</v>
      </c>
      <c r="Q3618" t="str">
        <f t="shared" si="339"/>
        <v>theater</v>
      </c>
      <c r="R3618" t="str">
        <f t="shared" si="337"/>
        <v>plays</v>
      </c>
      <c r="S3618" s="11">
        <f t="shared" si="340"/>
        <v>42082.699814814812</v>
      </c>
      <c r="T3618">
        <f t="shared" si="341"/>
        <v>2015</v>
      </c>
    </row>
    <row r="3619" spans="1:20" ht="48" x14ac:dyDescent="0.2">
      <c r="A3619" s="6">
        <f t="shared" si="338"/>
        <v>1.1891891891891893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7">
        <f t="shared" si="336"/>
        <v>17.254901960784313</v>
      </c>
      <c r="Q3619" t="str">
        <f t="shared" si="339"/>
        <v>theater</v>
      </c>
      <c r="R3619" t="str">
        <f t="shared" si="337"/>
        <v>plays</v>
      </c>
      <c r="S3619" s="11">
        <f t="shared" si="340"/>
        <v>42793.791666666664</v>
      </c>
      <c r="T3619">
        <f t="shared" si="341"/>
        <v>2017</v>
      </c>
    </row>
    <row r="3620" spans="1:20" ht="48" x14ac:dyDescent="0.2">
      <c r="A3620" s="6">
        <f t="shared" si="338"/>
        <v>1.01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7">
        <f t="shared" si="336"/>
        <v>36.071428571428569</v>
      </c>
      <c r="Q3620" t="str">
        <f t="shared" si="339"/>
        <v>theater</v>
      </c>
      <c r="R3620" t="str">
        <f t="shared" si="337"/>
        <v>plays</v>
      </c>
      <c r="S3620" s="11">
        <f t="shared" si="340"/>
        <v>42158.419560185182</v>
      </c>
      <c r="T3620">
        <f t="shared" si="341"/>
        <v>2015</v>
      </c>
    </row>
    <row r="3621" spans="1:20" ht="48" x14ac:dyDescent="0.2">
      <c r="A3621" s="6">
        <f t="shared" si="338"/>
        <v>1.1299999999999999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7">
        <f t="shared" si="336"/>
        <v>66.470588235294116</v>
      </c>
      <c r="Q3621" t="str">
        <f t="shared" si="339"/>
        <v>theater</v>
      </c>
      <c r="R3621" t="str">
        <f t="shared" si="337"/>
        <v>plays</v>
      </c>
      <c r="S3621" s="11">
        <f t="shared" si="340"/>
        <v>42693.708333333336</v>
      </c>
      <c r="T3621">
        <f t="shared" si="341"/>
        <v>2016</v>
      </c>
    </row>
    <row r="3622" spans="1:20" ht="48" x14ac:dyDescent="0.2">
      <c r="A3622" s="6">
        <f t="shared" si="338"/>
        <v>1.0519047619047619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7">
        <f t="shared" si="336"/>
        <v>56.065989847715734</v>
      </c>
      <c r="Q3622" t="str">
        <f t="shared" si="339"/>
        <v>theater</v>
      </c>
      <c r="R3622" t="str">
        <f t="shared" si="337"/>
        <v>plays</v>
      </c>
      <c r="S3622" s="11">
        <f t="shared" si="340"/>
        <v>42067.958333333336</v>
      </c>
      <c r="T3622">
        <f t="shared" si="341"/>
        <v>2015</v>
      </c>
    </row>
    <row r="3623" spans="1:20" ht="48" x14ac:dyDescent="0.2">
      <c r="A3623" s="6">
        <f t="shared" si="338"/>
        <v>1.0973333333333333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7">
        <f t="shared" si="336"/>
        <v>47.028571428571432</v>
      </c>
      <c r="Q3623" t="str">
        <f t="shared" si="339"/>
        <v>theater</v>
      </c>
      <c r="R3623" t="str">
        <f t="shared" si="337"/>
        <v>plays</v>
      </c>
      <c r="S3623" s="11">
        <f t="shared" si="340"/>
        <v>42643.666666666664</v>
      </c>
      <c r="T3623">
        <f t="shared" si="341"/>
        <v>2016</v>
      </c>
    </row>
    <row r="3624" spans="1:20" ht="32" x14ac:dyDescent="0.2">
      <c r="A3624" s="6">
        <f t="shared" si="338"/>
        <v>1.00099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7">
        <f t="shared" si="336"/>
        <v>47.666190476190479</v>
      </c>
      <c r="Q3624" t="str">
        <f t="shared" si="339"/>
        <v>theater</v>
      </c>
      <c r="R3624" t="str">
        <f t="shared" si="337"/>
        <v>plays</v>
      </c>
      <c r="S3624" s="11">
        <f t="shared" si="340"/>
        <v>41909.932638888888</v>
      </c>
      <c r="T3624">
        <f t="shared" si="341"/>
        <v>2014</v>
      </c>
    </row>
    <row r="3625" spans="1:20" ht="32" x14ac:dyDescent="0.2">
      <c r="A3625" s="6">
        <f t="shared" si="338"/>
        <v>1.2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7">
        <f t="shared" si="336"/>
        <v>88.235294117647058</v>
      </c>
      <c r="Q3625" t="str">
        <f t="shared" si="339"/>
        <v>theater</v>
      </c>
      <c r="R3625" t="str">
        <f t="shared" si="337"/>
        <v>plays</v>
      </c>
      <c r="S3625" s="11">
        <f t="shared" si="340"/>
        <v>41846.083333333328</v>
      </c>
      <c r="T3625">
        <f t="shared" si="341"/>
        <v>2014</v>
      </c>
    </row>
    <row r="3626" spans="1:20" ht="80" x14ac:dyDescent="0.2">
      <c r="A3626" s="6">
        <f t="shared" si="338"/>
        <v>1.0493333333333332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7">
        <f t="shared" si="336"/>
        <v>80.717948717948715</v>
      </c>
      <c r="Q3626" t="str">
        <f t="shared" si="339"/>
        <v>theater</v>
      </c>
      <c r="R3626" t="str">
        <f t="shared" si="337"/>
        <v>plays</v>
      </c>
      <c r="S3626" s="11">
        <f t="shared" si="340"/>
        <v>42605.565856481473</v>
      </c>
      <c r="T3626">
        <f t="shared" si="341"/>
        <v>2016</v>
      </c>
    </row>
    <row r="3627" spans="1:20" ht="48" x14ac:dyDescent="0.2">
      <c r="A3627" s="6">
        <f t="shared" si="338"/>
        <v>1.0266666666666666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7">
        <f t="shared" si="336"/>
        <v>39.487179487179489</v>
      </c>
      <c r="Q3627" t="str">
        <f t="shared" si="339"/>
        <v>theater</v>
      </c>
      <c r="R3627" t="str">
        <f t="shared" si="337"/>
        <v>plays</v>
      </c>
      <c r="S3627" s="11">
        <f t="shared" si="340"/>
        <v>42187.444178240738</v>
      </c>
      <c r="T3627">
        <f t="shared" si="341"/>
        <v>2015</v>
      </c>
    </row>
    <row r="3628" spans="1:20" ht="48" x14ac:dyDescent="0.2">
      <c r="A3628" s="6">
        <f t="shared" si="338"/>
        <v>1.0182500000000001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7">
        <f t="shared" si="336"/>
        <v>84.854166666666671</v>
      </c>
      <c r="Q3628" t="str">
        <f t="shared" si="339"/>
        <v>theater</v>
      </c>
      <c r="R3628" t="str">
        <f t="shared" si="337"/>
        <v>plays</v>
      </c>
      <c r="S3628" s="11">
        <f t="shared" si="340"/>
        <v>41867.458993055552</v>
      </c>
      <c r="T3628">
        <f t="shared" si="341"/>
        <v>2014</v>
      </c>
    </row>
    <row r="3629" spans="1:20" ht="48" x14ac:dyDescent="0.2">
      <c r="A3629" s="6">
        <f t="shared" si="338"/>
        <v>1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7">
        <f t="shared" si="336"/>
        <v>68.965517241379317</v>
      </c>
      <c r="Q3629" t="str">
        <f t="shared" si="339"/>
        <v>theater</v>
      </c>
      <c r="R3629" t="str">
        <f t="shared" si="337"/>
        <v>plays</v>
      </c>
      <c r="S3629" s="11">
        <f t="shared" si="340"/>
        <v>42510.957638888889</v>
      </c>
      <c r="T3629">
        <f t="shared" si="341"/>
        <v>2016</v>
      </c>
    </row>
    <row r="3630" spans="1:20" ht="48" x14ac:dyDescent="0.2">
      <c r="A3630" s="6">
        <f t="shared" si="338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7" t="e">
        <f t="shared" si="336"/>
        <v>#DIV/0!</v>
      </c>
      <c r="Q3630" t="str">
        <f t="shared" si="339"/>
        <v>theater</v>
      </c>
      <c r="R3630" t="str">
        <f t="shared" si="337"/>
        <v>musical</v>
      </c>
      <c r="S3630" s="11">
        <f t="shared" si="340"/>
        <v>42351.666620370372</v>
      </c>
      <c r="T3630">
        <f t="shared" si="341"/>
        <v>2015</v>
      </c>
    </row>
    <row r="3631" spans="1:20" ht="48" x14ac:dyDescent="0.2">
      <c r="A3631" s="6">
        <f t="shared" si="338"/>
        <v>1.9999999999999999E-6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7">
        <f t="shared" si="336"/>
        <v>1</v>
      </c>
      <c r="Q3631" t="str">
        <f t="shared" si="339"/>
        <v>theater</v>
      </c>
      <c r="R3631" t="str">
        <f t="shared" si="337"/>
        <v>musical</v>
      </c>
      <c r="S3631" s="11">
        <f t="shared" si="340"/>
        <v>42495.499999999993</v>
      </c>
      <c r="T3631">
        <f t="shared" si="341"/>
        <v>2016</v>
      </c>
    </row>
    <row r="3632" spans="1:20" ht="48" x14ac:dyDescent="0.2">
      <c r="A3632" s="6">
        <f t="shared" si="338"/>
        <v>3.3333333333333332E-4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7">
        <f t="shared" si="336"/>
        <v>1</v>
      </c>
      <c r="Q3632" t="str">
        <f t="shared" si="339"/>
        <v>theater</v>
      </c>
      <c r="R3632" t="str">
        <f t="shared" si="337"/>
        <v>musical</v>
      </c>
      <c r="S3632" s="11">
        <f t="shared" si="340"/>
        <v>41972.680439814816</v>
      </c>
      <c r="T3632">
        <f t="shared" si="341"/>
        <v>2014</v>
      </c>
    </row>
    <row r="3633" spans="1:20" ht="48" x14ac:dyDescent="0.2">
      <c r="A3633" s="6">
        <f t="shared" si="338"/>
        <v>0.51023391812865493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7">
        <f t="shared" si="336"/>
        <v>147.88135593220338</v>
      </c>
      <c r="Q3633" t="str">
        <f t="shared" si="339"/>
        <v>theater</v>
      </c>
      <c r="R3633" t="str">
        <f t="shared" si="337"/>
        <v>musical</v>
      </c>
      <c r="S3633" s="11">
        <f t="shared" si="340"/>
        <v>41904.957638888889</v>
      </c>
      <c r="T3633">
        <f t="shared" si="341"/>
        <v>2014</v>
      </c>
    </row>
    <row r="3634" spans="1:20" ht="48" x14ac:dyDescent="0.2">
      <c r="A3634" s="6">
        <f t="shared" si="338"/>
        <v>0.2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7">
        <f t="shared" si="336"/>
        <v>100</v>
      </c>
      <c r="Q3634" t="str">
        <f t="shared" si="339"/>
        <v>theater</v>
      </c>
      <c r="R3634" t="str">
        <f t="shared" si="337"/>
        <v>musical</v>
      </c>
      <c r="S3634" s="11">
        <f t="shared" si="340"/>
        <v>41966.728576388887</v>
      </c>
      <c r="T3634">
        <f t="shared" si="341"/>
        <v>2014</v>
      </c>
    </row>
    <row r="3635" spans="1:20" ht="48" x14ac:dyDescent="0.2">
      <c r="A3635" s="6">
        <f t="shared" si="338"/>
        <v>0.35239999999999999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7">
        <f t="shared" si="336"/>
        <v>56.838709677419352</v>
      </c>
      <c r="Q3635" t="str">
        <f t="shared" si="339"/>
        <v>theater</v>
      </c>
      <c r="R3635" t="str">
        <f t="shared" si="337"/>
        <v>musical</v>
      </c>
      <c r="S3635" s="11">
        <f t="shared" si="340"/>
        <v>42692.833333333336</v>
      </c>
      <c r="T3635">
        <f t="shared" si="341"/>
        <v>2016</v>
      </c>
    </row>
    <row r="3636" spans="1:20" ht="48" x14ac:dyDescent="0.2">
      <c r="A3636" s="6">
        <f t="shared" si="338"/>
        <v>4.2466666666666666E-2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7">
        <f t="shared" si="336"/>
        <v>176.94444444444446</v>
      </c>
      <c r="Q3636" t="str">
        <f t="shared" si="339"/>
        <v>theater</v>
      </c>
      <c r="R3636" t="str">
        <f t="shared" si="337"/>
        <v>musical</v>
      </c>
      <c r="S3636" s="11">
        <f t="shared" si="340"/>
        <v>42748.957638888889</v>
      </c>
      <c r="T3636">
        <f t="shared" si="341"/>
        <v>2017</v>
      </c>
    </row>
    <row r="3637" spans="1:20" ht="32" x14ac:dyDescent="0.2">
      <c r="A3637" s="6">
        <f t="shared" si="338"/>
        <v>0.36457142857142855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7">
        <f t="shared" si="336"/>
        <v>127.6</v>
      </c>
      <c r="Q3637" t="str">
        <f t="shared" si="339"/>
        <v>theater</v>
      </c>
      <c r="R3637" t="str">
        <f t="shared" si="337"/>
        <v>musical</v>
      </c>
      <c r="S3637" s="11">
        <f t="shared" si="340"/>
        <v>42480.674490740734</v>
      </c>
      <c r="T3637">
        <f t="shared" si="341"/>
        <v>2016</v>
      </c>
    </row>
    <row r="3638" spans="1:20" ht="48" x14ac:dyDescent="0.2">
      <c r="A3638" s="6">
        <f t="shared" si="338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7" t="e">
        <f t="shared" si="336"/>
        <v>#DIV/0!</v>
      </c>
      <c r="Q3638" t="str">
        <f t="shared" si="339"/>
        <v>theater</v>
      </c>
      <c r="R3638" t="str">
        <f t="shared" si="337"/>
        <v>musical</v>
      </c>
      <c r="S3638" s="11">
        <f t="shared" si="340"/>
        <v>42261.486446759263</v>
      </c>
      <c r="T3638">
        <f t="shared" si="341"/>
        <v>2015</v>
      </c>
    </row>
    <row r="3639" spans="1:20" ht="64" x14ac:dyDescent="0.2">
      <c r="A3639" s="6">
        <f t="shared" si="338"/>
        <v>0.30866666666666664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7">
        <f t="shared" si="336"/>
        <v>66.142857142857139</v>
      </c>
      <c r="Q3639" t="str">
        <f t="shared" si="339"/>
        <v>theater</v>
      </c>
      <c r="R3639" t="str">
        <f t="shared" si="337"/>
        <v>musical</v>
      </c>
      <c r="S3639" s="11">
        <f t="shared" si="340"/>
        <v>42005.492303240739</v>
      </c>
      <c r="T3639">
        <f t="shared" si="341"/>
        <v>2015</v>
      </c>
    </row>
    <row r="3640" spans="1:20" ht="32" x14ac:dyDescent="0.2">
      <c r="A3640" s="6">
        <f t="shared" si="338"/>
        <v>6.545454545454546E-2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7">
        <f t="shared" si="336"/>
        <v>108</v>
      </c>
      <c r="Q3640" t="str">
        <f t="shared" si="339"/>
        <v>theater</v>
      </c>
      <c r="R3640" t="str">
        <f t="shared" si="337"/>
        <v>musical</v>
      </c>
      <c r="S3640" s="11">
        <f t="shared" si="340"/>
        <v>42113.42282407407</v>
      </c>
      <c r="T3640">
        <f t="shared" si="341"/>
        <v>2015</v>
      </c>
    </row>
    <row r="3641" spans="1:20" ht="48" x14ac:dyDescent="0.2">
      <c r="A3641" s="6">
        <f t="shared" si="338"/>
        <v>4.0000000000000003E-5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7">
        <f t="shared" si="336"/>
        <v>1</v>
      </c>
      <c r="Q3641" t="str">
        <f t="shared" si="339"/>
        <v>theater</v>
      </c>
      <c r="R3641" t="str">
        <f t="shared" si="337"/>
        <v>musical</v>
      </c>
      <c r="S3641" s="11">
        <f t="shared" si="340"/>
        <v>42650.424305555549</v>
      </c>
      <c r="T3641">
        <f t="shared" si="341"/>
        <v>2016</v>
      </c>
    </row>
    <row r="3642" spans="1:20" ht="80" x14ac:dyDescent="0.2">
      <c r="A3642" s="6">
        <f t="shared" si="338"/>
        <v>5.5E-2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7">
        <f t="shared" si="336"/>
        <v>18.333333333333332</v>
      </c>
      <c r="Q3642" t="str">
        <f t="shared" si="339"/>
        <v>theater</v>
      </c>
      <c r="R3642" t="str">
        <f t="shared" si="337"/>
        <v>musical</v>
      </c>
      <c r="S3642" s="11">
        <f t="shared" si="340"/>
        <v>42134.573263888888</v>
      </c>
      <c r="T3642">
        <f t="shared" si="341"/>
        <v>2015</v>
      </c>
    </row>
    <row r="3643" spans="1:20" ht="48" x14ac:dyDescent="0.2">
      <c r="A3643" s="6">
        <f t="shared" si="338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7" t="e">
        <f t="shared" si="336"/>
        <v>#DIV/0!</v>
      </c>
      <c r="Q3643" t="str">
        <f t="shared" si="339"/>
        <v>theater</v>
      </c>
      <c r="R3643" t="str">
        <f t="shared" si="337"/>
        <v>musical</v>
      </c>
      <c r="S3643" s="11">
        <f t="shared" si="340"/>
        <v>41917</v>
      </c>
      <c r="T3643">
        <f t="shared" si="341"/>
        <v>2014</v>
      </c>
    </row>
    <row r="3644" spans="1:20" ht="64" x14ac:dyDescent="0.2">
      <c r="A3644" s="6">
        <f t="shared" si="338"/>
        <v>2.1428571428571429E-2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7">
        <f t="shared" si="336"/>
        <v>7.5</v>
      </c>
      <c r="Q3644" t="str">
        <f t="shared" si="339"/>
        <v>theater</v>
      </c>
      <c r="R3644" t="str">
        <f t="shared" si="337"/>
        <v>musical</v>
      </c>
      <c r="S3644" s="11">
        <f t="shared" si="340"/>
        <v>42338.499999999993</v>
      </c>
      <c r="T3644">
        <f t="shared" si="341"/>
        <v>2015</v>
      </c>
    </row>
    <row r="3645" spans="1:20" ht="48" x14ac:dyDescent="0.2">
      <c r="A3645" s="6">
        <f t="shared" si="338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7" t="e">
        <f t="shared" si="336"/>
        <v>#DIV/0!</v>
      </c>
      <c r="Q3645" t="str">
        <f t="shared" si="339"/>
        <v>theater</v>
      </c>
      <c r="R3645" t="str">
        <f t="shared" si="337"/>
        <v>musical</v>
      </c>
      <c r="S3645" s="11">
        <f t="shared" si="340"/>
        <v>42324.977303240739</v>
      </c>
      <c r="T3645">
        <f t="shared" si="341"/>
        <v>2015</v>
      </c>
    </row>
    <row r="3646" spans="1:20" ht="48" x14ac:dyDescent="0.2">
      <c r="A3646" s="6">
        <f t="shared" si="338"/>
        <v>0.16420000000000001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7">
        <f t="shared" si="336"/>
        <v>68.416666666666671</v>
      </c>
      <c r="Q3646" t="str">
        <f t="shared" si="339"/>
        <v>theater</v>
      </c>
      <c r="R3646" t="str">
        <f t="shared" si="337"/>
        <v>musical</v>
      </c>
      <c r="S3646" s="11">
        <f t="shared" si="340"/>
        <v>42436.999305555553</v>
      </c>
      <c r="T3646">
        <f t="shared" si="341"/>
        <v>2016</v>
      </c>
    </row>
    <row r="3647" spans="1:20" ht="48" x14ac:dyDescent="0.2">
      <c r="A3647" s="6">
        <f t="shared" si="338"/>
        <v>1E-3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7">
        <f t="shared" si="336"/>
        <v>1</v>
      </c>
      <c r="Q3647" t="str">
        <f t="shared" si="339"/>
        <v>theater</v>
      </c>
      <c r="R3647" t="str">
        <f t="shared" si="337"/>
        <v>musical</v>
      </c>
      <c r="S3647" s="11">
        <f t="shared" si="340"/>
        <v>42695.803680555553</v>
      </c>
      <c r="T3647">
        <f t="shared" si="341"/>
        <v>2016</v>
      </c>
    </row>
    <row r="3648" spans="1:20" ht="48" x14ac:dyDescent="0.2">
      <c r="A3648" s="6">
        <f t="shared" si="338"/>
        <v>4.8099999999999997E-2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7">
        <f t="shared" si="336"/>
        <v>60.125</v>
      </c>
      <c r="Q3648" t="str">
        <f t="shared" si="339"/>
        <v>theater</v>
      </c>
      <c r="R3648" t="str">
        <f t="shared" si="337"/>
        <v>musical</v>
      </c>
      <c r="S3648" s="11">
        <f t="shared" si="340"/>
        <v>42171.770833333336</v>
      </c>
      <c r="T3648">
        <f t="shared" si="341"/>
        <v>2015</v>
      </c>
    </row>
    <row r="3649" spans="1:20" ht="48" x14ac:dyDescent="0.2">
      <c r="A3649" s="6">
        <f t="shared" si="338"/>
        <v>0.06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7">
        <f t="shared" si="336"/>
        <v>15</v>
      </c>
      <c r="Q3649" t="str">
        <f t="shared" si="339"/>
        <v>theater</v>
      </c>
      <c r="R3649" t="str">
        <f t="shared" si="337"/>
        <v>musical</v>
      </c>
      <c r="S3649" s="11">
        <f t="shared" si="340"/>
        <v>42643.540821759256</v>
      </c>
      <c r="T3649">
        <f t="shared" si="341"/>
        <v>2016</v>
      </c>
    </row>
    <row r="3650" spans="1:20" ht="32" x14ac:dyDescent="0.2">
      <c r="A3650" s="6">
        <f t="shared" si="338"/>
        <v>1.003825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7">
        <f t="shared" ref="P3650:P3713" si="342">F:F/M:M</f>
        <v>550.04109589041093</v>
      </c>
      <c r="Q3650" t="str">
        <f t="shared" si="339"/>
        <v>theater</v>
      </c>
      <c r="R3650" t="str">
        <f t="shared" ref="R3650:R3713" si="343">RIGHT(O3650,LEN(O3650)-SEARCH("/",O3650,1))</f>
        <v>plays</v>
      </c>
      <c r="S3650" s="11">
        <f t="shared" si="340"/>
        <v>41917.083854166667</v>
      </c>
      <c r="T3650">
        <f t="shared" si="341"/>
        <v>2014</v>
      </c>
    </row>
    <row r="3651" spans="1:20" ht="48" x14ac:dyDescent="0.2">
      <c r="A3651" s="6">
        <f t="shared" ref="A3651:A3714" si="344">F:F/E:E</f>
        <v>1.04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7">
        <f t="shared" si="342"/>
        <v>97.5</v>
      </c>
      <c r="Q3651" t="str">
        <f t="shared" ref="Q3651:Q3714" si="345">LEFT(O3651,SEARCH("/",O3651,1)-1)</f>
        <v>theater</v>
      </c>
      <c r="R3651" t="str">
        <f t="shared" si="343"/>
        <v>plays</v>
      </c>
      <c r="S3651" s="11">
        <f t="shared" ref="S3651:S3714" si="346">(((J3651/60)/60)/24)+DATE(1970,1,1)+(-5/24)</f>
        <v>41806.504560185182</v>
      </c>
      <c r="T3651">
        <f t="shared" ref="T3651:T3714" si="347">YEAR(S3651)</f>
        <v>2014</v>
      </c>
    </row>
    <row r="3652" spans="1:20" ht="48" x14ac:dyDescent="0.2">
      <c r="A3652" s="6">
        <f t="shared" si="344"/>
        <v>1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7">
        <f t="shared" si="342"/>
        <v>29.411764705882351</v>
      </c>
      <c r="Q3652" t="str">
        <f t="shared" si="345"/>
        <v>theater</v>
      </c>
      <c r="R3652" t="str">
        <f t="shared" si="343"/>
        <v>plays</v>
      </c>
      <c r="S3652" s="11">
        <f t="shared" si="346"/>
        <v>42402.270648148151</v>
      </c>
      <c r="T3652">
        <f t="shared" si="347"/>
        <v>2016</v>
      </c>
    </row>
    <row r="3653" spans="1:20" ht="32" x14ac:dyDescent="0.2">
      <c r="A3653" s="6">
        <f t="shared" si="344"/>
        <v>1.04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7">
        <f t="shared" si="342"/>
        <v>57.777777777777779</v>
      </c>
      <c r="Q3653" t="str">
        <f t="shared" si="345"/>
        <v>theater</v>
      </c>
      <c r="R3653" t="str">
        <f t="shared" si="343"/>
        <v>plays</v>
      </c>
      <c r="S3653" s="11">
        <f t="shared" si="346"/>
        <v>41861.457638888889</v>
      </c>
      <c r="T3653">
        <f t="shared" si="347"/>
        <v>2014</v>
      </c>
    </row>
    <row r="3654" spans="1:20" ht="48" x14ac:dyDescent="0.2">
      <c r="A3654" s="6">
        <f t="shared" si="344"/>
        <v>2.5066666666666668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7">
        <f t="shared" si="342"/>
        <v>44.235294117647058</v>
      </c>
      <c r="Q3654" t="str">
        <f t="shared" si="345"/>
        <v>theater</v>
      </c>
      <c r="R3654" t="str">
        <f t="shared" si="343"/>
        <v>plays</v>
      </c>
      <c r="S3654" s="11">
        <f t="shared" si="346"/>
        <v>42606.957638888889</v>
      </c>
      <c r="T3654">
        <f t="shared" si="347"/>
        <v>2016</v>
      </c>
    </row>
    <row r="3655" spans="1:20" ht="48" x14ac:dyDescent="0.2">
      <c r="A3655" s="6">
        <f t="shared" si="344"/>
        <v>1.0049999999999999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7">
        <f t="shared" si="342"/>
        <v>60.909090909090907</v>
      </c>
      <c r="Q3655" t="str">
        <f t="shared" si="345"/>
        <v>theater</v>
      </c>
      <c r="R3655" t="str">
        <f t="shared" si="343"/>
        <v>plays</v>
      </c>
      <c r="S3655" s="11">
        <f t="shared" si="346"/>
        <v>42221.155173611107</v>
      </c>
      <c r="T3655">
        <f t="shared" si="347"/>
        <v>2015</v>
      </c>
    </row>
    <row r="3656" spans="1:20" ht="48" x14ac:dyDescent="0.2">
      <c r="A3656" s="6">
        <f t="shared" si="344"/>
        <v>1.744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7">
        <f t="shared" si="342"/>
        <v>68.84210526315789</v>
      </c>
      <c r="Q3656" t="str">
        <f t="shared" si="345"/>
        <v>theater</v>
      </c>
      <c r="R3656" t="str">
        <f t="shared" si="343"/>
        <v>plays</v>
      </c>
      <c r="S3656" s="11">
        <f t="shared" si="346"/>
        <v>42463.499999999993</v>
      </c>
      <c r="T3656">
        <f t="shared" si="347"/>
        <v>2016</v>
      </c>
    </row>
    <row r="3657" spans="1:20" ht="48" x14ac:dyDescent="0.2">
      <c r="A3657" s="6">
        <f t="shared" si="344"/>
        <v>1.1626000000000001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7">
        <f t="shared" si="342"/>
        <v>73.582278481012665</v>
      </c>
      <c r="Q3657" t="str">
        <f t="shared" si="345"/>
        <v>theater</v>
      </c>
      <c r="R3657" t="str">
        <f t="shared" si="343"/>
        <v>plays</v>
      </c>
      <c r="S3657" s="11">
        <f t="shared" si="346"/>
        <v>42203.082638888889</v>
      </c>
      <c r="T3657">
        <f t="shared" si="347"/>
        <v>2015</v>
      </c>
    </row>
    <row r="3658" spans="1:20" ht="48" x14ac:dyDescent="0.2">
      <c r="A3658" s="6">
        <f t="shared" si="344"/>
        <v>1.0582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7">
        <f t="shared" si="342"/>
        <v>115.02173913043478</v>
      </c>
      <c r="Q3658" t="str">
        <f t="shared" si="345"/>
        <v>theater</v>
      </c>
      <c r="R3658" t="str">
        <f t="shared" si="343"/>
        <v>plays</v>
      </c>
      <c r="S3658" s="11">
        <f t="shared" si="346"/>
        <v>42767.749305555553</v>
      </c>
      <c r="T3658">
        <f t="shared" si="347"/>
        <v>2017</v>
      </c>
    </row>
    <row r="3659" spans="1:20" ht="48" x14ac:dyDescent="0.2">
      <c r="A3659" s="6">
        <f t="shared" si="344"/>
        <v>1.1074999999999999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7">
        <f t="shared" si="342"/>
        <v>110.75</v>
      </c>
      <c r="Q3659" t="str">
        <f t="shared" si="345"/>
        <v>theater</v>
      </c>
      <c r="R3659" t="str">
        <f t="shared" si="343"/>
        <v>plays</v>
      </c>
      <c r="S3659" s="11">
        <f t="shared" si="346"/>
        <v>42522.695833333331</v>
      </c>
      <c r="T3659">
        <f t="shared" si="347"/>
        <v>2016</v>
      </c>
    </row>
    <row r="3660" spans="1:20" ht="32" x14ac:dyDescent="0.2">
      <c r="A3660" s="6">
        <f t="shared" si="344"/>
        <v>1.0066666666666666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7">
        <f t="shared" si="342"/>
        <v>75.5</v>
      </c>
      <c r="Q3660" t="str">
        <f t="shared" si="345"/>
        <v>theater</v>
      </c>
      <c r="R3660" t="str">
        <f t="shared" si="343"/>
        <v>plays</v>
      </c>
      <c r="S3660" s="11">
        <f t="shared" si="346"/>
        <v>41821.957638888889</v>
      </c>
      <c r="T3660">
        <f t="shared" si="347"/>
        <v>2014</v>
      </c>
    </row>
    <row r="3661" spans="1:20" ht="48" x14ac:dyDescent="0.2">
      <c r="A3661" s="6">
        <f t="shared" si="344"/>
        <v>1.0203333333333333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7">
        <f t="shared" si="342"/>
        <v>235.46153846153845</v>
      </c>
      <c r="Q3661" t="str">
        <f t="shared" si="345"/>
        <v>theater</v>
      </c>
      <c r="R3661" t="str">
        <f t="shared" si="343"/>
        <v>plays</v>
      </c>
      <c r="S3661" s="11">
        <f t="shared" si="346"/>
        <v>42082.402083333327</v>
      </c>
      <c r="T3661">
        <f t="shared" si="347"/>
        <v>2015</v>
      </c>
    </row>
    <row r="3662" spans="1:20" ht="48" x14ac:dyDescent="0.2">
      <c r="A3662" s="6">
        <f t="shared" si="344"/>
        <v>1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7">
        <f t="shared" si="342"/>
        <v>11.363636363636363</v>
      </c>
      <c r="Q3662" t="str">
        <f t="shared" si="345"/>
        <v>theater</v>
      </c>
      <c r="R3662" t="str">
        <f t="shared" si="343"/>
        <v>plays</v>
      </c>
      <c r="S3662" s="11">
        <f t="shared" si="346"/>
        <v>41996.672743055555</v>
      </c>
      <c r="T3662">
        <f t="shared" si="347"/>
        <v>2014</v>
      </c>
    </row>
    <row r="3663" spans="1:20" ht="48" x14ac:dyDescent="0.2">
      <c r="A3663" s="6">
        <f t="shared" si="344"/>
        <v>1.1100000000000001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7">
        <f t="shared" si="342"/>
        <v>92.5</v>
      </c>
      <c r="Q3663" t="str">
        <f t="shared" si="345"/>
        <v>theater</v>
      </c>
      <c r="R3663" t="str">
        <f t="shared" si="343"/>
        <v>plays</v>
      </c>
      <c r="S3663" s="11">
        <f t="shared" si="346"/>
        <v>42469.958333333336</v>
      </c>
      <c r="T3663">
        <f t="shared" si="347"/>
        <v>2016</v>
      </c>
    </row>
    <row r="3664" spans="1:20" ht="48" x14ac:dyDescent="0.2">
      <c r="A3664" s="6">
        <f t="shared" si="344"/>
        <v>1.0142500000000001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7">
        <f t="shared" si="342"/>
        <v>202.85</v>
      </c>
      <c r="Q3664" t="str">
        <f t="shared" si="345"/>
        <v>theater</v>
      </c>
      <c r="R3664" t="str">
        <f t="shared" si="343"/>
        <v>plays</v>
      </c>
      <c r="S3664" s="11">
        <f t="shared" si="346"/>
        <v>42093.97006944444</v>
      </c>
      <c r="T3664">
        <f t="shared" si="347"/>
        <v>2015</v>
      </c>
    </row>
    <row r="3665" spans="1:20" ht="48" x14ac:dyDescent="0.2">
      <c r="A3665" s="6">
        <f t="shared" si="344"/>
        <v>1.04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7">
        <f t="shared" si="342"/>
        <v>26</v>
      </c>
      <c r="Q3665" t="str">
        <f t="shared" si="345"/>
        <v>theater</v>
      </c>
      <c r="R3665" t="str">
        <f t="shared" si="343"/>
        <v>plays</v>
      </c>
      <c r="S3665" s="11">
        <f t="shared" si="346"/>
        <v>42725.285069444442</v>
      </c>
      <c r="T3665">
        <f t="shared" si="347"/>
        <v>2016</v>
      </c>
    </row>
    <row r="3666" spans="1:20" ht="48" x14ac:dyDescent="0.2">
      <c r="A3666" s="6">
        <f t="shared" si="344"/>
        <v>1.09375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7">
        <f t="shared" si="342"/>
        <v>46.05263157894737</v>
      </c>
      <c r="Q3666" t="str">
        <f t="shared" si="345"/>
        <v>theater</v>
      </c>
      <c r="R3666" t="str">
        <f t="shared" si="343"/>
        <v>plays</v>
      </c>
      <c r="S3666" s="11">
        <f t="shared" si="346"/>
        <v>42537.04038194444</v>
      </c>
      <c r="T3666">
        <f t="shared" si="347"/>
        <v>2016</v>
      </c>
    </row>
    <row r="3667" spans="1:20" ht="48" x14ac:dyDescent="0.2">
      <c r="A3667" s="6">
        <f t="shared" si="344"/>
        <v>1.1516129032258065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7">
        <f t="shared" si="342"/>
        <v>51</v>
      </c>
      <c r="Q3667" t="str">
        <f t="shared" si="345"/>
        <v>theater</v>
      </c>
      <c r="R3667" t="str">
        <f t="shared" si="343"/>
        <v>plays</v>
      </c>
      <c r="S3667" s="11">
        <f t="shared" si="346"/>
        <v>42305.620833333327</v>
      </c>
      <c r="T3667">
        <f t="shared" si="347"/>
        <v>2015</v>
      </c>
    </row>
    <row r="3668" spans="1:20" ht="16" x14ac:dyDescent="0.2">
      <c r="A3668" s="6">
        <f t="shared" si="344"/>
        <v>1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7">
        <f t="shared" si="342"/>
        <v>31.578947368421051</v>
      </c>
      <c r="Q3668" t="str">
        <f t="shared" si="345"/>
        <v>theater</v>
      </c>
      <c r="R3668" t="str">
        <f t="shared" si="343"/>
        <v>plays</v>
      </c>
      <c r="S3668" s="11">
        <f t="shared" si="346"/>
        <v>41844.083333333328</v>
      </c>
      <c r="T3668">
        <f t="shared" si="347"/>
        <v>2014</v>
      </c>
    </row>
    <row r="3669" spans="1:20" ht="48" x14ac:dyDescent="0.2">
      <c r="A3669" s="6">
        <f t="shared" si="344"/>
        <v>1.0317033333333334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7">
        <f t="shared" si="342"/>
        <v>53.363965517241382</v>
      </c>
      <c r="Q3669" t="str">
        <f t="shared" si="345"/>
        <v>theater</v>
      </c>
      <c r="R3669" t="str">
        <f t="shared" si="343"/>
        <v>plays</v>
      </c>
      <c r="S3669" s="11">
        <f t="shared" si="346"/>
        <v>42203.761793981481</v>
      </c>
      <c r="T3669">
        <f t="shared" si="347"/>
        <v>2015</v>
      </c>
    </row>
    <row r="3670" spans="1:20" ht="48" x14ac:dyDescent="0.2">
      <c r="A3670" s="6">
        <f t="shared" si="344"/>
        <v>1.0349999999999999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7">
        <f t="shared" si="342"/>
        <v>36.964285714285715</v>
      </c>
      <c r="Q3670" t="str">
        <f t="shared" si="345"/>
        <v>theater</v>
      </c>
      <c r="R3670" t="str">
        <f t="shared" si="343"/>
        <v>plays</v>
      </c>
      <c r="S3670" s="11">
        <f t="shared" si="346"/>
        <v>42208.564583333333</v>
      </c>
      <c r="T3670">
        <f t="shared" si="347"/>
        <v>2015</v>
      </c>
    </row>
    <row r="3671" spans="1:20" ht="48" x14ac:dyDescent="0.2">
      <c r="A3671" s="6">
        <f t="shared" si="344"/>
        <v>1.3819999999999999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7">
        <f t="shared" si="342"/>
        <v>81.294117647058826</v>
      </c>
      <c r="Q3671" t="str">
        <f t="shared" si="345"/>
        <v>theater</v>
      </c>
      <c r="R3671" t="str">
        <f t="shared" si="343"/>
        <v>plays</v>
      </c>
      <c r="S3671" s="11">
        <f t="shared" si="346"/>
        <v>42166.466863425921</v>
      </c>
      <c r="T3671">
        <f t="shared" si="347"/>
        <v>2015</v>
      </c>
    </row>
    <row r="3672" spans="1:20" ht="48" x14ac:dyDescent="0.2">
      <c r="A3672" s="6">
        <f t="shared" si="344"/>
        <v>1.0954545454545455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7">
        <f t="shared" si="342"/>
        <v>20.083333333333332</v>
      </c>
      <c r="Q3672" t="str">
        <f t="shared" si="345"/>
        <v>theater</v>
      </c>
      <c r="R3672" t="str">
        <f t="shared" si="343"/>
        <v>plays</v>
      </c>
      <c r="S3672" s="11">
        <f t="shared" si="346"/>
        <v>42155.749999999993</v>
      </c>
      <c r="T3672">
        <f t="shared" si="347"/>
        <v>2015</v>
      </c>
    </row>
    <row r="3673" spans="1:20" ht="48" x14ac:dyDescent="0.2">
      <c r="A3673" s="6">
        <f t="shared" si="344"/>
        <v>1.0085714285714287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7">
        <f t="shared" si="342"/>
        <v>88.25</v>
      </c>
      <c r="Q3673" t="str">
        <f t="shared" si="345"/>
        <v>theater</v>
      </c>
      <c r="R3673" t="str">
        <f t="shared" si="343"/>
        <v>plays</v>
      </c>
      <c r="S3673" s="11">
        <f t="shared" si="346"/>
        <v>41840.957638888889</v>
      </c>
      <c r="T3673">
        <f t="shared" si="347"/>
        <v>2014</v>
      </c>
    </row>
    <row r="3674" spans="1:20" ht="48" x14ac:dyDescent="0.2">
      <c r="A3674" s="6">
        <f t="shared" si="344"/>
        <v>1.0153333333333334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7">
        <f t="shared" si="342"/>
        <v>53.438596491228068</v>
      </c>
      <c r="Q3674" t="str">
        <f t="shared" si="345"/>
        <v>theater</v>
      </c>
      <c r="R3674" t="str">
        <f t="shared" si="343"/>
        <v>plays</v>
      </c>
      <c r="S3674" s="11">
        <f t="shared" si="346"/>
        <v>41908.738240740735</v>
      </c>
      <c r="T3674">
        <f t="shared" si="347"/>
        <v>2014</v>
      </c>
    </row>
    <row r="3675" spans="1:20" ht="48" x14ac:dyDescent="0.2">
      <c r="A3675" s="6">
        <f t="shared" si="344"/>
        <v>1.13625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7">
        <f t="shared" si="342"/>
        <v>39.868421052631582</v>
      </c>
      <c r="Q3675" t="str">
        <f t="shared" si="345"/>
        <v>theater</v>
      </c>
      <c r="R3675" t="str">
        <f t="shared" si="343"/>
        <v>plays</v>
      </c>
      <c r="S3675" s="11">
        <f t="shared" si="346"/>
        <v>41948.327777777777</v>
      </c>
      <c r="T3675">
        <f t="shared" si="347"/>
        <v>2014</v>
      </c>
    </row>
    <row r="3676" spans="1:20" ht="48" x14ac:dyDescent="0.2">
      <c r="A3676" s="6">
        <f t="shared" si="344"/>
        <v>1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7">
        <f t="shared" si="342"/>
        <v>145.16129032258064</v>
      </c>
      <c r="Q3676" t="str">
        <f t="shared" si="345"/>
        <v>theater</v>
      </c>
      <c r="R3676" t="str">
        <f t="shared" si="343"/>
        <v>plays</v>
      </c>
      <c r="S3676" s="11">
        <f t="shared" si="346"/>
        <v>42616.664687499993</v>
      </c>
      <c r="T3676">
        <f t="shared" si="347"/>
        <v>2016</v>
      </c>
    </row>
    <row r="3677" spans="1:20" ht="48" x14ac:dyDescent="0.2">
      <c r="A3677" s="6">
        <f t="shared" si="344"/>
        <v>1.4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7">
        <f t="shared" si="342"/>
        <v>23.333333333333332</v>
      </c>
      <c r="Q3677" t="str">
        <f t="shared" si="345"/>
        <v>theater</v>
      </c>
      <c r="R3677" t="str">
        <f t="shared" si="343"/>
        <v>plays</v>
      </c>
      <c r="S3677" s="11">
        <f t="shared" si="346"/>
        <v>42505.749999999993</v>
      </c>
      <c r="T3677">
        <f t="shared" si="347"/>
        <v>2016</v>
      </c>
    </row>
    <row r="3678" spans="1:20" ht="48" x14ac:dyDescent="0.2">
      <c r="A3678" s="6">
        <f t="shared" si="344"/>
        <v>1.2875000000000001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7">
        <f t="shared" si="342"/>
        <v>64.375</v>
      </c>
      <c r="Q3678" t="str">
        <f t="shared" si="345"/>
        <v>theater</v>
      </c>
      <c r="R3678" t="str">
        <f t="shared" si="343"/>
        <v>plays</v>
      </c>
      <c r="S3678" s="11">
        <f t="shared" si="346"/>
        <v>41894.607453703698</v>
      </c>
      <c r="T3678">
        <f t="shared" si="347"/>
        <v>2014</v>
      </c>
    </row>
    <row r="3679" spans="1:20" ht="32" x14ac:dyDescent="0.2">
      <c r="A3679" s="6">
        <f t="shared" si="344"/>
        <v>1.0290416666666666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7">
        <f t="shared" si="342"/>
        <v>62.052763819095475</v>
      </c>
      <c r="Q3679" t="str">
        <f t="shared" si="345"/>
        <v>theater</v>
      </c>
      <c r="R3679" t="str">
        <f t="shared" si="343"/>
        <v>plays</v>
      </c>
      <c r="S3679" s="11">
        <f t="shared" si="346"/>
        <v>41822.957638888889</v>
      </c>
      <c r="T3679">
        <f t="shared" si="347"/>
        <v>2014</v>
      </c>
    </row>
    <row r="3680" spans="1:20" ht="32" x14ac:dyDescent="0.2">
      <c r="A3680" s="6">
        <f t="shared" si="344"/>
        <v>1.0249999999999999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7">
        <f t="shared" si="342"/>
        <v>66.129032258064512</v>
      </c>
      <c r="Q3680" t="str">
        <f t="shared" si="345"/>
        <v>theater</v>
      </c>
      <c r="R3680" t="str">
        <f t="shared" si="343"/>
        <v>plays</v>
      </c>
      <c r="S3680" s="11">
        <f t="shared" si="346"/>
        <v>42155.322893518511</v>
      </c>
      <c r="T3680">
        <f t="shared" si="347"/>
        <v>2015</v>
      </c>
    </row>
    <row r="3681" spans="1:20" ht="48" x14ac:dyDescent="0.2">
      <c r="A3681" s="6">
        <f t="shared" si="344"/>
        <v>1.101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7">
        <f t="shared" si="342"/>
        <v>73.400000000000006</v>
      </c>
      <c r="Q3681" t="str">
        <f t="shared" si="345"/>
        <v>theater</v>
      </c>
      <c r="R3681" t="str">
        <f t="shared" si="343"/>
        <v>plays</v>
      </c>
      <c r="S3681" s="11">
        <f t="shared" si="346"/>
        <v>41820.999305555553</v>
      </c>
      <c r="T3681">
        <f t="shared" si="347"/>
        <v>2014</v>
      </c>
    </row>
    <row r="3682" spans="1:20" ht="32" x14ac:dyDescent="0.2">
      <c r="A3682" s="6">
        <f t="shared" si="344"/>
        <v>1.1276666666666666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7">
        <f t="shared" si="342"/>
        <v>99.5</v>
      </c>
      <c r="Q3682" t="str">
        <f t="shared" si="345"/>
        <v>theater</v>
      </c>
      <c r="R3682" t="str">
        <f t="shared" si="343"/>
        <v>plays</v>
      </c>
      <c r="S3682" s="11">
        <f t="shared" si="346"/>
        <v>42648.245763888881</v>
      </c>
      <c r="T3682">
        <f t="shared" si="347"/>
        <v>2016</v>
      </c>
    </row>
    <row r="3683" spans="1:20" ht="64" x14ac:dyDescent="0.2">
      <c r="A3683" s="6">
        <f t="shared" si="344"/>
        <v>1.119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7">
        <f t="shared" si="342"/>
        <v>62.166666666666664</v>
      </c>
      <c r="Q3683" t="str">
        <f t="shared" si="345"/>
        <v>theater</v>
      </c>
      <c r="R3683" t="str">
        <f t="shared" si="343"/>
        <v>plays</v>
      </c>
      <c r="S3683" s="11">
        <f t="shared" si="346"/>
        <v>42384.443171296291</v>
      </c>
      <c r="T3683">
        <f t="shared" si="347"/>
        <v>2016</v>
      </c>
    </row>
    <row r="3684" spans="1:20" ht="48" x14ac:dyDescent="0.2">
      <c r="A3684" s="6">
        <f t="shared" si="344"/>
        <v>1.3919999999999999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7">
        <f t="shared" si="342"/>
        <v>62.328358208955223</v>
      </c>
      <c r="Q3684" t="str">
        <f t="shared" si="345"/>
        <v>theater</v>
      </c>
      <c r="R3684" t="str">
        <f t="shared" si="343"/>
        <v>plays</v>
      </c>
      <c r="S3684" s="11">
        <f t="shared" si="346"/>
        <v>41806.082638888889</v>
      </c>
      <c r="T3684">
        <f t="shared" si="347"/>
        <v>2014</v>
      </c>
    </row>
    <row r="3685" spans="1:20" ht="48" x14ac:dyDescent="0.2">
      <c r="A3685" s="6">
        <f t="shared" si="344"/>
        <v>1.1085714285714285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7">
        <f t="shared" si="342"/>
        <v>58.787878787878789</v>
      </c>
      <c r="Q3685" t="str">
        <f t="shared" si="345"/>
        <v>theater</v>
      </c>
      <c r="R3685" t="str">
        <f t="shared" si="343"/>
        <v>plays</v>
      </c>
      <c r="S3685" s="11">
        <f t="shared" si="346"/>
        <v>42662.908518518518</v>
      </c>
      <c r="T3685">
        <f t="shared" si="347"/>
        <v>2016</v>
      </c>
    </row>
    <row r="3686" spans="1:20" ht="48" x14ac:dyDescent="0.2">
      <c r="A3686" s="6">
        <f t="shared" si="344"/>
        <v>1.3906666666666667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7">
        <f t="shared" si="342"/>
        <v>45.347826086956523</v>
      </c>
      <c r="Q3686" t="str">
        <f t="shared" si="345"/>
        <v>theater</v>
      </c>
      <c r="R3686" t="str">
        <f t="shared" si="343"/>
        <v>plays</v>
      </c>
      <c r="S3686" s="11">
        <f t="shared" si="346"/>
        <v>42248.97206018518</v>
      </c>
      <c r="T3686">
        <f t="shared" si="347"/>
        <v>2015</v>
      </c>
    </row>
    <row r="3687" spans="1:20" ht="48" x14ac:dyDescent="0.2">
      <c r="A3687" s="6">
        <f t="shared" si="344"/>
        <v>1.0569999999999999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7">
        <f t="shared" si="342"/>
        <v>41.944444444444443</v>
      </c>
      <c r="Q3687" t="str">
        <f t="shared" si="345"/>
        <v>theater</v>
      </c>
      <c r="R3687" t="str">
        <f t="shared" si="343"/>
        <v>plays</v>
      </c>
      <c r="S3687" s="11">
        <f t="shared" si="346"/>
        <v>41778.666666666664</v>
      </c>
      <c r="T3687">
        <f t="shared" si="347"/>
        <v>2014</v>
      </c>
    </row>
    <row r="3688" spans="1:20" ht="48" x14ac:dyDescent="0.2">
      <c r="A3688" s="6">
        <f t="shared" si="344"/>
        <v>1.0142857142857142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7">
        <f t="shared" si="342"/>
        <v>59.166666666666664</v>
      </c>
      <c r="Q3688" t="str">
        <f t="shared" si="345"/>
        <v>theater</v>
      </c>
      <c r="R3688" t="str">
        <f t="shared" si="343"/>
        <v>plays</v>
      </c>
      <c r="S3688" s="11">
        <f t="shared" si="346"/>
        <v>42244.957638888889</v>
      </c>
      <c r="T3688">
        <f t="shared" si="347"/>
        <v>2015</v>
      </c>
    </row>
    <row r="3689" spans="1:20" ht="48" x14ac:dyDescent="0.2">
      <c r="A3689" s="6">
        <f t="shared" si="344"/>
        <v>1.0024500000000001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7">
        <f t="shared" si="342"/>
        <v>200.49</v>
      </c>
      <c r="Q3689" t="str">
        <f t="shared" si="345"/>
        <v>theater</v>
      </c>
      <c r="R3689" t="str">
        <f t="shared" si="343"/>
        <v>plays</v>
      </c>
      <c r="S3689" s="11">
        <f t="shared" si="346"/>
        <v>41817.009895833333</v>
      </c>
      <c r="T3689">
        <f t="shared" si="347"/>
        <v>2014</v>
      </c>
    </row>
    <row r="3690" spans="1:20" ht="48" x14ac:dyDescent="0.2">
      <c r="A3690" s="6">
        <f t="shared" si="344"/>
        <v>1.0916666666666666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7">
        <f t="shared" si="342"/>
        <v>83.974358974358978</v>
      </c>
      <c r="Q3690" t="str">
        <f t="shared" si="345"/>
        <v>theater</v>
      </c>
      <c r="R3690" t="str">
        <f t="shared" si="343"/>
        <v>plays</v>
      </c>
      <c r="S3690" s="11">
        <f t="shared" si="346"/>
        <v>41859.578749999993</v>
      </c>
      <c r="T3690">
        <f t="shared" si="347"/>
        <v>2014</v>
      </c>
    </row>
    <row r="3691" spans="1:20" ht="48" x14ac:dyDescent="0.2">
      <c r="A3691" s="6">
        <f t="shared" si="344"/>
        <v>1.1833333333333333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7">
        <f t="shared" si="342"/>
        <v>57.258064516129032</v>
      </c>
      <c r="Q3691" t="str">
        <f t="shared" si="345"/>
        <v>theater</v>
      </c>
      <c r="R3691" t="str">
        <f t="shared" si="343"/>
        <v>plays</v>
      </c>
      <c r="S3691" s="11">
        <f t="shared" si="346"/>
        <v>42176.725694444445</v>
      </c>
      <c r="T3691">
        <f t="shared" si="347"/>
        <v>2015</v>
      </c>
    </row>
    <row r="3692" spans="1:20" ht="48" x14ac:dyDescent="0.2">
      <c r="A3692" s="6">
        <f t="shared" si="344"/>
        <v>1.2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7">
        <f t="shared" si="342"/>
        <v>58.064516129032256</v>
      </c>
      <c r="Q3692" t="str">
        <f t="shared" si="345"/>
        <v>theater</v>
      </c>
      <c r="R3692" t="str">
        <f t="shared" si="343"/>
        <v>plays</v>
      </c>
      <c r="S3692" s="11">
        <f t="shared" si="346"/>
        <v>41970.431516203702</v>
      </c>
      <c r="T3692">
        <f t="shared" si="347"/>
        <v>2014</v>
      </c>
    </row>
    <row r="3693" spans="1:20" ht="32" x14ac:dyDescent="0.2">
      <c r="A3693" s="6">
        <f t="shared" si="344"/>
        <v>1.2796000000000001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7">
        <f t="shared" si="342"/>
        <v>186.80291970802921</v>
      </c>
      <c r="Q3693" t="str">
        <f t="shared" si="345"/>
        <v>theater</v>
      </c>
      <c r="R3693" t="str">
        <f t="shared" si="343"/>
        <v>plays</v>
      </c>
      <c r="S3693" s="11">
        <f t="shared" si="346"/>
        <v>42064.999305555553</v>
      </c>
      <c r="T3693">
        <f t="shared" si="347"/>
        <v>2015</v>
      </c>
    </row>
    <row r="3694" spans="1:20" ht="32" x14ac:dyDescent="0.2">
      <c r="A3694" s="6">
        <f t="shared" si="344"/>
        <v>1.26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7">
        <f t="shared" si="342"/>
        <v>74.117647058823536</v>
      </c>
      <c r="Q3694" t="str">
        <f t="shared" si="345"/>
        <v>theater</v>
      </c>
      <c r="R3694" t="str">
        <f t="shared" si="343"/>
        <v>plays</v>
      </c>
      <c r="S3694" s="11">
        <f t="shared" si="346"/>
        <v>41900.791666666664</v>
      </c>
      <c r="T3694">
        <f t="shared" si="347"/>
        <v>2014</v>
      </c>
    </row>
    <row r="3695" spans="1:20" ht="48" x14ac:dyDescent="0.2">
      <c r="A3695" s="6">
        <f t="shared" si="344"/>
        <v>1.2912912912912913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7">
        <f t="shared" si="342"/>
        <v>30.714285714285715</v>
      </c>
      <c r="Q3695" t="str">
        <f t="shared" si="345"/>
        <v>theater</v>
      </c>
      <c r="R3695" t="str">
        <f t="shared" si="343"/>
        <v>plays</v>
      </c>
      <c r="S3695" s="11">
        <f t="shared" si="346"/>
        <v>42338.729166666664</v>
      </c>
      <c r="T3695">
        <f t="shared" si="347"/>
        <v>2015</v>
      </c>
    </row>
    <row r="3696" spans="1:20" ht="48" x14ac:dyDescent="0.2">
      <c r="A3696" s="6">
        <f t="shared" si="344"/>
        <v>1.0742857142857143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7">
        <f t="shared" si="342"/>
        <v>62.666666666666664</v>
      </c>
      <c r="Q3696" t="str">
        <f t="shared" si="345"/>
        <v>theater</v>
      </c>
      <c r="R3696" t="str">
        <f t="shared" si="343"/>
        <v>plays</v>
      </c>
      <c r="S3696" s="11">
        <f t="shared" si="346"/>
        <v>42526.874999999993</v>
      </c>
      <c r="T3696">
        <f t="shared" si="347"/>
        <v>2016</v>
      </c>
    </row>
    <row r="3697" spans="1:20" ht="64" x14ac:dyDescent="0.2">
      <c r="A3697" s="6">
        <f t="shared" si="344"/>
        <v>1.00125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7">
        <f t="shared" si="342"/>
        <v>121.36363636363636</v>
      </c>
      <c r="Q3697" t="str">
        <f t="shared" si="345"/>
        <v>theater</v>
      </c>
      <c r="R3697" t="str">
        <f t="shared" si="343"/>
        <v>plays</v>
      </c>
      <c r="S3697" s="11">
        <f t="shared" si="346"/>
        <v>42015.662152777775</v>
      </c>
      <c r="T3697">
        <f t="shared" si="347"/>
        <v>2015</v>
      </c>
    </row>
    <row r="3698" spans="1:20" ht="48" x14ac:dyDescent="0.2">
      <c r="A3698" s="6">
        <f t="shared" si="344"/>
        <v>1.55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7">
        <f t="shared" si="342"/>
        <v>39.743589743589745</v>
      </c>
      <c r="Q3698" t="str">
        <f t="shared" si="345"/>
        <v>theater</v>
      </c>
      <c r="R3698" t="str">
        <f t="shared" si="343"/>
        <v>plays</v>
      </c>
      <c r="S3698" s="11">
        <f t="shared" si="346"/>
        <v>42048.408749999995</v>
      </c>
      <c r="T3698">
        <f t="shared" si="347"/>
        <v>2015</v>
      </c>
    </row>
    <row r="3699" spans="1:20" ht="48" x14ac:dyDescent="0.2">
      <c r="A3699" s="6">
        <f t="shared" si="344"/>
        <v>1.08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7">
        <f t="shared" si="342"/>
        <v>72</v>
      </c>
      <c r="Q3699" t="str">
        <f t="shared" si="345"/>
        <v>theater</v>
      </c>
      <c r="R3699" t="str">
        <f t="shared" si="343"/>
        <v>plays</v>
      </c>
      <c r="S3699" s="11">
        <f t="shared" si="346"/>
        <v>42500.2575</v>
      </c>
      <c r="T3699">
        <f t="shared" si="347"/>
        <v>2016</v>
      </c>
    </row>
    <row r="3700" spans="1:20" ht="32" x14ac:dyDescent="0.2">
      <c r="A3700" s="6">
        <f t="shared" si="344"/>
        <v>1.1052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7">
        <f t="shared" si="342"/>
        <v>40.632352941176471</v>
      </c>
      <c r="Q3700" t="str">
        <f t="shared" si="345"/>
        <v>theater</v>
      </c>
      <c r="R3700" t="str">
        <f t="shared" si="343"/>
        <v>plays</v>
      </c>
      <c r="S3700" s="11">
        <f t="shared" si="346"/>
        <v>42431.598229166666</v>
      </c>
      <c r="T3700">
        <f t="shared" si="347"/>
        <v>2016</v>
      </c>
    </row>
    <row r="3701" spans="1:20" ht="48" x14ac:dyDescent="0.2">
      <c r="A3701" s="6">
        <f t="shared" si="344"/>
        <v>1.008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7">
        <f t="shared" si="342"/>
        <v>63</v>
      </c>
      <c r="Q3701" t="str">
        <f t="shared" si="345"/>
        <v>theater</v>
      </c>
      <c r="R3701" t="str">
        <f t="shared" si="343"/>
        <v>plays</v>
      </c>
      <c r="S3701" s="11">
        <f t="shared" si="346"/>
        <v>41927.393703703703</v>
      </c>
      <c r="T3701">
        <f t="shared" si="347"/>
        <v>2014</v>
      </c>
    </row>
    <row r="3702" spans="1:20" ht="32" x14ac:dyDescent="0.2">
      <c r="A3702" s="6">
        <f t="shared" si="344"/>
        <v>1.212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7">
        <f t="shared" si="342"/>
        <v>33.666666666666664</v>
      </c>
      <c r="Q3702" t="str">
        <f t="shared" si="345"/>
        <v>theater</v>
      </c>
      <c r="R3702" t="str">
        <f t="shared" si="343"/>
        <v>plays</v>
      </c>
      <c r="S3702" s="11">
        <f t="shared" si="346"/>
        <v>41912.458333333328</v>
      </c>
      <c r="T3702">
        <f t="shared" si="347"/>
        <v>2014</v>
      </c>
    </row>
    <row r="3703" spans="1:20" ht="48" x14ac:dyDescent="0.2">
      <c r="A3703" s="6">
        <f t="shared" si="344"/>
        <v>1.0033333333333334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7">
        <f t="shared" si="342"/>
        <v>38.589743589743591</v>
      </c>
      <c r="Q3703" t="str">
        <f t="shared" si="345"/>
        <v>theater</v>
      </c>
      <c r="R3703" t="str">
        <f t="shared" si="343"/>
        <v>plays</v>
      </c>
      <c r="S3703" s="11">
        <f t="shared" si="346"/>
        <v>42159.333252314813</v>
      </c>
      <c r="T3703">
        <f t="shared" si="347"/>
        <v>2015</v>
      </c>
    </row>
    <row r="3704" spans="1:20" ht="48" x14ac:dyDescent="0.2">
      <c r="A3704" s="6">
        <f t="shared" si="344"/>
        <v>1.0916666666666666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7">
        <f t="shared" si="342"/>
        <v>155.95238095238096</v>
      </c>
      <c r="Q3704" t="str">
        <f t="shared" si="345"/>
        <v>theater</v>
      </c>
      <c r="R3704" t="str">
        <f t="shared" si="343"/>
        <v>plays</v>
      </c>
      <c r="S3704" s="11">
        <f t="shared" si="346"/>
        <v>42561.749305555553</v>
      </c>
      <c r="T3704">
        <f t="shared" si="347"/>
        <v>2016</v>
      </c>
    </row>
    <row r="3705" spans="1:20" ht="48" x14ac:dyDescent="0.2">
      <c r="A3705" s="6">
        <f t="shared" si="344"/>
        <v>1.2342857142857142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7">
        <f t="shared" si="342"/>
        <v>43.2</v>
      </c>
      <c r="Q3705" t="str">
        <f t="shared" si="345"/>
        <v>theater</v>
      </c>
      <c r="R3705" t="str">
        <f t="shared" si="343"/>
        <v>plays</v>
      </c>
      <c r="S3705" s="11">
        <f t="shared" si="346"/>
        <v>42595.082638888889</v>
      </c>
      <c r="T3705">
        <f t="shared" si="347"/>
        <v>2016</v>
      </c>
    </row>
    <row r="3706" spans="1:20" ht="48" x14ac:dyDescent="0.2">
      <c r="A3706" s="6">
        <f t="shared" si="344"/>
        <v>1.3633666666666666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7">
        <f t="shared" si="342"/>
        <v>15.148518518518518</v>
      </c>
      <c r="Q3706" t="str">
        <f t="shared" si="345"/>
        <v>theater</v>
      </c>
      <c r="R3706" t="str">
        <f t="shared" si="343"/>
        <v>plays</v>
      </c>
      <c r="S3706" s="11">
        <f t="shared" si="346"/>
        <v>42521.481412037036</v>
      </c>
      <c r="T3706">
        <f t="shared" si="347"/>
        <v>2016</v>
      </c>
    </row>
    <row r="3707" spans="1:20" ht="48" x14ac:dyDescent="0.2">
      <c r="A3707" s="6">
        <f t="shared" si="344"/>
        <v>1.0346657233816767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7">
        <f t="shared" si="342"/>
        <v>83.571428571428569</v>
      </c>
      <c r="Q3707" t="str">
        <f t="shared" si="345"/>
        <v>theater</v>
      </c>
      <c r="R3707" t="str">
        <f t="shared" si="343"/>
        <v>plays</v>
      </c>
      <c r="S3707" s="11">
        <f t="shared" si="346"/>
        <v>41813.541666666664</v>
      </c>
      <c r="T3707">
        <f t="shared" si="347"/>
        <v>2014</v>
      </c>
    </row>
    <row r="3708" spans="1:20" ht="48" x14ac:dyDescent="0.2">
      <c r="A3708" s="6">
        <f t="shared" si="344"/>
        <v>1.2133333333333334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7">
        <f t="shared" si="342"/>
        <v>140</v>
      </c>
      <c r="Q3708" t="str">
        <f t="shared" si="345"/>
        <v>theater</v>
      </c>
      <c r="R3708" t="str">
        <f t="shared" si="343"/>
        <v>plays</v>
      </c>
      <c r="S3708" s="11">
        <f t="shared" si="346"/>
        <v>41894.705428240741</v>
      </c>
      <c r="T3708">
        <f t="shared" si="347"/>
        <v>2014</v>
      </c>
    </row>
    <row r="3709" spans="1:20" ht="32" x14ac:dyDescent="0.2">
      <c r="A3709" s="6">
        <f t="shared" si="344"/>
        <v>1.86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7">
        <f t="shared" si="342"/>
        <v>80.869565217391298</v>
      </c>
      <c r="Q3709" t="str">
        <f t="shared" si="345"/>
        <v>theater</v>
      </c>
      <c r="R3709" t="str">
        <f t="shared" si="343"/>
        <v>plays</v>
      </c>
      <c r="S3709" s="11">
        <f t="shared" si="346"/>
        <v>42573.018055555549</v>
      </c>
      <c r="T3709">
        <f t="shared" si="347"/>
        <v>2016</v>
      </c>
    </row>
    <row r="3710" spans="1:20" ht="48" x14ac:dyDescent="0.2">
      <c r="A3710" s="6">
        <f t="shared" si="344"/>
        <v>3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7">
        <f t="shared" si="342"/>
        <v>53.846153846153847</v>
      </c>
      <c r="Q3710" t="str">
        <f t="shared" si="345"/>
        <v>theater</v>
      </c>
      <c r="R3710" t="str">
        <f t="shared" si="343"/>
        <v>plays</v>
      </c>
      <c r="S3710" s="11">
        <f t="shared" si="346"/>
        <v>41823.933865740735</v>
      </c>
      <c r="T3710">
        <f t="shared" si="347"/>
        <v>2014</v>
      </c>
    </row>
    <row r="3711" spans="1:20" ht="48" x14ac:dyDescent="0.2">
      <c r="A3711" s="6">
        <f t="shared" si="344"/>
        <v>1.0825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7">
        <f t="shared" si="342"/>
        <v>30.928571428571427</v>
      </c>
      <c r="Q3711" t="str">
        <f t="shared" si="345"/>
        <v>theater</v>
      </c>
      <c r="R3711" t="str">
        <f t="shared" si="343"/>
        <v>plays</v>
      </c>
      <c r="S3711" s="11">
        <f t="shared" si="346"/>
        <v>41815.499374999999</v>
      </c>
      <c r="T3711">
        <f t="shared" si="347"/>
        <v>2014</v>
      </c>
    </row>
    <row r="3712" spans="1:20" ht="32" x14ac:dyDescent="0.2">
      <c r="A3712" s="6">
        <f t="shared" si="344"/>
        <v>1.4115384615384616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7">
        <f t="shared" si="342"/>
        <v>67.962962962962962</v>
      </c>
      <c r="Q3712" t="str">
        <f t="shared" si="345"/>
        <v>theater</v>
      </c>
      <c r="R3712" t="str">
        <f t="shared" si="343"/>
        <v>plays</v>
      </c>
      <c r="S3712" s="11">
        <f t="shared" si="346"/>
        <v>42097.367916666662</v>
      </c>
      <c r="T3712">
        <f t="shared" si="347"/>
        <v>2015</v>
      </c>
    </row>
    <row r="3713" spans="1:20" ht="32" x14ac:dyDescent="0.2">
      <c r="A3713" s="6">
        <f t="shared" si="344"/>
        <v>1.1399999999999999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7">
        <f t="shared" si="342"/>
        <v>27.142857142857142</v>
      </c>
      <c r="Q3713" t="str">
        <f t="shared" si="345"/>
        <v>theater</v>
      </c>
      <c r="R3713" t="str">
        <f t="shared" si="343"/>
        <v>plays</v>
      </c>
      <c r="S3713" s="11">
        <f t="shared" si="346"/>
        <v>41805.458333333328</v>
      </c>
      <c r="T3713">
        <f t="shared" si="347"/>
        <v>2014</v>
      </c>
    </row>
    <row r="3714" spans="1:20" ht="48" x14ac:dyDescent="0.2">
      <c r="A3714" s="6">
        <f t="shared" si="344"/>
        <v>1.5373333333333334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7">
        <f t="shared" ref="P3714:P3777" si="348">F:F/M:M</f>
        <v>110.86538461538461</v>
      </c>
      <c r="Q3714" t="str">
        <f t="shared" si="345"/>
        <v>theater</v>
      </c>
      <c r="R3714" t="str">
        <f t="shared" ref="R3714:R3777" si="349">RIGHT(O3714,LEN(O3714)-SEARCH("/",O3714,1))</f>
        <v>plays</v>
      </c>
      <c r="S3714" s="11">
        <f t="shared" si="346"/>
        <v>42155.082638888889</v>
      </c>
      <c r="T3714">
        <f t="shared" si="347"/>
        <v>2015</v>
      </c>
    </row>
    <row r="3715" spans="1:20" ht="48" x14ac:dyDescent="0.2">
      <c r="A3715" s="6">
        <f t="shared" ref="A3715:A3778" si="350">F:F/E:E</f>
        <v>1.0149999999999999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7">
        <f t="shared" si="348"/>
        <v>106.84210526315789</v>
      </c>
      <c r="Q3715" t="str">
        <f t="shared" ref="Q3715:Q3778" si="351">LEFT(O3715,SEARCH("/",O3715,1)-1)</f>
        <v>theater</v>
      </c>
      <c r="R3715" t="str">
        <f t="shared" si="349"/>
        <v>plays</v>
      </c>
      <c r="S3715" s="11">
        <f t="shared" ref="S3715:S3778" si="352">(((J3715/60)/60)/24)+DATE(1970,1,1)+(-5/24)</f>
        <v>42525.529699074068</v>
      </c>
      <c r="T3715">
        <f t="shared" ref="T3715:T3778" si="353">YEAR(S3715)</f>
        <v>2016</v>
      </c>
    </row>
    <row r="3716" spans="1:20" ht="48" x14ac:dyDescent="0.2">
      <c r="A3716" s="6">
        <f t="shared" si="350"/>
        <v>1.0235000000000001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7">
        <f t="shared" si="348"/>
        <v>105.51546391752578</v>
      </c>
      <c r="Q3716" t="str">
        <f t="shared" si="351"/>
        <v>theater</v>
      </c>
      <c r="R3716" t="str">
        <f t="shared" si="349"/>
        <v>plays</v>
      </c>
      <c r="S3716" s="11">
        <f t="shared" si="352"/>
        <v>42149.957638888889</v>
      </c>
      <c r="T3716">
        <f t="shared" si="353"/>
        <v>2015</v>
      </c>
    </row>
    <row r="3717" spans="1:20" ht="48" x14ac:dyDescent="0.2">
      <c r="A3717" s="6">
        <f t="shared" si="350"/>
        <v>1.0257142857142858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7">
        <f t="shared" si="348"/>
        <v>132.96296296296296</v>
      </c>
      <c r="Q3717" t="str">
        <f t="shared" si="351"/>
        <v>theater</v>
      </c>
      <c r="R3717" t="str">
        <f t="shared" si="349"/>
        <v>plays</v>
      </c>
      <c r="S3717" s="11">
        <f t="shared" si="352"/>
        <v>42094.327777777777</v>
      </c>
      <c r="T3717">
        <f t="shared" si="353"/>
        <v>2015</v>
      </c>
    </row>
    <row r="3718" spans="1:20" ht="48" x14ac:dyDescent="0.2">
      <c r="A3718" s="6">
        <f t="shared" si="350"/>
        <v>1.5575000000000001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7">
        <f t="shared" si="348"/>
        <v>51.916666666666664</v>
      </c>
      <c r="Q3718" t="str">
        <f t="shared" si="351"/>
        <v>theater</v>
      </c>
      <c r="R3718" t="str">
        <f t="shared" si="349"/>
        <v>plays</v>
      </c>
      <c r="S3718" s="11">
        <f t="shared" si="352"/>
        <v>42390.679502314808</v>
      </c>
      <c r="T3718">
        <f t="shared" si="353"/>
        <v>2016</v>
      </c>
    </row>
    <row r="3719" spans="1:20" ht="48" x14ac:dyDescent="0.2">
      <c r="A3719" s="6">
        <f t="shared" si="350"/>
        <v>1.0075000000000001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7">
        <f t="shared" si="348"/>
        <v>310</v>
      </c>
      <c r="Q3719" t="str">
        <f t="shared" si="351"/>
        <v>theater</v>
      </c>
      <c r="R3719" t="str">
        <f t="shared" si="349"/>
        <v>plays</v>
      </c>
      <c r="S3719" s="11">
        <f t="shared" si="352"/>
        <v>42133.657974537033</v>
      </c>
      <c r="T3719">
        <f t="shared" si="353"/>
        <v>2015</v>
      </c>
    </row>
    <row r="3720" spans="1:20" ht="48" x14ac:dyDescent="0.2">
      <c r="A3720" s="6">
        <f t="shared" si="350"/>
        <v>2.3940000000000001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7">
        <f t="shared" si="348"/>
        <v>26.021739130434781</v>
      </c>
      <c r="Q3720" t="str">
        <f t="shared" si="351"/>
        <v>theater</v>
      </c>
      <c r="R3720" t="str">
        <f t="shared" si="349"/>
        <v>plays</v>
      </c>
      <c r="S3720" s="11">
        <f t="shared" si="352"/>
        <v>42062.507812499993</v>
      </c>
      <c r="T3720">
        <f t="shared" si="353"/>
        <v>2015</v>
      </c>
    </row>
    <row r="3721" spans="1:20" ht="32" x14ac:dyDescent="0.2">
      <c r="A3721" s="6">
        <f t="shared" si="350"/>
        <v>2.1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7">
        <f t="shared" si="348"/>
        <v>105</v>
      </c>
      <c r="Q3721" t="str">
        <f t="shared" si="351"/>
        <v>theater</v>
      </c>
      <c r="R3721" t="str">
        <f t="shared" si="349"/>
        <v>plays</v>
      </c>
      <c r="S3721" s="11">
        <f t="shared" si="352"/>
        <v>42177.521597222221</v>
      </c>
      <c r="T3721">
        <f t="shared" si="353"/>
        <v>2015</v>
      </c>
    </row>
    <row r="3722" spans="1:20" ht="32" x14ac:dyDescent="0.2">
      <c r="A3722" s="6">
        <f t="shared" si="350"/>
        <v>1.0451515151515152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7">
        <f t="shared" si="348"/>
        <v>86.224999999999994</v>
      </c>
      <c r="Q3722" t="str">
        <f t="shared" si="351"/>
        <v>theater</v>
      </c>
      <c r="R3722" t="str">
        <f t="shared" si="349"/>
        <v>plays</v>
      </c>
      <c r="S3722" s="11">
        <f t="shared" si="352"/>
        <v>42187.784791666665</v>
      </c>
      <c r="T3722">
        <f t="shared" si="353"/>
        <v>2015</v>
      </c>
    </row>
    <row r="3723" spans="1:20" ht="48" x14ac:dyDescent="0.2">
      <c r="A3723" s="6">
        <f t="shared" si="350"/>
        <v>1.008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7">
        <f t="shared" si="348"/>
        <v>114.54545454545455</v>
      </c>
      <c r="Q3723" t="str">
        <f t="shared" si="351"/>
        <v>theater</v>
      </c>
      <c r="R3723" t="str">
        <f t="shared" si="349"/>
        <v>plays</v>
      </c>
      <c r="S3723" s="11">
        <f t="shared" si="352"/>
        <v>41948.769490740735</v>
      </c>
      <c r="T3723">
        <f t="shared" si="353"/>
        <v>2014</v>
      </c>
    </row>
    <row r="3724" spans="1:20" ht="64" x14ac:dyDescent="0.2">
      <c r="A3724" s="6">
        <f t="shared" si="350"/>
        <v>1.1120000000000001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7">
        <f t="shared" si="348"/>
        <v>47.657142857142858</v>
      </c>
      <c r="Q3724" t="str">
        <f t="shared" si="351"/>
        <v>theater</v>
      </c>
      <c r="R3724" t="str">
        <f t="shared" si="349"/>
        <v>plays</v>
      </c>
      <c r="S3724" s="11">
        <f t="shared" si="352"/>
        <v>42411.749305555553</v>
      </c>
      <c r="T3724">
        <f t="shared" si="353"/>
        <v>2016</v>
      </c>
    </row>
    <row r="3725" spans="1:20" ht="32" x14ac:dyDescent="0.2">
      <c r="A3725" s="6">
        <f t="shared" si="350"/>
        <v>1.0204444444444445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7">
        <f t="shared" si="348"/>
        <v>72.888888888888886</v>
      </c>
      <c r="Q3725" t="str">
        <f t="shared" si="351"/>
        <v>theater</v>
      </c>
      <c r="R3725" t="str">
        <f t="shared" si="349"/>
        <v>plays</v>
      </c>
      <c r="S3725" s="11">
        <f t="shared" si="352"/>
        <v>41973.586365740739</v>
      </c>
      <c r="T3725">
        <f t="shared" si="353"/>
        <v>2014</v>
      </c>
    </row>
    <row r="3726" spans="1:20" ht="48" x14ac:dyDescent="0.2">
      <c r="A3726" s="6">
        <f t="shared" si="350"/>
        <v>1.0254767441860466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7">
        <f t="shared" si="348"/>
        <v>49.545505617977533</v>
      </c>
      <c r="Q3726" t="str">
        <f t="shared" si="351"/>
        <v>theater</v>
      </c>
      <c r="R3726" t="str">
        <f t="shared" si="349"/>
        <v>plays</v>
      </c>
      <c r="S3726" s="11">
        <f t="shared" si="352"/>
        <v>42494.749999999993</v>
      </c>
      <c r="T3726">
        <f t="shared" si="353"/>
        <v>2016</v>
      </c>
    </row>
    <row r="3727" spans="1:20" ht="48" x14ac:dyDescent="0.2">
      <c r="A3727" s="6">
        <f t="shared" si="350"/>
        <v>1.27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7">
        <f t="shared" si="348"/>
        <v>25.4</v>
      </c>
      <c r="Q3727" t="str">
        <f t="shared" si="351"/>
        <v>theater</v>
      </c>
      <c r="R3727" t="str">
        <f t="shared" si="349"/>
        <v>plays</v>
      </c>
      <c r="S3727" s="11">
        <f t="shared" si="352"/>
        <v>42418.687499999993</v>
      </c>
      <c r="T3727">
        <f t="shared" si="353"/>
        <v>2016</v>
      </c>
    </row>
    <row r="3728" spans="1:20" ht="48" x14ac:dyDescent="0.2">
      <c r="A3728" s="6">
        <f t="shared" si="350"/>
        <v>3.3870588235294119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7">
        <f t="shared" si="348"/>
        <v>62.586956521739133</v>
      </c>
      <c r="Q3728" t="str">
        <f t="shared" si="351"/>
        <v>theater</v>
      </c>
      <c r="R3728" t="str">
        <f t="shared" si="349"/>
        <v>plays</v>
      </c>
      <c r="S3728" s="11">
        <f t="shared" si="352"/>
        <v>42489.666666666664</v>
      </c>
      <c r="T3728">
        <f t="shared" si="353"/>
        <v>2016</v>
      </c>
    </row>
    <row r="3729" spans="1:20" ht="48" x14ac:dyDescent="0.2">
      <c r="A3729" s="6">
        <f t="shared" si="350"/>
        <v>1.0075000000000001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7">
        <f t="shared" si="348"/>
        <v>61.060606060606062</v>
      </c>
      <c r="Q3729" t="str">
        <f t="shared" si="351"/>
        <v>theater</v>
      </c>
      <c r="R3729" t="str">
        <f t="shared" si="349"/>
        <v>plays</v>
      </c>
      <c r="S3729" s="11">
        <f t="shared" si="352"/>
        <v>42662.996527777774</v>
      </c>
      <c r="T3729">
        <f t="shared" si="353"/>
        <v>2016</v>
      </c>
    </row>
    <row r="3730" spans="1:20" ht="32" x14ac:dyDescent="0.2">
      <c r="A3730" s="6">
        <f t="shared" si="350"/>
        <v>9.3100000000000002E-2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7">
        <f t="shared" si="348"/>
        <v>60.064516129032256</v>
      </c>
      <c r="Q3730" t="str">
        <f t="shared" si="351"/>
        <v>theater</v>
      </c>
      <c r="R3730" t="str">
        <f t="shared" si="349"/>
        <v>plays</v>
      </c>
      <c r="S3730" s="11">
        <f t="shared" si="352"/>
        <v>42234.962685185186</v>
      </c>
      <c r="T3730">
        <f t="shared" si="353"/>
        <v>2015</v>
      </c>
    </row>
    <row r="3731" spans="1:20" ht="48" x14ac:dyDescent="0.2">
      <c r="A3731" s="6">
        <f t="shared" si="350"/>
        <v>7.2400000000000006E-2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7">
        <f t="shared" si="348"/>
        <v>72.400000000000006</v>
      </c>
      <c r="Q3731" t="str">
        <f t="shared" si="351"/>
        <v>theater</v>
      </c>
      <c r="R3731" t="str">
        <f t="shared" si="349"/>
        <v>plays</v>
      </c>
      <c r="S3731" s="11">
        <f t="shared" si="352"/>
        <v>42085.954999999994</v>
      </c>
      <c r="T3731">
        <f t="shared" si="353"/>
        <v>2015</v>
      </c>
    </row>
    <row r="3732" spans="1:20" ht="48" x14ac:dyDescent="0.2">
      <c r="A3732" s="6">
        <f t="shared" si="350"/>
        <v>0.1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7">
        <f t="shared" si="348"/>
        <v>100</v>
      </c>
      <c r="Q3732" t="str">
        <f t="shared" si="351"/>
        <v>theater</v>
      </c>
      <c r="R3732" t="str">
        <f t="shared" si="349"/>
        <v>plays</v>
      </c>
      <c r="S3732" s="11">
        <f t="shared" si="352"/>
        <v>42233.46943287037</v>
      </c>
      <c r="T3732">
        <f t="shared" si="353"/>
        <v>2015</v>
      </c>
    </row>
    <row r="3733" spans="1:20" ht="48" x14ac:dyDescent="0.2">
      <c r="A3733" s="6">
        <f t="shared" si="350"/>
        <v>0.11272727272727273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7">
        <f t="shared" si="348"/>
        <v>51.666666666666664</v>
      </c>
      <c r="Q3733" t="str">
        <f t="shared" si="351"/>
        <v>theater</v>
      </c>
      <c r="R3733" t="str">
        <f t="shared" si="349"/>
        <v>plays</v>
      </c>
      <c r="S3733" s="11">
        <f t="shared" si="352"/>
        <v>42013.932638888888</v>
      </c>
      <c r="T3733">
        <f t="shared" si="353"/>
        <v>2015</v>
      </c>
    </row>
    <row r="3734" spans="1:20" ht="32" x14ac:dyDescent="0.2">
      <c r="A3734" s="6">
        <f t="shared" si="350"/>
        <v>0.15411764705882353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7">
        <f t="shared" si="348"/>
        <v>32.75</v>
      </c>
      <c r="Q3734" t="str">
        <f t="shared" si="351"/>
        <v>theater</v>
      </c>
      <c r="R3734" t="str">
        <f t="shared" si="349"/>
        <v>plays</v>
      </c>
      <c r="S3734" s="11">
        <f t="shared" si="352"/>
        <v>42028.291666666664</v>
      </c>
      <c r="T3734">
        <f t="shared" si="353"/>
        <v>2015</v>
      </c>
    </row>
    <row r="3735" spans="1:20" ht="48" x14ac:dyDescent="0.2">
      <c r="A3735" s="6">
        <f t="shared" si="350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7" t="e">
        <f t="shared" si="348"/>
        <v>#DIV/0!</v>
      </c>
      <c r="Q3735" t="str">
        <f t="shared" si="351"/>
        <v>theater</v>
      </c>
      <c r="R3735" t="str">
        <f t="shared" si="349"/>
        <v>plays</v>
      </c>
      <c r="S3735" s="11">
        <f t="shared" si="352"/>
        <v>42112.729166666664</v>
      </c>
      <c r="T3735">
        <f t="shared" si="353"/>
        <v>2015</v>
      </c>
    </row>
    <row r="3736" spans="1:20" ht="48" x14ac:dyDescent="0.2">
      <c r="A3736" s="6">
        <f t="shared" si="350"/>
        <v>0.28466666666666668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7">
        <f t="shared" si="348"/>
        <v>61</v>
      </c>
      <c r="Q3736" t="str">
        <f t="shared" si="351"/>
        <v>theater</v>
      </c>
      <c r="R3736" t="str">
        <f t="shared" si="349"/>
        <v>plays</v>
      </c>
      <c r="S3736" s="11">
        <f t="shared" si="352"/>
        <v>42149.693240740737</v>
      </c>
      <c r="T3736">
        <f t="shared" si="353"/>
        <v>2015</v>
      </c>
    </row>
    <row r="3737" spans="1:20" ht="32" x14ac:dyDescent="0.2">
      <c r="A3737" s="6">
        <f t="shared" si="350"/>
        <v>0.13333333333333333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7">
        <f t="shared" si="348"/>
        <v>10</v>
      </c>
      <c r="Q3737" t="str">
        <f t="shared" si="351"/>
        <v>theater</v>
      </c>
      <c r="R3737" t="str">
        <f t="shared" si="349"/>
        <v>plays</v>
      </c>
      <c r="S3737" s="11">
        <f t="shared" si="352"/>
        <v>42152.484826388885</v>
      </c>
      <c r="T3737">
        <f t="shared" si="353"/>
        <v>2015</v>
      </c>
    </row>
    <row r="3738" spans="1:20" ht="48" x14ac:dyDescent="0.2">
      <c r="A3738" s="6">
        <f t="shared" si="350"/>
        <v>6.6666666666666671E-3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7">
        <f t="shared" si="348"/>
        <v>10</v>
      </c>
      <c r="Q3738" t="str">
        <f t="shared" si="351"/>
        <v>theater</v>
      </c>
      <c r="R3738" t="str">
        <f t="shared" si="349"/>
        <v>plays</v>
      </c>
      <c r="S3738" s="11">
        <f t="shared" si="352"/>
        <v>42086.541666666664</v>
      </c>
      <c r="T3738">
        <f t="shared" si="353"/>
        <v>2015</v>
      </c>
    </row>
    <row r="3739" spans="1:20" ht="32" x14ac:dyDescent="0.2">
      <c r="A3739" s="6">
        <f t="shared" si="350"/>
        <v>0.21428571428571427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7">
        <f t="shared" si="348"/>
        <v>37.5</v>
      </c>
      <c r="Q3739" t="str">
        <f t="shared" si="351"/>
        <v>theater</v>
      </c>
      <c r="R3739" t="str">
        <f t="shared" si="349"/>
        <v>plays</v>
      </c>
      <c r="S3739" s="11">
        <f t="shared" si="352"/>
        <v>42320.082638888889</v>
      </c>
      <c r="T3739">
        <f t="shared" si="353"/>
        <v>2015</v>
      </c>
    </row>
    <row r="3740" spans="1:20" ht="32" x14ac:dyDescent="0.2">
      <c r="A3740" s="6">
        <f t="shared" si="350"/>
        <v>0.18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7">
        <f t="shared" si="348"/>
        <v>45</v>
      </c>
      <c r="Q3740" t="str">
        <f t="shared" si="351"/>
        <v>theater</v>
      </c>
      <c r="R3740" t="str">
        <f t="shared" si="349"/>
        <v>plays</v>
      </c>
      <c r="S3740" s="11">
        <f t="shared" si="352"/>
        <v>41835.708333333328</v>
      </c>
      <c r="T3740">
        <f t="shared" si="353"/>
        <v>2014</v>
      </c>
    </row>
    <row r="3741" spans="1:20" ht="48" x14ac:dyDescent="0.2">
      <c r="A3741" s="6">
        <f t="shared" si="350"/>
        <v>0.20125000000000001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7">
        <f t="shared" si="348"/>
        <v>100.625</v>
      </c>
      <c r="Q3741" t="str">
        <f t="shared" si="351"/>
        <v>theater</v>
      </c>
      <c r="R3741" t="str">
        <f t="shared" si="349"/>
        <v>plays</v>
      </c>
      <c r="S3741" s="11">
        <f t="shared" si="352"/>
        <v>42568.241527777776</v>
      </c>
      <c r="T3741">
        <f t="shared" si="353"/>
        <v>2016</v>
      </c>
    </row>
    <row r="3742" spans="1:20" ht="48" x14ac:dyDescent="0.2">
      <c r="A3742" s="6">
        <f t="shared" si="350"/>
        <v>0.17899999999999999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7">
        <f t="shared" si="348"/>
        <v>25.571428571428573</v>
      </c>
      <c r="Q3742" t="str">
        <f t="shared" si="351"/>
        <v>theater</v>
      </c>
      <c r="R3742" t="str">
        <f t="shared" si="349"/>
        <v>plays</v>
      </c>
      <c r="S3742" s="11">
        <f t="shared" si="352"/>
        <v>41862.870810185181</v>
      </c>
      <c r="T3742">
        <f t="shared" si="353"/>
        <v>2014</v>
      </c>
    </row>
    <row r="3743" spans="1:20" ht="48" x14ac:dyDescent="0.2">
      <c r="A3743" s="6">
        <f t="shared" si="350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7" t="e">
        <f t="shared" si="348"/>
        <v>#DIV/0!</v>
      </c>
      <c r="Q3743" t="str">
        <f t="shared" si="351"/>
        <v>theater</v>
      </c>
      <c r="R3743" t="str">
        <f t="shared" si="349"/>
        <v>plays</v>
      </c>
      <c r="S3743" s="11">
        <f t="shared" si="352"/>
        <v>42355.712384259255</v>
      </c>
      <c r="T3743">
        <f t="shared" si="353"/>
        <v>2015</v>
      </c>
    </row>
    <row r="3744" spans="1:20" ht="48" x14ac:dyDescent="0.2">
      <c r="A3744" s="6">
        <f t="shared" si="350"/>
        <v>0.02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7">
        <f t="shared" si="348"/>
        <v>25</v>
      </c>
      <c r="Q3744" t="str">
        <f t="shared" si="351"/>
        <v>theater</v>
      </c>
      <c r="R3744" t="str">
        <f t="shared" si="349"/>
        <v>plays</v>
      </c>
      <c r="S3744" s="11">
        <f t="shared" si="352"/>
        <v>41888.006296296291</v>
      </c>
      <c r="T3744">
        <f t="shared" si="353"/>
        <v>2014</v>
      </c>
    </row>
    <row r="3745" spans="1:20" ht="32" x14ac:dyDescent="0.2">
      <c r="A3745" s="6">
        <f t="shared" si="350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7" t="e">
        <f t="shared" si="348"/>
        <v>#DIV/0!</v>
      </c>
      <c r="Q3745" t="str">
        <f t="shared" si="351"/>
        <v>theater</v>
      </c>
      <c r="R3745" t="str">
        <f t="shared" si="349"/>
        <v>plays</v>
      </c>
      <c r="S3745" s="11">
        <f t="shared" si="352"/>
        <v>41823.501898148148</v>
      </c>
      <c r="T3745">
        <f t="shared" si="353"/>
        <v>2014</v>
      </c>
    </row>
    <row r="3746" spans="1:20" ht="48" x14ac:dyDescent="0.2">
      <c r="A3746" s="6">
        <f t="shared" si="350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7" t="e">
        <f t="shared" si="348"/>
        <v>#DIV/0!</v>
      </c>
      <c r="Q3746" t="str">
        <f t="shared" si="351"/>
        <v>theater</v>
      </c>
      <c r="R3746" t="str">
        <f t="shared" si="349"/>
        <v>plays</v>
      </c>
      <c r="S3746" s="11">
        <f t="shared" si="352"/>
        <v>41824.957638888889</v>
      </c>
      <c r="T3746">
        <f t="shared" si="353"/>
        <v>2014</v>
      </c>
    </row>
    <row r="3747" spans="1:20" ht="48" x14ac:dyDescent="0.2">
      <c r="A3747" s="6">
        <f t="shared" si="350"/>
        <v>0.1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7">
        <f t="shared" si="348"/>
        <v>10</v>
      </c>
      <c r="Q3747" t="str">
        <f t="shared" si="351"/>
        <v>theater</v>
      </c>
      <c r="R3747" t="str">
        <f t="shared" si="349"/>
        <v>plays</v>
      </c>
      <c r="S3747" s="11">
        <f t="shared" si="352"/>
        <v>41861.489606481482</v>
      </c>
      <c r="T3747">
        <f t="shared" si="353"/>
        <v>2014</v>
      </c>
    </row>
    <row r="3748" spans="1:20" ht="16" x14ac:dyDescent="0.2">
      <c r="A3748" s="6">
        <f t="shared" si="350"/>
        <v>2.3764705882352941E-2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7">
        <f t="shared" si="348"/>
        <v>202</v>
      </c>
      <c r="Q3748" t="str">
        <f t="shared" si="351"/>
        <v>theater</v>
      </c>
      <c r="R3748" t="str">
        <f t="shared" si="349"/>
        <v>plays</v>
      </c>
      <c r="S3748" s="11">
        <f t="shared" si="352"/>
        <v>42651.18100694444</v>
      </c>
      <c r="T3748">
        <f t="shared" si="353"/>
        <v>2016</v>
      </c>
    </row>
    <row r="3749" spans="1:20" ht="32" x14ac:dyDescent="0.2">
      <c r="A3749" s="6">
        <f t="shared" si="350"/>
        <v>0.01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7">
        <f t="shared" si="348"/>
        <v>25</v>
      </c>
      <c r="Q3749" t="str">
        <f t="shared" si="351"/>
        <v>theater</v>
      </c>
      <c r="R3749" t="str">
        <f t="shared" si="349"/>
        <v>plays</v>
      </c>
      <c r="S3749" s="11">
        <f t="shared" si="352"/>
        <v>42190.749305555553</v>
      </c>
      <c r="T3749">
        <f t="shared" si="353"/>
        <v>2015</v>
      </c>
    </row>
    <row r="3750" spans="1:20" ht="48" x14ac:dyDescent="0.2">
      <c r="A3750" s="6">
        <f t="shared" si="350"/>
        <v>1.0351999999999999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7">
        <f t="shared" si="348"/>
        <v>99.538461538461533</v>
      </c>
      <c r="Q3750" t="str">
        <f t="shared" si="351"/>
        <v>theater</v>
      </c>
      <c r="R3750" t="str">
        <f t="shared" si="349"/>
        <v>musical</v>
      </c>
      <c r="S3750" s="11">
        <f t="shared" si="352"/>
        <v>42416.040972222218</v>
      </c>
      <c r="T3750">
        <f t="shared" si="353"/>
        <v>2016</v>
      </c>
    </row>
    <row r="3751" spans="1:20" ht="48" x14ac:dyDescent="0.2">
      <c r="A3751" s="6">
        <f t="shared" si="350"/>
        <v>1.05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7">
        <f t="shared" si="348"/>
        <v>75</v>
      </c>
      <c r="Q3751" t="str">
        <f t="shared" si="351"/>
        <v>theater</v>
      </c>
      <c r="R3751" t="str">
        <f t="shared" si="349"/>
        <v>musical</v>
      </c>
      <c r="S3751" s="11">
        <f t="shared" si="352"/>
        <v>42488.957638888889</v>
      </c>
      <c r="T3751">
        <f t="shared" si="353"/>
        <v>2016</v>
      </c>
    </row>
    <row r="3752" spans="1:20" ht="96" x14ac:dyDescent="0.2">
      <c r="A3752" s="6">
        <f t="shared" si="350"/>
        <v>1.0044999999999999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7">
        <f t="shared" si="348"/>
        <v>215.25</v>
      </c>
      <c r="Q3752" t="str">
        <f t="shared" si="351"/>
        <v>theater</v>
      </c>
      <c r="R3752" t="str">
        <f t="shared" si="349"/>
        <v>musical</v>
      </c>
      <c r="S3752" s="11">
        <f t="shared" si="352"/>
        <v>42045.124305555553</v>
      </c>
      <c r="T3752">
        <f t="shared" si="353"/>
        <v>2015</v>
      </c>
    </row>
    <row r="3753" spans="1:20" ht="48" x14ac:dyDescent="0.2">
      <c r="A3753" s="6">
        <f t="shared" si="350"/>
        <v>1.3260000000000001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7">
        <f t="shared" si="348"/>
        <v>120.54545454545455</v>
      </c>
      <c r="Q3753" t="str">
        <f t="shared" si="351"/>
        <v>theater</v>
      </c>
      <c r="R3753" t="str">
        <f t="shared" si="349"/>
        <v>musical</v>
      </c>
      <c r="S3753" s="11">
        <f t="shared" si="352"/>
        <v>42462.78556712962</v>
      </c>
      <c r="T3753">
        <f t="shared" si="353"/>
        <v>2016</v>
      </c>
    </row>
    <row r="3754" spans="1:20" ht="64" x14ac:dyDescent="0.2">
      <c r="A3754" s="6">
        <f t="shared" si="350"/>
        <v>1.1299999999999999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7">
        <f t="shared" si="348"/>
        <v>37.666666666666664</v>
      </c>
      <c r="Q3754" t="str">
        <f t="shared" si="351"/>
        <v>theater</v>
      </c>
      <c r="R3754" t="str">
        <f t="shared" si="349"/>
        <v>musical</v>
      </c>
      <c r="S3754" s="11">
        <f t="shared" si="352"/>
        <v>42659.666666666664</v>
      </c>
      <c r="T3754">
        <f t="shared" si="353"/>
        <v>2016</v>
      </c>
    </row>
    <row r="3755" spans="1:20" ht="48" x14ac:dyDescent="0.2">
      <c r="A3755" s="6">
        <f t="shared" si="350"/>
        <v>1.0334000000000001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7">
        <f t="shared" si="348"/>
        <v>172.23333333333332</v>
      </c>
      <c r="Q3755" t="str">
        <f t="shared" si="351"/>
        <v>theater</v>
      </c>
      <c r="R3755" t="str">
        <f t="shared" si="349"/>
        <v>musical</v>
      </c>
      <c r="S3755" s="11">
        <f t="shared" si="352"/>
        <v>42157.791666666664</v>
      </c>
      <c r="T3755">
        <f t="shared" si="353"/>
        <v>2015</v>
      </c>
    </row>
    <row r="3756" spans="1:20" ht="48" x14ac:dyDescent="0.2">
      <c r="A3756" s="6">
        <f t="shared" si="350"/>
        <v>1.2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7">
        <f t="shared" si="348"/>
        <v>111.11111111111111</v>
      </c>
      <c r="Q3756" t="str">
        <f t="shared" si="351"/>
        <v>theater</v>
      </c>
      <c r="R3756" t="str">
        <f t="shared" si="349"/>
        <v>musical</v>
      </c>
      <c r="S3756" s="11">
        <f t="shared" si="352"/>
        <v>41845.999305555553</v>
      </c>
      <c r="T3756">
        <f t="shared" si="353"/>
        <v>2014</v>
      </c>
    </row>
    <row r="3757" spans="1:20" ht="48" x14ac:dyDescent="0.2">
      <c r="A3757" s="6">
        <f t="shared" si="350"/>
        <v>1.2963636363636364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7">
        <f t="shared" si="348"/>
        <v>25.464285714285715</v>
      </c>
      <c r="Q3757" t="str">
        <f t="shared" si="351"/>
        <v>theater</v>
      </c>
      <c r="R3757" t="str">
        <f t="shared" si="349"/>
        <v>musical</v>
      </c>
      <c r="S3757" s="11">
        <f t="shared" si="352"/>
        <v>42475.658645833326</v>
      </c>
      <c r="T3757">
        <f t="shared" si="353"/>
        <v>2016</v>
      </c>
    </row>
    <row r="3758" spans="1:20" ht="48" x14ac:dyDescent="0.2">
      <c r="A3758" s="6">
        <f t="shared" si="350"/>
        <v>1.0111111111111111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7">
        <f t="shared" si="348"/>
        <v>267.64705882352939</v>
      </c>
      <c r="Q3758" t="str">
        <f t="shared" si="351"/>
        <v>theater</v>
      </c>
      <c r="R3758" t="str">
        <f t="shared" si="349"/>
        <v>musical</v>
      </c>
      <c r="S3758" s="11">
        <f t="shared" si="352"/>
        <v>41801.606458333328</v>
      </c>
      <c r="T3758">
        <f t="shared" si="353"/>
        <v>2014</v>
      </c>
    </row>
    <row r="3759" spans="1:20" ht="48" x14ac:dyDescent="0.2">
      <c r="A3759" s="6">
        <f t="shared" si="350"/>
        <v>1.0851428571428572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7">
        <f t="shared" si="348"/>
        <v>75.959999999999994</v>
      </c>
      <c r="Q3759" t="str">
        <f t="shared" si="351"/>
        <v>theater</v>
      </c>
      <c r="R3759" t="str">
        <f t="shared" si="349"/>
        <v>musical</v>
      </c>
      <c r="S3759" s="11">
        <f t="shared" si="352"/>
        <v>41974.642534722218</v>
      </c>
      <c r="T3759">
        <f t="shared" si="353"/>
        <v>2014</v>
      </c>
    </row>
    <row r="3760" spans="1:20" ht="32" x14ac:dyDescent="0.2">
      <c r="A3760" s="6">
        <f t="shared" si="350"/>
        <v>1.0233333333333334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7">
        <f t="shared" si="348"/>
        <v>59.03846153846154</v>
      </c>
      <c r="Q3760" t="str">
        <f t="shared" si="351"/>
        <v>theater</v>
      </c>
      <c r="R3760" t="str">
        <f t="shared" si="349"/>
        <v>musical</v>
      </c>
      <c r="S3760" s="11">
        <f t="shared" si="352"/>
        <v>41778</v>
      </c>
      <c r="T3760">
        <f t="shared" si="353"/>
        <v>2014</v>
      </c>
    </row>
    <row r="3761" spans="1:20" ht="32" x14ac:dyDescent="0.2">
      <c r="A3761" s="6">
        <f t="shared" si="350"/>
        <v>1.1024425000000002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7">
        <f t="shared" si="348"/>
        <v>50.111022727272733</v>
      </c>
      <c r="Q3761" t="str">
        <f t="shared" si="351"/>
        <v>theater</v>
      </c>
      <c r="R3761" t="str">
        <f t="shared" si="349"/>
        <v>musical</v>
      </c>
      <c r="S3761" s="11">
        <f t="shared" si="352"/>
        <v>42241.899918981479</v>
      </c>
      <c r="T3761">
        <f t="shared" si="353"/>
        <v>2015</v>
      </c>
    </row>
    <row r="3762" spans="1:20" ht="48" x14ac:dyDescent="0.2">
      <c r="A3762" s="6">
        <f t="shared" si="350"/>
        <v>1.010154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7">
        <f t="shared" si="348"/>
        <v>55.502967032967035</v>
      </c>
      <c r="Q3762" t="str">
        <f t="shared" si="351"/>
        <v>theater</v>
      </c>
      <c r="R3762" t="str">
        <f t="shared" si="349"/>
        <v>musical</v>
      </c>
      <c r="S3762" s="11">
        <f t="shared" si="352"/>
        <v>41764.316967592589</v>
      </c>
      <c r="T3762">
        <f t="shared" si="353"/>
        <v>2014</v>
      </c>
    </row>
    <row r="3763" spans="1:20" ht="48" x14ac:dyDescent="0.2">
      <c r="A3763" s="6">
        <f t="shared" si="350"/>
        <v>1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7">
        <f t="shared" si="348"/>
        <v>166.66666666666666</v>
      </c>
      <c r="Q3763" t="str">
        <f t="shared" si="351"/>
        <v>theater</v>
      </c>
      <c r="R3763" t="str">
        <f t="shared" si="349"/>
        <v>musical</v>
      </c>
      <c r="S3763" s="11">
        <f t="shared" si="352"/>
        <v>42226.749999999993</v>
      </c>
      <c r="T3763">
        <f t="shared" si="353"/>
        <v>2015</v>
      </c>
    </row>
    <row r="3764" spans="1:20" ht="48" x14ac:dyDescent="0.2">
      <c r="A3764" s="6">
        <f t="shared" si="350"/>
        <v>1.0624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7">
        <f t="shared" si="348"/>
        <v>47.428571428571431</v>
      </c>
      <c r="Q3764" t="str">
        <f t="shared" si="351"/>
        <v>theater</v>
      </c>
      <c r="R3764" t="str">
        <f t="shared" si="349"/>
        <v>musical</v>
      </c>
      <c r="S3764" s="11">
        <f t="shared" si="352"/>
        <v>42218.605196759258</v>
      </c>
      <c r="T3764">
        <f t="shared" si="353"/>
        <v>2015</v>
      </c>
    </row>
    <row r="3765" spans="1:20" ht="32" x14ac:dyDescent="0.2">
      <c r="A3765" s="6">
        <f t="shared" si="350"/>
        <v>1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7">
        <f t="shared" si="348"/>
        <v>64.935064935064929</v>
      </c>
      <c r="Q3765" t="str">
        <f t="shared" si="351"/>
        <v>theater</v>
      </c>
      <c r="R3765" t="str">
        <f t="shared" si="349"/>
        <v>musical</v>
      </c>
      <c r="S3765" s="11">
        <f t="shared" si="352"/>
        <v>42095.500300925924</v>
      </c>
      <c r="T3765">
        <f t="shared" si="353"/>
        <v>2015</v>
      </c>
    </row>
    <row r="3766" spans="1:20" ht="48" x14ac:dyDescent="0.2">
      <c r="A3766" s="6">
        <f t="shared" si="350"/>
        <v>1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7">
        <f t="shared" si="348"/>
        <v>55.555555555555557</v>
      </c>
      <c r="Q3766" t="str">
        <f t="shared" si="351"/>
        <v>theater</v>
      </c>
      <c r="R3766" t="str">
        <f t="shared" si="349"/>
        <v>musical</v>
      </c>
      <c r="S3766" s="11">
        <f t="shared" si="352"/>
        <v>42518.816666666658</v>
      </c>
      <c r="T3766">
        <f t="shared" si="353"/>
        <v>2016</v>
      </c>
    </row>
    <row r="3767" spans="1:20" ht="48" x14ac:dyDescent="0.2">
      <c r="A3767" s="6">
        <f t="shared" si="350"/>
        <v>1.1345714285714286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7">
        <f t="shared" si="348"/>
        <v>74.224299065420567</v>
      </c>
      <c r="Q3767" t="str">
        <f t="shared" si="351"/>
        <v>theater</v>
      </c>
      <c r="R3767" t="str">
        <f t="shared" si="349"/>
        <v>musical</v>
      </c>
      <c r="S3767" s="11">
        <f t="shared" si="352"/>
        <v>41850.568078703705</v>
      </c>
      <c r="T3767">
        <f t="shared" si="353"/>
        <v>2014</v>
      </c>
    </row>
    <row r="3768" spans="1:20" ht="32" x14ac:dyDescent="0.2">
      <c r="A3768" s="6">
        <f t="shared" si="350"/>
        <v>1.0265010000000001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7">
        <f t="shared" si="348"/>
        <v>106.9271875</v>
      </c>
      <c r="Q3768" t="str">
        <f t="shared" si="351"/>
        <v>theater</v>
      </c>
      <c r="R3768" t="str">
        <f t="shared" si="349"/>
        <v>musical</v>
      </c>
      <c r="S3768" s="11">
        <f t="shared" si="352"/>
        <v>41822.958854166667</v>
      </c>
      <c r="T3768">
        <f t="shared" si="353"/>
        <v>2014</v>
      </c>
    </row>
    <row r="3769" spans="1:20" ht="48" x14ac:dyDescent="0.2">
      <c r="A3769" s="6">
        <f t="shared" si="350"/>
        <v>1.1675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7">
        <f t="shared" si="348"/>
        <v>41.696428571428569</v>
      </c>
      <c r="Q3769" t="str">
        <f t="shared" si="351"/>
        <v>theater</v>
      </c>
      <c r="R3769" t="str">
        <f t="shared" si="349"/>
        <v>musical</v>
      </c>
      <c r="S3769" s="11">
        <f t="shared" si="352"/>
        <v>42063.999305555553</v>
      </c>
      <c r="T3769">
        <f t="shared" si="353"/>
        <v>2015</v>
      </c>
    </row>
    <row r="3770" spans="1:20" ht="48" x14ac:dyDescent="0.2">
      <c r="A3770" s="6">
        <f t="shared" si="350"/>
        <v>1.0765274999999999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7">
        <f t="shared" si="348"/>
        <v>74.243275862068955</v>
      </c>
      <c r="Q3770" t="str">
        <f t="shared" si="351"/>
        <v>theater</v>
      </c>
      <c r="R3770" t="str">
        <f t="shared" si="349"/>
        <v>musical</v>
      </c>
      <c r="S3770" s="11">
        <f t="shared" si="352"/>
        <v>41802.519560185181</v>
      </c>
      <c r="T3770">
        <f t="shared" si="353"/>
        <v>2014</v>
      </c>
    </row>
    <row r="3771" spans="1:20" ht="48" x14ac:dyDescent="0.2">
      <c r="A3771" s="6">
        <f t="shared" si="350"/>
        <v>1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7">
        <f t="shared" si="348"/>
        <v>73.333333333333329</v>
      </c>
      <c r="Q3771" t="str">
        <f t="shared" si="351"/>
        <v>theater</v>
      </c>
      <c r="R3771" t="str">
        <f t="shared" si="349"/>
        <v>musical</v>
      </c>
      <c r="S3771" s="11">
        <f t="shared" si="352"/>
        <v>42475.389803240738</v>
      </c>
      <c r="T3771">
        <f t="shared" si="353"/>
        <v>2016</v>
      </c>
    </row>
    <row r="3772" spans="1:20" ht="48" x14ac:dyDescent="0.2">
      <c r="A3772" s="6">
        <f t="shared" si="350"/>
        <v>1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7">
        <f t="shared" si="348"/>
        <v>100</v>
      </c>
      <c r="Q3772" t="str">
        <f t="shared" si="351"/>
        <v>theater</v>
      </c>
      <c r="R3772" t="str">
        <f t="shared" si="349"/>
        <v>musical</v>
      </c>
      <c r="S3772" s="11">
        <f t="shared" si="352"/>
        <v>42168.722337962965</v>
      </c>
      <c r="T3772">
        <f t="shared" si="353"/>
        <v>2015</v>
      </c>
    </row>
    <row r="3773" spans="1:20" ht="32" x14ac:dyDescent="0.2">
      <c r="A3773" s="6">
        <f t="shared" si="350"/>
        <v>1.46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7">
        <f t="shared" si="348"/>
        <v>38.421052631578945</v>
      </c>
      <c r="Q3773" t="str">
        <f t="shared" si="351"/>
        <v>theater</v>
      </c>
      <c r="R3773" t="str">
        <f t="shared" si="349"/>
        <v>musical</v>
      </c>
      <c r="S3773" s="11">
        <f t="shared" si="352"/>
        <v>42507.791666666664</v>
      </c>
      <c r="T3773">
        <f t="shared" si="353"/>
        <v>2016</v>
      </c>
    </row>
    <row r="3774" spans="1:20" ht="48" x14ac:dyDescent="0.2">
      <c r="A3774" s="6">
        <f t="shared" si="350"/>
        <v>1.1020000000000001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7">
        <f t="shared" si="348"/>
        <v>166.96969696969697</v>
      </c>
      <c r="Q3774" t="str">
        <f t="shared" si="351"/>
        <v>theater</v>
      </c>
      <c r="R3774" t="str">
        <f t="shared" si="349"/>
        <v>musical</v>
      </c>
      <c r="S3774" s="11">
        <f t="shared" si="352"/>
        <v>42703.041666666664</v>
      </c>
      <c r="T3774">
        <f t="shared" si="353"/>
        <v>2016</v>
      </c>
    </row>
    <row r="3775" spans="1:20" ht="32" x14ac:dyDescent="0.2">
      <c r="A3775" s="6">
        <f t="shared" si="350"/>
        <v>1.0820000000000001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7">
        <f t="shared" si="348"/>
        <v>94.912280701754383</v>
      </c>
      <c r="Q3775" t="str">
        <f t="shared" si="351"/>
        <v>theater</v>
      </c>
      <c r="R3775" t="str">
        <f t="shared" si="349"/>
        <v>musical</v>
      </c>
      <c r="S3775" s="11">
        <f t="shared" si="352"/>
        <v>42688.880555555552</v>
      </c>
      <c r="T3775">
        <f t="shared" si="353"/>
        <v>2016</v>
      </c>
    </row>
    <row r="3776" spans="1:20" ht="48" x14ac:dyDescent="0.2">
      <c r="A3776" s="6">
        <f t="shared" si="350"/>
        <v>1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7">
        <f t="shared" si="348"/>
        <v>100</v>
      </c>
      <c r="Q3776" t="str">
        <f t="shared" si="351"/>
        <v>theater</v>
      </c>
      <c r="R3776" t="str">
        <f t="shared" si="349"/>
        <v>musical</v>
      </c>
      <c r="S3776" s="11">
        <f t="shared" si="352"/>
        <v>42103.583969907406</v>
      </c>
      <c r="T3776">
        <f t="shared" si="353"/>
        <v>2015</v>
      </c>
    </row>
    <row r="3777" spans="1:20" ht="48" x14ac:dyDescent="0.2">
      <c r="A3777" s="6">
        <f t="shared" si="350"/>
        <v>1.0024999999999999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7">
        <f t="shared" si="348"/>
        <v>143.21428571428572</v>
      </c>
      <c r="Q3777" t="str">
        <f t="shared" si="351"/>
        <v>theater</v>
      </c>
      <c r="R3777" t="str">
        <f t="shared" si="349"/>
        <v>musical</v>
      </c>
      <c r="S3777" s="11">
        <f t="shared" si="352"/>
        <v>42102.958333333336</v>
      </c>
      <c r="T3777">
        <f t="shared" si="353"/>
        <v>2015</v>
      </c>
    </row>
    <row r="3778" spans="1:20" ht="64" x14ac:dyDescent="0.2">
      <c r="A3778" s="6">
        <f t="shared" si="350"/>
        <v>1.0671250000000001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7">
        <f t="shared" ref="P3778:P3841" si="354">F:F/M:M</f>
        <v>90.819148936170208</v>
      </c>
      <c r="Q3778" t="str">
        <f t="shared" si="351"/>
        <v>theater</v>
      </c>
      <c r="R3778" t="str">
        <f t="shared" ref="R3778:R3841" si="355">RIGHT(O3778,LEN(O3778)-SEARCH("/",O3778,1))</f>
        <v>musical</v>
      </c>
      <c r="S3778" s="11">
        <f t="shared" si="352"/>
        <v>41851.833333333328</v>
      </c>
      <c r="T3778">
        <f t="shared" si="353"/>
        <v>2014</v>
      </c>
    </row>
    <row r="3779" spans="1:20" ht="48" x14ac:dyDescent="0.2">
      <c r="A3779" s="6">
        <f t="shared" ref="A3779:A3842" si="356">F:F/E:E</f>
        <v>1.4319999999999999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7">
        <f t="shared" si="354"/>
        <v>48.542372881355931</v>
      </c>
      <c r="Q3779" t="str">
        <f t="shared" ref="Q3779:Q3842" si="357">LEFT(O3779,SEARCH("/",O3779,1)-1)</f>
        <v>theater</v>
      </c>
      <c r="R3779" t="str">
        <f t="shared" si="355"/>
        <v>musical</v>
      </c>
      <c r="S3779" s="11">
        <f t="shared" ref="S3779:S3842" si="358">(((J3779/60)/60)/24)+DATE(1970,1,1)+(-5/24)</f>
        <v>41908.958333333328</v>
      </c>
      <c r="T3779">
        <f t="shared" ref="T3779:T3842" si="359">YEAR(S3779)</f>
        <v>2014</v>
      </c>
    </row>
    <row r="3780" spans="1:20" ht="32" x14ac:dyDescent="0.2">
      <c r="A3780" s="6">
        <f t="shared" si="356"/>
        <v>1.0504166666666668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7">
        <f t="shared" si="354"/>
        <v>70.027777777777771</v>
      </c>
      <c r="Q3780" t="str">
        <f t="shared" si="357"/>
        <v>theater</v>
      </c>
      <c r="R3780" t="str">
        <f t="shared" si="355"/>
        <v>musical</v>
      </c>
      <c r="S3780" s="11">
        <f t="shared" si="358"/>
        <v>42049.610879629625</v>
      </c>
      <c r="T3780">
        <f t="shared" si="359"/>
        <v>2015</v>
      </c>
    </row>
    <row r="3781" spans="1:20" ht="32" x14ac:dyDescent="0.2">
      <c r="A3781" s="6">
        <f t="shared" si="356"/>
        <v>1.0398000000000001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7">
        <f t="shared" si="354"/>
        <v>135.62608695652173</v>
      </c>
      <c r="Q3781" t="str">
        <f t="shared" si="357"/>
        <v>theater</v>
      </c>
      <c r="R3781" t="str">
        <f t="shared" si="355"/>
        <v>musical</v>
      </c>
      <c r="S3781" s="11">
        <f t="shared" si="358"/>
        <v>42455.48541666667</v>
      </c>
      <c r="T3781">
        <f t="shared" si="359"/>
        <v>2016</v>
      </c>
    </row>
    <row r="3782" spans="1:20" ht="48" x14ac:dyDescent="0.2">
      <c r="A3782" s="6">
        <f t="shared" si="356"/>
        <v>1.2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7">
        <f t="shared" si="354"/>
        <v>100</v>
      </c>
      <c r="Q3782" t="str">
        <f t="shared" si="357"/>
        <v>theater</v>
      </c>
      <c r="R3782" t="str">
        <f t="shared" si="355"/>
        <v>musical</v>
      </c>
      <c r="S3782" s="11">
        <f t="shared" si="358"/>
        <v>42198.629166666658</v>
      </c>
      <c r="T3782">
        <f t="shared" si="359"/>
        <v>2015</v>
      </c>
    </row>
    <row r="3783" spans="1:20" ht="48" x14ac:dyDescent="0.2">
      <c r="A3783" s="6">
        <f t="shared" si="356"/>
        <v>1.0966666666666667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7">
        <f t="shared" si="354"/>
        <v>94.90384615384616</v>
      </c>
      <c r="Q3783" t="str">
        <f t="shared" si="357"/>
        <v>theater</v>
      </c>
      <c r="R3783" t="str">
        <f t="shared" si="355"/>
        <v>musical</v>
      </c>
      <c r="S3783" s="11">
        <f t="shared" si="358"/>
        <v>41890.674594907403</v>
      </c>
      <c r="T3783">
        <f t="shared" si="359"/>
        <v>2014</v>
      </c>
    </row>
    <row r="3784" spans="1:20" ht="48" x14ac:dyDescent="0.2">
      <c r="A3784" s="6">
        <f t="shared" si="356"/>
        <v>1.0175000000000001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7">
        <f t="shared" si="354"/>
        <v>75.370370370370367</v>
      </c>
      <c r="Q3784" t="str">
        <f t="shared" si="357"/>
        <v>theater</v>
      </c>
      <c r="R3784" t="str">
        <f t="shared" si="355"/>
        <v>musical</v>
      </c>
      <c r="S3784" s="11">
        <f t="shared" si="358"/>
        <v>42575.749999999993</v>
      </c>
      <c r="T3784">
        <f t="shared" si="359"/>
        <v>2016</v>
      </c>
    </row>
    <row r="3785" spans="1:20" ht="48" x14ac:dyDescent="0.2">
      <c r="A3785" s="6">
        <f t="shared" si="356"/>
        <v>1.2891666666666666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7">
        <f t="shared" si="354"/>
        <v>64.458333333333329</v>
      </c>
      <c r="Q3785" t="str">
        <f t="shared" si="357"/>
        <v>theater</v>
      </c>
      <c r="R3785" t="str">
        <f t="shared" si="355"/>
        <v>musical</v>
      </c>
      <c r="S3785" s="11">
        <f t="shared" si="358"/>
        <v>42444.458333333336</v>
      </c>
      <c r="T3785">
        <f t="shared" si="359"/>
        <v>2016</v>
      </c>
    </row>
    <row r="3786" spans="1:20" ht="48" x14ac:dyDescent="0.2">
      <c r="A3786" s="6">
        <f t="shared" si="356"/>
        <v>1.1499999999999999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7">
        <f t="shared" si="354"/>
        <v>115</v>
      </c>
      <c r="Q3786" t="str">
        <f t="shared" si="357"/>
        <v>theater</v>
      </c>
      <c r="R3786" t="str">
        <f t="shared" si="355"/>
        <v>musical</v>
      </c>
      <c r="S3786" s="11">
        <f t="shared" si="358"/>
        <v>42561.772361111107</v>
      </c>
      <c r="T3786">
        <f t="shared" si="359"/>
        <v>2016</v>
      </c>
    </row>
    <row r="3787" spans="1:20" ht="48" x14ac:dyDescent="0.2">
      <c r="A3787" s="6">
        <f t="shared" si="356"/>
        <v>1.5075000000000001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7">
        <f t="shared" si="354"/>
        <v>100.5</v>
      </c>
      <c r="Q3787" t="str">
        <f t="shared" si="357"/>
        <v>theater</v>
      </c>
      <c r="R3787" t="str">
        <f t="shared" si="355"/>
        <v>musical</v>
      </c>
      <c r="S3787" s="11">
        <f t="shared" si="358"/>
        <v>42584.210416666661</v>
      </c>
      <c r="T3787">
        <f t="shared" si="359"/>
        <v>2016</v>
      </c>
    </row>
    <row r="3788" spans="1:20" ht="48" x14ac:dyDescent="0.2">
      <c r="A3788" s="6">
        <f t="shared" si="356"/>
        <v>1.1096666666666666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7">
        <f t="shared" si="354"/>
        <v>93.774647887323937</v>
      </c>
      <c r="Q3788" t="str">
        <f t="shared" si="357"/>
        <v>theater</v>
      </c>
      <c r="R3788" t="str">
        <f t="shared" si="355"/>
        <v>musical</v>
      </c>
      <c r="S3788" s="11">
        <f t="shared" si="358"/>
        <v>42516.829571759255</v>
      </c>
      <c r="T3788">
        <f t="shared" si="359"/>
        <v>2016</v>
      </c>
    </row>
    <row r="3789" spans="1:20" ht="48" x14ac:dyDescent="0.2">
      <c r="A3789" s="6">
        <f t="shared" si="356"/>
        <v>1.0028571428571429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7">
        <f t="shared" si="354"/>
        <v>35.1</v>
      </c>
      <c r="Q3789" t="str">
        <f t="shared" si="357"/>
        <v>theater</v>
      </c>
      <c r="R3789" t="str">
        <f t="shared" si="355"/>
        <v>musical</v>
      </c>
      <c r="S3789" s="11">
        <f t="shared" si="358"/>
        <v>42195.957638888889</v>
      </c>
      <c r="T3789">
        <f t="shared" si="359"/>
        <v>2015</v>
      </c>
    </row>
    <row r="3790" spans="1:20" ht="80" x14ac:dyDescent="0.2">
      <c r="A3790" s="6">
        <f t="shared" si="356"/>
        <v>6.6666666666666671E-3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7">
        <f t="shared" si="354"/>
        <v>500</v>
      </c>
      <c r="Q3790" t="str">
        <f t="shared" si="357"/>
        <v>theater</v>
      </c>
      <c r="R3790" t="str">
        <f t="shared" si="355"/>
        <v>musical</v>
      </c>
      <c r="S3790" s="11">
        <f t="shared" si="358"/>
        <v>42361.470833333333</v>
      </c>
      <c r="T3790">
        <f t="shared" si="359"/>
        <v>2015</v>
      </c>
    </row>
    <row r="3791" spans="1:20" ht="48" x14ac:dyDescent="0.2">
      <c r="A3791" s="6">
        <f t="shared" si="356"/>
        <v>3.267605633802817E-2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7">
        <f t="shared" si="354"/>
        <v>29</v>
      </c>
      <c r="Q3791" t="str">
        <f t="shared" si="357"/>
        <v>theater</v>
      </c>
      <c r="R3791" t="str">
        <f t="shared" si="355"/>
        <v>musical</v>
      </c>
      <c r="S3791" s="11">
        <f t="shared" si="358"/>
        <v>42170.590486111112</v>
      </c>
      <c r="T3791">
        <f t="shared" si="359"/>
        <v>2015</v>
      </c>
    </row>
    <row r="3792" spans="1:20" ht="48" x14ac:dyDescent="0.2">
      <c r="A3792" s="6">
        <f t="shared" si="356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7" t="e">
        <f t="shared" si="354"/>
        <v>#DIV/0!</v>
      </c>
      <c r="Q3792" t="str">
        <f t="shared" si="357"/>
        <v>theater</v>
      </c>
      <c r="R3792" t="str">
        <f t="shared" si="355"/>
        <v>musical</v>
      </c>
      <c r="S3792" s="11">
        <f t="shared" si="358"/>
        <v>42696.5002662037</v>
      </c>
      <c r="T3792">
        <f t="shared" si="359"/>
        <v>2016</v>
      </c>
    </row>
    <row r="3793" spans="1:20" ht="32" x14ac:dyDescent="0.2">
      <c r="A3793" s="6">
        <f t="shared" si="356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7" t="e">
        <f t="shared" si="354"/>
        <v>#DIV/0!</v>
      </c>
      <c r="Q3793" t="str">
        <f t="shared" si="357"/>
        <v>theater</v>
      </c>
      <c r="R3793" t="str">
        <f t="shared" si="355"/>
        <v>musical</v>
      </c>
      <c r="S3793" s="11">
        <f t="shared" si="358"/>
        <v>41826.4837037037</v>
      </c>
      <c r="T3793">
        <f t="shared" si="359"/>
        <v>2014</v>
      </c>
    </row>
    <row r="3794" spans="1:20" ht="32" x14ac:dyDescent="0.2">
      <c r="A3794" s="6">
        <f t="shared" si="356"/>
        <v>2.8E-3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7">
        <f t="shared" si="354"/>
        <v>17.5</v>
      </c>
      <c r="Q3794" t="str">
        <f t="shared" si="357"/>
        <v>theater</v>
      </c>
      <c r="R3794" t="str">
        <f t="shared" si="355"/>
        <v>musical</v>
      </c>
      <c r="S3794" s="11">
        <f t="shared" si="358"/>
        <v>42200.238680555551</v>
      </c>
      <c r="T3794">
        <f t="shared" si="359"/>
        <v>2015</v>
      </c>
    </row>
    <row r="3795" spans="1:20" ht="48" x14ac:dyDescent="0.2">
      <c r="A3795" s="6">
        <f t="shared" si="356"/>
        <v>0.59657142857142853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7">
        <f t="shared" si="354"/>
        <v>174</v>
      </c>
      <c r="Q3795" t="str">
        <f t="shared" si="357"/>
        <v>theater</v>
      </c>
      <c r="R3795" t="str">
        <f t="shared" si="355"/>
        <v>musical</v>
      </c>
      <c r="S3795" s="11">
        <f t="shared" si="358"/>
        <v>41989.73065972222</v>
      </c>
      <c r="T3795">
        <f t="shared" si="359"/>
        <v>2014</v>
      </c>
    </row>
    <row r="3796" spans="1:20" ht="48" x14ac:dyDescent="0.2">
      <c r="A3796" s="6">
        <f t="shared" si="356"/>
        <v>0.01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7">
        <f t="shared" si="354"/>
        <v>50</v>
      </c>
      <c r="Q3796" t="str">
        <f t="shared" si="357"/>
        <v>theater</v>
      </c>
      <c r="R3796" t="str">
        <f t="shared" si="355"/>
        <v>musical</v>
      </c>
      <c r="S3796" s="11">
        <f t="shared" si="358"/>
        <v>42162.372152777774</v>
      </c>
      <c r="T3796">
        <f t="shared" si="359"/>
        <v>2015</v>
      </c>
    </row>
    <row r="3797" spans="1:20" ht="48" x14ac:dyDescent="0.2">
      <c r="A3797" s="6">
        <f t="shared" si="356"/>
        <v>1.6666666666666666E-2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7">
        <f t="shared" si="354"/>
        <v>5</v>
      </c>
      <c r="Q3797" t="str">
        <f t="shared" si="357"/>
        <v>theater</v>
      </c>
      <c r="R3797" t="str">
        <f t="shared" si="355"/>
        <v>musical</v>
      </c>
      <c r="S3797" s="11">
        <f t="shared" si="358"/>
        <v>42244.729166666664</v>
      </c>
      <c r="T3797">
        <f t="shared" si="359"/>
        <v>2015</v>
      </c>
    </row>
    <row r="3798" spans="1:20" ht="48" x14ac:dyDescent="0.2">
      <c r="A3798" s="6">
        <f t="shared" si="356"/>
        <v>4.4444444444444447E-5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7">
        <f t="shared" si="354"/>
        <v>1</v>
      </c>
      <c r="Q3798" t="str">
        <f t="shared" si="357"/>
        <v>theater</v>
      </c>
      <c r="R3798" t="str">
        <f t="shared" si="355"/>
        <v>musical</v>
      </c>
      <c r="S3798" s="11">
        <f t="shared" si="358"/>
        <v>42748.821250000001</v>
      </c>
      <c r="T3798">
        <f t="shared" si="359"/>
        <v>2017</v>
      </c>
    </row>
    <row r="3799" spans="1:20" ht="48" x14ac:dyDescent="0.2">
      <c r="A3799" s="6">
        <f t="shared" si="356"/>
        <v>0.89666666666666661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7">
        <f t="shared" si="354"/>
        <v>145.40540540540542</v>
      </c>
      <c r="Q3799" t="str">
        <f t="shared" si="357"/>
        <v>theater</v>
      </c>
      <c r="R3799" t="str">
        <f t="shared" si="355"/>
        <v>musical</v>
      </c>
      <c r="S3799" s="11">
        <f t="shared" si="358"/>
        <v>42114.673206018517</v>
      </c>
      <c r="T3799">
        <f t="shared" si="359"/>
        <v>2015</v>
      </c>
    </row>
    <row r="3800" spans="1:20" ht="48" x14ac:dyDescent="0.2">
      <c r="A3800" s="6">
        <f t="shared" si="356"/>
        <v>1.4642857142857143E-2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7">
        <f t="shared" si="354"/>
        <v>205</v>
      </c>
      <c r="Q3800" t="str">
        <f t="shared" si="357"/>
        <v>theater</v>
      </c>
      <c r="R3800" t="str">
        <f t="shared" si="355"/>
        <v>musical</v>
      </c>
      <c r="S3800" s="11">
        <f t="shared" si="358"/>
        <v>41861.514444444445</v>
      </c>
      <c r="T3800">
        <f t="shared" si="359"/>
        <v>2014</v>
      </c>
    </row>
    <row r="3801" spans="1:20" ht="32" x14ac:dyDescent="0.2">
      <c r="A3801" s="6">
        <f t="shared" si="356"/>
        <v>4.02E-2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7">
        <f t="shared" si="354"/>
        <v>100.5</v>
      </c>
      <c r="Q3801" t="str">
        <f t="shared" si="357"/>
        <v>theater</v>
      </c>
      <c r="R3801" t="str">
        <f t="shared" si="355"/>
        <v>musical</v>
      </c>
      <c r="S3801" s="11">
        <f t="shared" si="358"/>
        <v>42440.722719907404</v>
      </c>
      <c r="T3801">
        <f t="shared" si="359"/>
        <v>2016</v>
      </c>
    </row>
    <row r="3802" spans="1:20" ht="48" x14ac:dyDescent="0.2">
      <c r="A3802" s="6">
        <f t="shared" si="356"/>
        <v>4.0045454545454544E-2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7">
        <f t="shared" si="354"/>
        <v>55.0625</v>
      </c>
      <c r="Q3802" t="str">
        <f t="shared" si="357"/>
        <v>theater</v>
      </c>
      <c r="R3802" t="str">
        <f t="shared" si="355"/>
        <v>musical</v>
      </c>
      <c r="S3802" s="11">
        <f t="shared" si="358"/>
        <v>42014.999305555553</v>
      </c>
      <c r="T3802">
        <f t="shared" si="359"/>
        <v>2015</v>
      </c>
    </row>
    <row r="3803" spans="1:20" ht="48" x14ac:dyDescent="0.2">
      <c r="A3803" s="6">
        <f t="shared" si="356"/>
        <v>8.5199999999999998E-2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7">
        <f t="shared" si="354"/>
        <v>47.333333333333336</v>
      </c>
      <c r="Q3803" t="str">
        <f t="shared" si="357"/>
        <v>theater</v>
      </c>
      <c r="R3803" t="str">
        <f t="shared" si="355"/>
        <v>musical</v>
      </c>
      <c r="S3803" s="11">
        <f t="shared" si="358"/>
        <v>42006.467777777776</v>
      </c>
      <c r="T3803">
        <f t="shared" si="359"/>
        <v>2015</v>
      </c>
    </row>
    <row r="3804" spans="1:20" ht="48" x14ac:dyDescent="0.2">
      <c r="A3804" s="6">
        <f t="shared" si="356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7" t="e">
        <f t="shared" si="354"/>
        <v>#DIV/0!</v>
      </c>
      <c r="Q3804" t="str">
        <f t="shared" si="357"/>
        <v>theater</v>
      </c>
      <c r="R3804" t="str">
        <f t="shared" si="355"/>
        <v>musical</v>
      </c>
      <c r="S3804" s="11">
        <f t="shared" si="358"/>
        <v>42298.917893518512</v>
      </c>
      <c r="T3804">
        <f t="shared" si="359"/>
        <v>2015</v>
      </c>
    </row>
    <row r="3805" spans="1:20" ht="32" x14ac:dyDescent="0.2">
      <c r="A3805" s="6">
        <f t="shared" si="356"/>
        <v>0.19650000000000001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7">
        <f t="shared" si="354"/>
        <v>58.95</v>
      </c>
      <c r="Q3805" t="str">
        <f t="shared" si="357"/>
        <v>theater</v>
      </c>
      <c r="R3805" t="str">
        <f t="shared" si="355"/>
        <v>musical</v>
      </c>
      <c r="S3805" s="11">
        <f t="shared" si="358"/>
        <v>42433.763518518514</v>
      </c>
      <c r="T3805">
        <f t="shared" si="359"/>
        <v>2016</v>
      </c>
    </row>
    <row r="3806" spans="1:20" ht="48" x14ac:dyDescent="0.2">
      <c r="A3806" s="6">
        <f t="shared" si="356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7" t="e">
        <f t="shared" si="354"/>
        <v>#DIV/0!</v>
      </c>
      <c r="Q3806" t="str">
        <f t="shared" si="357"/>
        <v>theater</v>
      </c>
      <c r="R3806" t="str">
        <f t="shared" si="355"/>
        <v>musical</v>
      </c>
      <c r="S3806" s="11">
        <f t="shared" si="358"/>
        <v>42582.083333333336</v>
      </c>
      <c r="T3806">
        <f t="shared" si="359"/>
        <v>2016</v>
      </c>
    </row>
    <row r="3807" spans="1:20" ht="48" x14ac:dyDescent="0.2">
      <c r="A3807" s="6">
        <f t="shared" si="356"/>
        <v>2.0000000000000002E-5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7">
        <f t="shared" si="354"/>
        <v>1.5</v>
      </c>
      <c r="Q3807" t="str">
        <f t="shared" si="357"/>
        <v>theater</v>
      </c>
      <c r="R3807" t="str">
        <f t="shared" si="355"/>
        <v>musical</v>
      </c>
      <c r="S3807" s="11">
        <f t="shared" si="358"/>
        <v>41909.678703703699</v>
      </c>
      <c r="T3807">
        <f t="shared" si="359"/>
        <v>2014</v>
      </c>
    </row>
    <row r="3808" spans="1:20" ht="48" x14ac:dyDescent="0.2">
      <c r="A3808" s="6">
        <f t="shared" si="356"/>
        <v>6.6666666666666664E-4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7">
        <f t="shared" si="354"/>
        <v>5</v>
      </c>
      <c r="Q3808" t="str">
        <f t="shared" si="357"/>
        <v>theater</v>
      </c>
      <c r="R3808" t="str">
        <f t="shared" si="355"/>
        <v>musical</v>
      </c>
      <c r="S3808" s="11">
        <f t="shared" si="358"/>
        <v>41819.050706018512</v>
      </c>
      <c r="T3808">
        <f t="shared" si="359"/>
        <v>2014</v>
      </c>
    </row>
    <row r="3809" spans="1:20" ht="48" x14ac:dyDescent="0.2">
      <c r="A3809" s="6">
        <f t="shared" si="356"/>
        <v>0.30333333333333334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7">
        <f t="shared" si="354"/>
        <v>50.555555555555557</v>
      </c>
      <c r="Q3809" t="str">
        <f t="shared" si="357"/>
        <v>theater</v>
      </c>
      <c r="R3809" t="str">
        <f t="shared" si="355"/>
        <v>musical</v>
      </c>
      <c r="S3809" s="11">
        <f t="shared" si="358"/>
        <v>42097.700682870367</v>
      </c>
      <c r="T3809">
        <f t="shared" si="359"/>
        <v>2015</v>
      </c>
    </row>
    <row r="3810" spans="1:20" ht="48" x14ac:dyDescent="0.2">
      <c r="A3810" s="6">
        <f t="shared" si="356"/>
        <v>1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7">
        <f t="shared" si="354"/>
        <v>41.666666666666664</v>
      </c>
      <c r="Q3810" t="str">
        <f t="shared" si="357"/>
        <v>theater</v>
      </c>
      <c r="R3810" t="str">
        <f t="shared" si="355"/>
        <v>plays</v>
      </c>
      <c r="S3810" s="11">
        <f t="shared" si="358"/>
        <v>42119.203923611109</v>
      </c>
      <c r="T3810">
        <f t="shared" si="359"/>
        <v>2015</v>
      </c>
    </row>
    <row r="3811" spans="1:20" ht="48" x14ac:dyDescent="0.2">
      <c r="A3811" s="6">
        <f t="shared" si="356"/>
        <v>1.0125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7">
        <f t="shared" si="354"/>
        <v>53.289473684210527</v>
      </c>
      <c r="Q3811" t="str">
        <f t="shared" si="357"/>
        <v>theater</v>
      </c>
      <c r="R3811" t="str">
        <f t="shared" si="355"/>
        <v>plays</v>
      </c>
      <c r="S3811" s="11">
        <f t="shared" si="358"/>
        <v>41850.75</v>
      </c>
      <c r="T3811">
        <f t="shared" si="359"/>
        <v>2014</v>
      </c>
    </row>
    <row r="3812" spans="1:20" ht="48" x14ac:dyDescent="0.2">
      <c r="A3812" s="6">
        <f t="shared" si="356"/>
        <v>1.2173333333333334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7">
        <f t="shared" si="354"/>
        <v>70.230769230769226</v>
      </c>
      <c r="Q3812" t="str">
        <f t="shared" si="357"/>
        <v>theater</v>
      </c>
      <c r="R3812" t="str">
        <f t="shared" si="355"/>
        <v>plays</v>
      </c>
      <c r="S3812" s="11">
        <f t="shared" si="358"/>
        <v>42084.599050925921</v>
      </c>
      <c r="T3812">
        <f t="shared" si="359"/>
        <v>2015</v>
      </c>
    </row>
    <row r="3813" spans="1:20" ht="48" x14ac:dyDescent="0.2">
      <c r="A3813" s="6">
        <f t="shared" si="356"/>
        <v>3.3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7">
        <f t="shared" si="354"/>
        <v>43.421052631578945</v>
      </c>
      <c r="Q3813" t="str">
        <f t="shared" si="357"/>
        <v>theater</v>
      </c>
      <c r="R3813" t="str">
        <f t="shared" si="355"/>
        <v>plays</v>
      </c>
      <c r="S3813" s="11">
        <f t="shared" si="358"/>
        <v>42521.249999999993</v>
      </c>
      <c r="T3813">
        <f t="shared" si="359"/>
        <v>2016</v>
      </c>
    </row>
    <row r="3814" spans="1:20" ht="48" x14ac:dyDescent="0.2">
      <c r="A3814" s="6">
        <f t="shared" si="356"/>
        <v>1.0954999999999999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7">
        <f t="shared" si="354"/>
        <v>199.18181818181819</v>
      </c>
      <c r="Q3814" t="str">
        <f t="shared" si="357"/>
        <v>theater</v>
      </c>
      <c r="R3814" t="str">
        <f t="shared" si="355"/>
        <v>plays</v>
      </c>
      <c r="S3814" s="11">
        <f t="shared" si="358"/>
        <v>42155.957638888889</v>
      </c>
      <c r="T3814">
        <f t="shared" si="359"/>
        <v>2015</v>
      </c>
    </row>
    <row r="3815" spans="1:20" ht="48" x14ac:dyDescent="0.2">
      <c r="A3815" s="6">
        <f t="shared" si="356"/>
        <v>1.0095190476190474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7">
        <f t="shared" si="354"/>
        <v>78.518148148148143</v>
      </c>
      <c r="Q3815" t="str">
        <f t="shared" si="357"/>
        <v>theater</v>
      </c>
      <c r="R3815" t="str">
        <f t="shared" si="355"/>
        <v>plays</v>
      </c>
      <c r="S3815" s="11">
        <f t="shared" si="358"/>
        <v>42535.696527777771</v>
      </c>
      <c r="T3815">
        <f t="shared" si="359"/>
        <v>2016</v>
      </c>
    </row>
    <row r="3816" spans="1:20" ht="48" x14ac:dyDescent="0.2">
      <c r="A3816" s="6">
        <f t="shared" si="356"/>
        <v>1.4013333333333333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7">
        <f t="shared" si="354"/>
        <v>61.823529411764703</v>
      </c>
      <c r="Q3816" t="str">
        <f t="shared" si="357"/>
        <v>theater</v>
      </c>
      <c r="R3816" t="str">
        <f t="shared" si="355"/>
        <v>plays</v>
      </c>
      <c r="S3816" s="11">
        <f t="shared" si="358"/>
        <v>42094.957638888889</v>
      </c>
      <c r="T3816">
        <f t="shared" si="359"/>
        <v>2015</v>
      </c>
    </row>
    <row r="3817" spans="1:20" ht="32" x14ac:dyDescent="0.2">
      <c r="A3817" s="6">
        <f t="shared" si="356"/>
        <v>1.0000100000000001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7">
        <f t="shared" si="354"/>
        <v>50.000500000000002</v>
      </c>
      <c r="Q3817" t="str">
        <f t="shared" si="357"/>
        <v>theater</v>
      </c>
      <c r="R3817" t="str">
        <f t="shared" si="355"/>
        <v>plays</v>
      </c>
      <c r="S3817" s="11">
        <f t="shared" si="358"/>
        <v>42236.749999999993</v>
      </c>
      <c r="T3817">
        <f t="shared" si="359"/>
        <v>2015</v>
      </c>
    </row>
    <row r="3818" spans="1:20" ht="64" x14ac:dyDescent="0.2">
      <c r="A3818" s="6">
        <f t="shared" si="356"/>
        <v>1.19238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7">
        <f t="shared" si="354"/>
        <v>48.339729729729726</v>
      </c>
      <c r="Q3818" t="str">
        <f t="shared" si="357"/>
        <v>theater</v>
      </c>
      <c r="R3818" t="str">
        <f t="shared" si="355"/>
        <v>plays</v>
      </c>
      <c r="S3818" s="11">
        <f t="shared" si="358"/>
        <v>41837.481747685182</v>
      </c>
      <c r="T3818">
        <f t="shared" si="359"/>
        <v>2014</v>
      </c>
    </row>
    <row r="3819" spans="1:20" ht="48" x14ac:dyDescent="0.2">
      <c r="A3819" s="6">
        <f t="shared" si="356"/>
        <v>1.0725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7">
        <f t="shared" si="354"/>
        <v>107.25</v>
      </c>
      <c r="Q3819" t="str">
        <f t="shared" si="357"/>
        <v>theater</v>
      </c>
      <c r="R3819" t="str">
        <f t="shared" si="355"/>
        <v>plays</v>
      </c>
      <c r="S3819" s="11">
        <f t="shared" si="358"/>
        <v>42300.957638888889</v>
      </c>
      <c r="T3819">
        <f t="shared" si="359"/>
        <v>2015</v>
      </c>
    </row>
    <row r="3820" spans="1:20" ht="48" x14ac:dyDescent="0.2">
      <c r="A3820" s="6">
        <f t="shared" si="356"/>
        <v>2.2799999999999998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7">
        <f t="shared" si="354"/>
        <v>57</v>
      </c>
      <c r="Q3820" t="str">
        <f t="shared" si="357"/>
        <v>theater</v>
      </c>
      <c r="R3820" t="str">
        <f t="shared" si="355"/>
        <v>plays</v>
      </c>
      <c r="S3820" s="11">
        <f t="shared" si="358"/>
        <v>42075.592384259253</v>
      </c>
      <c r="T3820">
        <f t="shared" si="359"/>
        <v>2015</v>
      </c>
    </row>
    <row r="3821" spans="1:20" ht="32" x14ac:dyDescent="0.2">
      <c r="A3821" s="6">
        <f t="shared" si="356"/>
        <v>1.0640000000000001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7">
        <f t="shared" si="354"/>
        <v>40.92307692307692</v>
      </c>
      <c r="Q3821" t="str">
        <f t="shared" si="357"/>
        <v>theater</v>
      </c>
      <c r="R3821" t="str">
        <f t="shared" si="355"/>
        <v>plays</v>
      </c>
      <c r="S3821" s="11">
        <f t="shared" si="358"/>
        <v>42202.668055555558</v>
      </c>
      <c r="T3821">
        <f t="shared" si="359"/>
        <v>2015</v>
      </c>
    </row>
    <row r="3822" spans="1:20" ht="48" x14ac:dyDescent="0.2">
      <c r="A3822" s="6">
        <f t="shared" si="356"/>
        <v>1.4333333333333333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7">
        <f t="shared" si="354"/>
        <v>21.5</v>
      </c>
      <c r="Q3822" t="str">
        <f t="shared" si="357"/>
        <v>theater</v>
      </c>
      <c r="R3822" t="str">
        <f t="shared" si="355"/>
        <v>plays</v>
      </c>
      <c r="S3822" s="11">
        <f t="shared" si="358"/>
        <v>42190.443483796298</v>
      </c>
      <c r="T3822">
        <f t="shared" si="359"/>
        <v>2015</v>
      </c>
    </row>
    <row r="3823" spans="1:20" ht="48" x14ac:dyDescent="0.2">
      <c r="A3823" s="6">
        <f t="shared" si="356"/>
        <v>1.0454285714285714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7">
        <f t="shared" si="354"/>
        <v>79.543478260869563</v>
      </c>
      <c r="Q3823" t="str">
        <f t="shared" si="357"/>
        <v>theater</v>
      </c>
      <c r="R3823" t="str">
        <f t="shared" si="355"/>
        <v>plays</v>
      </c>
      <c r="S3823" s="11">
        <f t="shared" si="358"/>
        <v>42372.972303240742</v>
      </c>
      <c r="T3823">
        <f t="shared" si="359"/>
        <v>2016</v>
      </c>
    </row>
    <row r="3824" spans="1:20" ht="48" x14ac:dyDescent="0.2">
      <c r="A3824" s="6">
        <f t="shared" si="356"/>
        <v>1.1002000000000001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7">
        <f t="shared" si="354"/>
        <v>72.381578947368425</v>
      </c>
      <c r="Q3824" t="str">
        <f t="shared" si="357"/>
        <v>theater</v>
      </c>
      <c r="R3824" t="str">
        <f t="shared" si="355"/>
        <v>plays</v>
      </c>
      <c r="S3824" s="11">
        <f t="shared" si="358"/>
        <v>42388.749305555553</v>
      </c>
      <c r="T3824">
        <f t="shared" si="359"/>
        <v>2016</v>
      </c>
    </row>
    <row r="3825" spans="1:20" ht="48" x14ac:dyDescent="0.2">
      <c r="A3825" s="6">
        <f t="shared" si="356"/>
        <v>1.06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7">
        <f t="shared" si="354"/>
        <v>64.634146341463421</v>
      </c>
      <c r="Q3825" t="str">
        <f t="shared" si="357"/>
        <v>theater</v>
      </c>
      <c r="R3825" t="str">
        <f t="shared" si="355"/>
        <v>plays</v>
      </c>
      <c r="S3825" s="11">
        <f t="shared" si="358"/>
        <v>42204.957638888889</v>
      </c>
      <c r="T3825">
        <f t="shared" si="359"/>
        <v>2015</v>
      </c>
    </row>
    <row r="3826" spans="1:20" ht="48" x14ac:dyDescent="0.2">
      <c r="A3826" s="6">
        <f t="shared" si="356"/>
        <v>1.08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7">
        <f t="shared" si="354"/>
        <v>38.571428571428569</v>
      </c>
      <c r="Q3826" t="str">
        <f t="shared" si="357"/>
        <v>theater</v>
      </c>
      <c r="R3826" t="str">
        <f t="shared" si="355"/>
        <v>plays</v>
      </c>
      <c r="S3826" s="11">
        <f t="shared" si="358"/>
        <v>42583.361805555549</v>
      </c>
      <c r="T3826">
        <f t="shared" si="359"/>
        <v>2016</v>
      </c>
    </row>
    <row r="3827" spans="1:20" ht="48" x14ac:dyDescent="0.2">
      <c r="A3827" s="6">
        <f t="shared" si="356"/>
        <v>1.0542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7">
        <f t="shared" si="354"/>
        <v>107.57142857142857</v>
      </c>
      <c r="Q3827" t="str">
        <f t="shared" si="357"/>
        <v>theater</v>
      </c>
      <c r="R3827" t="str">
        <f t="shared" si="355"/>
        <v>plays</v>
      </c>
      <c r="S3827" s="11">
        <f t="shared" si="358"/>
        <v>42171.861273148148</v>
      </c>
      <c r="T3827">
        <f t="shared" si="359"/>
        <v>2015</v>
      </c>
    </row>
    <row r="3828" spans="1:20" ht="32" x14ac:dyDescent="0.2">
      <c r="A3828" s="6">
        <f t="shared" si="356"/>
        <v>1.1916666666666667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7">
        <f t="shared" si="354"/>
        <v>27.5</v>
      </c>
      <c r="Q3828" t="str">
        <f t="shared" si="357"/>
        <v>theater</v>
      </c>
      <c r="R3828" t="str">
        <f t="shared" si="355"/>
        <v>plays</v>
      </c>
      <c r="S3828" s="11">
        <f t="shared" si="358"/>
        <v>42131.215208333328</v>
      </c>
      <c r="T3828">
        <f t="shared" si="359"/>
        <v>2015</v>
      </c>
    </row>
    <row r="3829" spans="1:20" ht="64" x14ac:dyDescent="0.2">
      <c r="A3829" s="6">
        <f t="shared" si="356"/>
        <v>1.5266666666666666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7">
        <f t="shared" si="354"/>
        <v>70.461538461538467</v>
      </c>
      <c r="Q3829" t="str">
        <f t="shared" si="357"/>
        <v>theater</v>
      </c>
      <c r="R3829" t="str">
        <f t="shared" si="355"/>
        <v>plays</v>
      </c>
      <c r="S3829" s="11">
        <f t="shared" si="358"/>
        <v>42089.791666666664</v>
      </c>
      <c r="T3829">
        <f t="shared" si="359"/>
        <v>2015</v>
      </c>
    </row>
    <row r="3830" spans="1:20" ht="48" x14ac:dyDescent="0.2">
      <c r="A3830" s="6">
        <f t="shared" si="356"/>
        <v>1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7">
        <f t="shared" si="354"/>
        <v>178.57142857142858</v>
      </c>
      <c r="Q3830" t="str">
        <f t="shared" si="357"/>
        <v>theater</v>
      </c>
      <c r="R3830" t="str">
        <f t="shared" si="355"/>
        <v>plays</v>
      </c>
      <c r="S3830" s="11">
        <f t="shared" si="358"/>
        <v>42004.360960648148</v>
      </c>
      <c r="T3830">
        <f t="shared" si="359"/>
        <v>2014</v>
      </c>
    </row>
    <row r="3831" spans="1:20" ht="48" x14ac:dyDescent="0.2">
      <c r="A3831" s="6">
        <f t="shared" si="356"/>
        <v>1.002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7">
        <f t="shared" si="354"/>
        <v>62.625</v>
      </c>
      <c r="Q3831" t="str">
        <f t="shared" si="357"/>
        <v>theater</v>
      </c>
      <c r="R3831" t="str">
        <f t="shared" si="355"/>
        <v>plays</v>
      </c>
      <c r="S3831" s="11">
        <f t="shared" si="358"/>
        <v>42613.657071759262</v>
      </c>
      <c r="T3831">
        <f t="shared" si="359"/>
        <v>2016</v>
      </c>
    </row>
    <row r="3832" spans="1:20" ht="48" x14ac:dyDescent="0.2">
      <c r="A3832" s="6">
        <f t="shared" si="356"/>
        <v>2.25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7">
        <f t="shared" si="354"/>
        <v>75</v>
      </c>
      <c r="Q3832" t="str">
        <f t="shared" si="357"/>
        <v>theater</v>
      </c>
      <c r="R3832" t="str">
        <f t="shared" si="355"/>
        <v>plays</v>
      </c>
      <c r="S3832" s="11">
        <f t="shared" si="358"/>
        <v>42517.532534722217</v>
      </c>
      <c r="T3832">
        <f t="shared" si="359"/>
        <v>2016</v>
      </c>
    </row>
    <row r="3833" spans="1:20" ht="48" x14ac:dyDescent="0.2">
      <c r="A3833" s="6">
        <f t="shared" si="356"/>
        <v>1.0602199999999999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7">
        <f t="shared" si="354"/>
        <v>58.901111111111113</v>
      </c>
      <c r="Q3833" t="str">
        <f t="shared" si="357"/>
        <v>theater</v>
      </c>
      <c r="R3833" t="str">
        <f t="shared" si="355"/>
        <v>plays</v>
      </c>
      <c r="S3833" s="11">
        <f t="shared" si="358"/>
        <v>41948.682233796295</v>
      </c>
      <c r="T3833">
        <f t="shared" si="359"/>
        <v>2014</v>
      </c>
    </row>
    <row r="3834" spans="1:20" ht="48" x14ac:dyDescent="0.2">
      <c r="A3834" s="6">
        <f t="shared" si="356"/>
        <v>1.0466666666666666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7">
        <f t="shared" si="354"/>
        <v>139.55555555555554</v>
      </c>
      <c r="Q3834" t="str">
        <f t="shared" si="357"/>
        <v>theater</v>
      </c>
      <c r="R3834" t="str">
        <f t="shared" si="355"/>
        <v>plays</v>
      </c>
      <c r="S3834" s="11">
        <f t="shared" si="358"/>
        <v>42419.906655092585</v>
      </c>
      <c r="T3834">
        <f t="shared" si="359"/>
        <v>2016</v>
      </c>
    </row>
    <row r="3835" spans="1:20" ht="48" x14ac:dyDescent="0.2">
      <c r="A3835" s="6">
        <f t="shared" si="356"/>
        <v>1.1666666666666667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7">
        <f t="shared" si="354"/>
        <v>70</v>
      </c>
      <c r="Q3835" t="str">
        <f t="shared" si="357"/>
        <v>theater</v>
      </c>
      <c r="R3835" t="str">
        <f t="shared" si="355"/>
        <v>plays</v>
      </c>
      <c r="S3835" s="11">
        <f t="shared" si="358"/>
        <v>41974.589583333327</v>
      </c>
      <c r="T3835">
        <f t="shared" si="359"/>
        <v>2014</v>
      </c>
    </row>
    <row r="3836" spans="1:20" ht="48" x14ac:dyDescent="0.2">
      <c r="A3836" s="6">
        <f t="shared" si="356"/>
        <v>1.0903333333333334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7">
        <f t="shared" si="354"/>
        <v>57.385964912280699</v>
      </c>
      <c r="Q3836" t="str">
        <f t="shared" si="357"/>
        <v>theater</v>
      </c>
      <c r="R3836" t="str">
        <f t="shared" si="355"/>
        <v>plays</v>
      </c>
      <c r="S3836" s="11">
        <f t="shared" si="358"/>
        <v>42173.236886574072</v>
      </c>
      <c r="T3836">
        <f t="shared" si="359"/>
        <v>2015</v>
      </c>
    </row>
    <row r="3837" spans="1:20" ht="48" x14ac:dyDescent="0.2">
      <c r="A3837" s="6">
        <f t="shared" si="356"/>
        <v>1.6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7">
        <f t="shared" si="354"/>
        <v>40</v>
      </c>
      <c r="Q3837" t="str">
        <f t="shared" si="357"/>
        <v>theater</v>
      </c>
      <c r="R3837" t="str">
        <f t="shared" si="355"/>
        <v>plays</v>
      </c>
      <c r="S3837" s="11">
        <f t="shared" si="358"/>
        <v>42481.733888888884</v>
      </c>
      <c r="T3837">
        <f t="shared" si="359"/>
        <v>2016</v>
      </c>
    </row>
    <row r="3838" spans="1:20" ht="48" x14ac:dyDescent="0.2">
      <c r="A3838" s="6">
        <f t="shared" si="356"/>
        <v>1.125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7">
        <f t="shared" si="354"/>
        <v>64.285714285714292</v>
      </c>
      <c r="Q3838" t="str">
        <f t="shared" si="357"/>
        <v>theater</v>
      </c>
      <c r="R3838" t="str">
        <f t="shared" si="355"/>
        <v>plays</v>
      </c>
      <c r="S3838" s="11">
        <f t="shared" si="358"/>
        <v>42584.964583333327</v>
      </c>
      <c r="T3838">
        <f t="shared" si="359"/>
        <v>2016</v>
      </c>
    </row>
    <row r="3839" spans="1:20" ht="32" x14ac:dyDescent="0.2">
      <c r="A3839" s="6">
        <f t="shared" si="356"/>
        <v>1.0209999999999999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7">
        <f t="shared" si="354"/>
        <v>120.11764705882354</v>
      </c>
      <c r="Q3839" t="str">
        <f t="shared" si="357"/>
        <v>theater</v>
      </c>
      <c r="R3839" t="str">
        <f t="shared" si="355"/>
        <v>plays</v>
      </c>
      <c r="S3839" s="11">
        <f t="shared" si="358"/>
        <v>42188.557384259257</v>
      </c>
      <c r="T3839">
        <f t="shared" si="359"/>
        <v>2015</v>
      </c>
    </row>
    <row r="3840" spans="1:20" ht="48" x14ac:dyDescent="0.2">
      <c r="A3840" s="6">
        <f t="shared" si="356"/>
        <v>1.00824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7">
        <f t="shared" si="354"/>
        <v>1008.24</v>
      </c>
      <c r="Q3840" t="str">
        <f t="shared" si="357"/>
        <v>theater</v>
      </c>
      <c r="R3840" t="str">
        <f t="shared" si="355"/>
        <v>plays</v>
      </c>
      <c r="S3840" s="11">
        <f t="shared" si="358"/>
        <v>42146.502418981479</v>
      </c>
      <c r="T3840">
        <f t="shared" si="359"/>
        <v>2015</v>
      </c>
    </row>
    <row r="3841" spans="1:20" ht="48" x14ac:dyDescent="0.2">
      <c r="A3841" s="6">
        <f t="shared" si="356"/>
        <v>1.0125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7">
        <f t="shared" si="354"/>
        <v>63.28125</v>
      </c>
      <c r="Q3841" t="str">
        <f t="shared" si="357"/>
        <v>theater</v>
      </c>
      <c r="R3841" t="str">
        <f t="shared" si="355"/>
        <v>plays</v>
      </c>
      <c r="S3841" s="11">
        <f t="shared" si="358"/>
        <v>42214.934305555551</v>
      </c>
      <c r="T3841">
        <f t="shared" si="359"/>
        <v>2015</v>
      </c>
    </row>
    <row r="3842" spans="1:20" ht="48" x14ac:dyDescent="0.2">
      <c r="A3842" s="6">
        <f t="shared" si="356"/>
        <v>65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7">
        <f t="shared" ref="P3842:P3905" si="360">F:F/M:M</f>
        <v>21.666666666666668</v>
      </c>
      <c r="Q3842" t="str">
        <f t="shared" si="357"/>
        <v>theater</v>
      </c>
      <c r="R3842" t="str">
        <f t="shared" ref="R3842:R3905" si="361">RIGHT(O3842,LEN(O3842)-SEARCH("/",O3842,1))</f>
        <v>plays</v>
      </c>
      <c r="S3842" s="11">
        <f t="shared" si="358"/>
        <v>42457.45172453703</v>
      </c>
      <c r="T3842">
        <f t="shared" si="359"/>
        <v>2016</v>
      </c>
    </row>
    <row r="3843" spans="1:20" ht="48" x14ac:dyDescent="0.2">
      <c r="A3843" s="6">
        <f t="shared" ref="A3843:A3906" si="362">F:F/E:E</f>
        <v>8.72E-2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7">
        <f t="shared" si="360"/>
        <v>25.647058823529413</v>
      </c>
      <c r="Q3843" t="str">
        <f t="shared" ref="Q3843:Q3906" si="363">LEFT(O3843,SEARCH("/",O3843,1)-1)</f>
        <v>theater</v>
      </c>
      <c r="R3843" t="str">
        <f t="shared" si="361"/>
        <v>plays</v>
      </c>
      <c r="S3843" s="11">
        <f t="shared" ref="S3843:S3906" si="364">(((J3843/60)/60)/24)+DATE(1970,1,1)+(-5/24)</f>
        <v>41840.57739583333</v>
      </c>
      <c r="T3843">
        <f t="shared" ref="T3843:T3906" si="365">YEAR(S3843)</f>
        <v>2014</v>
      </c>
    </row>
    <row r="3844" spans="1:20" ht="48" x14ac:dyDescent="0.2">
      <c r="A3844" s="6">
        <f t="shared" si="362"/>
        <v>0.21940000000000001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7">
        <f t="shared" si="360"/>
        <v>47.695652173913047</v>
      </c>
      <c r="Q3844" t="str">
        <f t="shared" si="363"/>
        <v>theater</v>
      </c>
      <c r="R3844" t="str">
        <f t="shared" si="361"/>
        <v>plays</v>
      </c>
      <c r="S3844" s="11">
        <f t="shared" si="364"/>
        <v>41770.285324074073</v>
      </c>
      <c r="T3844">
        <f t="shared" si="365"/>
        <v>2014</v>
      </c>
    </row>
    <row r="3845" spans="1:20" ht="48" x14ac:dyDescent="0.2">
      <c r="A3845" s="6">
        <f t="shared" si="362"/>
        <v>0.21299999999999999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7">
        <f t="shared" si="360"/>
        <v>56.05263157894737</v>
      </c>
      <c r="Q3845" t="str">
        <f t="shared" si="363"/>
        <v>theater</v>
      </c>
      <c r="R3845" t="str">
        <f t="shared" si="361"/>
        <v>plays</v>
      </c>
      <c r="S3845" s="11">
        <f t="shared" si="364"/>
        <v>41790.864166666666</v>
      </c>
      <c r="T3845">
        <f t="shared" si="365"/>
        <v>2014</v>
      </c>
    </row>
    <row r="3846" spans="1:20" ht="48" x14ac:dyDescent="0.2">
      <c r="A3846" s="6">
        <f t="shared" si="362"/>
        <v>0.41489795918367345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7">
        <f t="shared" si="360"/>
        <v>81.319999999999993</v>
      </c>
      <c r="Q3846" t="str">
        <f t="shared" si="363"/>
        <v>theater</v>
      </c>
      <c r="R3846" t="str">
        <f t="shared" si="361"/>
        <v>plays</v>
      </c>
      <c r="S3846" s="11">
        <f t="shared" si="364"/>
        <v>41793.082638888889</v>
      </c>
      <c r="T3846">
        <f t="shared" si="365"/>
        <v>2014</v>
      </c>
    </row>
    <row r="3847" spans="1:20" ht="64" x14ac:dyDescent="0.2">
      <c r="A3847" s="6">
        <f t="shared" si="362"/>
        <v>2.1049999999999999E-2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7">
        <f t="shared" si="360"/>
        <v>70.166666666666671</v>
      </c>
      <c r="Q3847" t="str">
        <f t="shared" si="363"/>
        <v>theater</v>
      </c>
      <c r="R3847" t="str">
        <f t="shared" si="361"/>
        <v>plays</v>
      </c>
      <c r="S3847" s="11">
        <f t="shared" si="364"/>
        <v>42278.418680555551</v>
      </c>
      <c r="T3847">
        <f t="shared" si="365"/>
        <v>2015</v>
      </c>
    </row>
    <row r="3848" spans="1:20" ht="48" x14ac:dyDescent="0.2">
      <c r="A3848" s="6">
        <f t="shared" si="362"/>
        <v>2.7E-2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7">
        <f t="shared" si="360"/>
        <v>23.625</v>
      </c>
      <c r="Q3848" t="str">
        <f t="shared" si="363"/>
        <v>theater</v>
      </c>
      <c r="R3848" t="str">
        <f t="shared" si="361"/>
        <v>plays</v>
      </c>
      <c r="S3848" s="11">
        <f t="shared" si="364"/>
        <v>41916.082638888889</v>
      </c>
      <c r="T3848">
        <f t="shared" si="365"/>
        <v>2014</v>
      </c>
    </row>
    <row r="3849" spans="1:20" ht="48" x14ac:dyDescent="0.2">
      <c r="A3849" s="6">
        <f t="shared" si="362"/>
        <v>0.16161904761904761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7">
        <f t="shared" si="360"/>
        <v>188.55555555555554</v>
      </c>
      <c r="Q3849" t="str">
        <f t="shared" si="363"/>
        <v>theater</v>
      </c>
      <c r="R3849" t="str">
        <f t="shared" si="361"/>
        <v>plays</v>
      </c>
      <c r="S3849" s="11">
        <f t="shared" si="364"/>
        <v>42204.016099537032</v>
      </c>
      <c r="T3849">
        <f t="shared" si="365"/>
        <v>2015</v>
      </c>
    </row>
    <row r="3850" spans="1:20" ht="48" x14ac:dyDescent="0.2">
      <c r="A3850" s="6">
        <f t="shared" si="362"/>
        <v>0.16376923076923078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7">
        <f t="shared" si="360"/>
        <v>49.511627906976742</v>
      </c>
      <c r="Q3850" t="str">
        <f t="shared" si="363"/>
        <v>theater</v>
      </c>
      <c r="R3850" t="str">
        <f t="shared" si="361"/>
        <v>plays</v>
      </c>
      <c r="S3850" s="11">
        <f t="shared" si="364"/>
        <v>42295.608668981477</v>
      </c>
      <c r="T3850">
        <f t="shared" si="365"/>
        <v>2015</v>
      </c>
    </row>
    <row r="3851" spans="1:20" ht="48" x14ac:dyDescent="0.2">
      <c r="A3851" s="6">
        <f t="shared" si="362"/>
        <v>7.0433333333333334E-2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7">
        <f t="shared" si="360"/>
        <v>75.464285714285708</v>
      </c>
      <c r="Q3851" t="str">
        <f t="shared" si="363"/>
        <v>theater</v>
      </c>
      <c r="R3851" t="str">
        <f t="shared" si="361"/>
        <v>plays</v>
      </c>
      <c r="S3851" s="11">
        <f t="shared" si="364"/>
        <v>42166.558842592589</v>
      </c>
      <c r="T3851">
        <f t="shared" si="365"/>
        <v>2015</v>
      </c>
    </row>
    <row r="3852" spans="1:20" ht="32" x14ac:dyDescent="0.2">
      <c r="A3852" s="6">
        <f t="shared" si="362"/>
        <v>3.7999999999999999E-2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7">
        <f t="shared" si="360"/>
        <v>9.5</v>
      </c>
      <c r="Q3852" t="str">
        <f t="shared" si="363"/>
        <v>theater</v>
      </c>
      <c r="R3852" t="str">
        <f t="shared" si="361"/>
        <v>plays</v>
      </c>
      <c r="S3852" s="11">
        <f t="shared" si="364"/>
        <v>42004.916006944441</v>
      </c>
      <c r="T3852">
        <f t="shared" si="365"/>
        <v>2014</v>
      </c>
    </row>
    <row r="3853" spans="1:20" ht="48" x14ac:dyDescent="0.2">
      <c r="A3853" s="6">
        <f t="shared" si="362"/>
        <v>0.34079999999999999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7">
        <f t="shared" si="360"/>
        <v>35.5</v>
      </c>
      <c r="Q3853" t="str">
        <f t="shared" si="363"/>
        <v>theater</v>
      </c>
      <c r="R3853" t="str">
        <f t="shared" si="361"/>
        <v>plays</v>
      </c>
      <c r="S3853" s="11">
        <f t="shared" si="364"/>
        <v>42202.23123842592</v>
      </c>
      <c r="T3853">
        <f t="shared" si="365"/>
        <v>2015</v>
      </c>
    </row>
    <row r="3854" spans="1:20" ht="48" x14ac:dyDescent="0.2">
      <c r="A3854" s="6">
        <f t="shared" si="362"/>
        <v>2E-3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7">
        <f t="shared" si="360"/>
        <v>10</v>
      </c>
      <c r="Q3854" t="str">
        <f t="shared" si="363"/>
        <v>theater</v>
      </c>
      <c r="R3854" t="str">
        <f t="shared" si="361"/>
        <v>plays</v>
      </c>
      <c r="S3854" s="11">
        <f t="shared" si="364"/>
        <v>42089.940694444442</v>
      </c>
      <c r="T3854">
        <f t="shared" si="365"/>
        <v>2015</v>
      </c>
    </row>
    <row r="3855" spans="1:20" ht="32" x14ac:dyDescent="0.2">
      <c r="A3855" s="6">
        <f t="shared" si="362"/>
        <v>2.5999999999999998E-4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7">
        <f t="shared" si="360"/>
        <v>13</v>
      </c>
      <c r="Q3855" t="str">
        <f t="shared" si="363"/>
        <v>theater</v>
      </c>
      <c r="R3855" t="str">
        <f t="shared" si="361"/>
        <v>plays</v>
      </c>
      <c r="S3855" s="11">
        <f t="shared" si="364"/>
        <v>41883.631689814814</v>
      </c>
      <c r="T3855">
        <f t="shared" si="365"/>
        <v>2014</v>
      </c>
    </row>
    <row r="3856" spans="1:20" ht="32" x14ac:dyDescent="0.2">
      <c r="A3856" s="6">
        <f t="shared" si="362"/>
        <v>0.16254545454545455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7">
        <f t="shared" si="360"/>
        <v>89.4</v>
      </c>
      <c r="Q3856" t="str">
        <f t="shared" si="363"/>
        <v>theater</v>
      </c>
      <c r="R3856" t="str">
        <f t="shared" si="361"/>
        <v>plays</v>
      </c>
      <c r="S3856" s="11">
        <f t="shared" si="364"/>
        <v>42133.67659722222</v>
      </c>
      <c r="T3856">
        <f t="shared" si="365"/>
        <v>2015</v>
      </c>
    </row>
    <row r="3857" spans="1:20" ht="48" x14ac:dyDescent="0.2">
      <c r="A3857" s="6">
        <f t="shared" si="362"/>
        <v>2.5000000000000001E-2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7">
        <f t="shared" si="360"/>
        <v>25</v>
      </c>
      <c r="Q3857" t="str">
        <f t="shared" si="363"/>
        <v>theater</v>
      </c>
      <c r="R3857" t="str">
        <f t="shared" si="361"/>
        <v>plays</v>
      </c>
      <c r="S3857" s="11">
        <f t="shared" si="364"/>
        <v>42089.720729166664</v>
      </c>
      <c r="T3857">
        <f t="shared" si="365"/>
        <v>2015</v>
      </c>
    </row>
    <row r="3858" spans="1:20" ht="48" x14ac:dyDescent="0.2">
      <c r="A3858" s="6">
        <f t="shared" si="362"/>
        <v>2.0000000000000001E-4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7">
        <f t="shared" si="360"/>
        <v>1</v>
      </c>
      <c r="Q3858" t="str">
        <f t="shared" si="363"/>
        <v>theater</v>
      </c>
      <c r="R3858" t="str">
        <f t="shared" si="361"/>
        <v>plays</v>
      </c>
      <c r="S3858" s="11">
        <f t="shared" si="364"/>
        <v>42071.493090277778</v>
      </c>
      <c r="T3858">
        <f t="shared" si="365"/>
        <v>2015</v>
      </c>
    </row>
    <row r="3859" spans="1:20" ht="48" x14ac:dyDescent="0.2">
      <c r="A3859" s="6">
        <f t="shared" si="362"/>
        <v>5.1999999999999998E-2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7">
        <f t="shared" si="360"/>
        <v>65</v>
      </c>
      <c r="Q3859" t="str">
        <f t="shared" si="363"/>
        <v>theater</v>
      </c>
      <c r="R3859" t="str">
        <f t="shared" si="361"/>
        <v>plays</v>
      </c>
      <c r="S3859" s="11">
        <f t="shared" si="364"/>
        <v>41852.508333333331</v>
      </c>
      <c r="T3859">
        <f t="shared" si="365"/>
        <v>2014</v>
      </c>
    </row>
    <row r="3860" spans="1:20" ht="48" x14ac:dyDescent="0.2">
      <c r="A3860" s="6">
        <f t="shared" si="362"/>
        <v>0.02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7">
        <f t="shared" si="360"/>
        <v>10</v>
      </c>
      <c r="Q3860" t="str">
        <f t="shared" si="363"/>
        <v>theater</v>
      </c>
      <c r="R3860" t="str">
        <f t="shared" si="361"/>
        <v>plays</v>
      </c>
      <c r="S3860" s="11">
        <f t="shared" si="364"/>
        <v>42146.666666666664</v>
      </c>
      <c r="T3860">
        <f t="shared" si="365"/>
        <v>2015</v>
      </c>
    </row>
    <row r="3861" spans="1:20" ht="48" x14ac:dyDescent="0.2">
      <c r="A3861" s="6">
        <f t="shared" si="362"/>
        <v>4.0000000000000002E-4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7">
        <f t="shared" si="360"/>
        <v>1</v>
      </c>
      <c r="Q3861" t="str">
        <f t="shared" si="363"/>
        <v>theater</v>
      </c>
      <c r="R3861" t="str">
        <f t="shared" si="361"/>
        <v>plays</v>
      </c>
      <c r="S3861" s="11">
        <f t="shared" si="364"/>
        <v>41815.666666666664</v>
      </c>
      <c r="T3861">
        <f t="shared" si="365"/>
        <v>2014</v>
      </c>
    </row>
    <row r="3862" spans="1:20" ht="48" x14ac:dyDescent="0.2">
      <c r="A3862" s="6">
        <f t="shared" si="362"/>
        <v>0.17666666666666667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7">
        <f t="shared" si="360"/>
        <v>81.538461538461533</v>
      </c>
      <c r="Q3862" t="str">
        <f t="shared" si="363"/>
        <v>theater</v>
      </c>
      <c r="R3862" t="str">
        <f t="shared" si="361"/>
        <v>plays</v>
      </c>
      <c r="S3862" s="11">
        <f t="shared" si="364"/>
        <v>41863.452662037031</v>
      </c>
      <c r="T3862">
        <f t="shared" si="365"/>
        <v>2014</v>
      </c>
    </row>
    <row r="3863" spans="1:20" ht="16" x14ac:dyDescent="0.2">
      <c r="A3863" s="6">
        <f t="shared" si="362"/>
        <v>0.05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7">
        <f t="shared" si="360"/>
        <v>100</v>
      </c>
      <c r="Q3863" t="str">
        <f t="shared" si="363"/>
        <v>theater</v>
      </c>
      <c r="R3863" t="str">
        <f t="shared" si="361"/>
        <v>plays</v>
      </c>
      <c r="S3863" s="11">
        <f t="shared" si="364"/>
        <v>41955.699305555558</v>
      </c>
      <c r="T3863">
        <f t="shared" si="365"/>
        <v>2014</v>
      </c>
    </row>
    <row r="3864" spans="1:20" ht="32" x14ac:dyDescent="0.2">
      <c r="A3864" s="6">
        <f t="shared" si="362"/>
        <v>1.3333333333333334E-4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7">
        <f t="shared" si="360"/>
        <v>1</v>
      </c>
      <c r="Q3864" t="str">
        <f t="shared" si="363"/>
        <v>theater</v>
      </c>
      <c r="R3864" t="str">
        <f t="shared" si="361"/>
        <v>plays</v>
      </c>
      <c r="S3864" s="11">
        <f t="shared" si="364"/>
        <v>42625.499305555553</v>
      </c>
      <c r="T3864">
        <f t="shared" si="365"/>
        <v>2016</v>
      </c>
    </row>
    <row r="3865" spans="1:20" ht="48" x14ac:dyDescent="0.2">
      <c r="A3865" s="6">
        <f t="shared" si="362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7" t="e">
        <f t="shared" si="360"/>
        <v>#DIV/0!</v>
      </c>
      <c r="Q3865" t="str">
        <f t="shared" si="363"/>
        <v>theater</v>
      </c>
      <c r="R3865" t="str">
        <f t="shared" si="361"/>
        <v>plays</v>
      </c>
      <c r="S3865" s="11">
        <f t="shared" si="364"/>
        <v>42313.466493055552</v>
      </c>
      <c r="T3865">
        <f t="shared" si="365"/>
        <v>2015</v>
      </c>
    </row>
    <row r="3866" spans="1:20" ht="48" x14ac:dyDescent="0.2">
      <c r="A3866" s="6">
        <f t="shared" si="362"/>
        <v>1.2E-2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7">
        <f t="shared" si="360"/>
        <v>20</v>
      </c>
      <c r="Q3866" t="str">
        <f t="shared" si="363"/>
        <v>theater</v>
      </c>
      <c r="R3866" t="str">
        <f t="shared" si="361"/>
        <v>plays</v>
      </c>
      <c r="S3866" s="11">
        <f t="shared" si="364"/>
        <v>42325.72516203703</v>
      </c>
      <c r="T3866">
        <f t="shared" si="365"/>
        <v>2015</v>
      </c>
    </row>
    <row r="3867" spans="1:20" ht="48" x14ac:dyDescent="0.2">
      <c r="A3867" s="6">
        <f t="shared" si="362"/>
        <v>0.26937422295897223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7">
        <f t="shared" si="360"/>
        <v>46.428571428571431</v>
      </c>
      <c r="Q3867" t="str">
        <f t="shared" si="363"/>
        <v>theater</v>
      </c>
      <c r="R3867" t="str">
        <f t="shared" si="361"/>
        <v>plays</v>
      </c>
      <c r="S3867" s="11">
        <f t="shared" si="364"/>
        <v>41881.020833333328</v>
      </c>
      <c r="T3867">
        <f t="shared" si="365"/>
        <v>2014</v>
      </c>
    </row>
    <row r="3868" spans="1:20" ht="32" x14ac:dyDescent="0.2">
      <c r="A3868" s="6">
        <f t="shared" si="362"/>
        <v>5.4999999999999997E-3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7">
        <f t="shared" si="360"/>
        <v>5.5</v>
      </c>
      <c r="Q3868" t="str">
        <f t="shared" si="363"/>
        <v>theater</v>
      </c>
      <c r="R3868" t="str">
        <f t="shared" si="361"/>
        <v>plays</v>
      </c>
      <c r="S3868" s="11">
        <f t="shared" si="364"/>
        <v>42451.936805555553</v>
      </c>
      <c r="T3868">
        <f t="shared" si="365"/>
        <v>2016</v>
      </c>
    </row>
    <row r="3869" spans="1:20" ht="48" x14ac:dyDescent="0.2">
      <c r="A3869" s="6">
        <f t="shared" si="362"/>
        <v>0.1255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7">
        <f t="shared" si="360"/>
        <v>50.2</v>
      </c>
      <c r="Q3869" t="str">
        <f t="shared" si="363"/>
        <v>theater</v>
      </c>
      <c r="R3869" t="str">
        <f t="shared" si="361"/>
        <v>plays</v>
      </c>
      <c r="S3869" s="11">
        <f t="shared" si="364"/>
        <v>42539.605775462966</v>
      </c>
      <c r="T3869">
        <f t="shared" si="365"/>
        <v>2016</v>
      </c>
    </row>
    <row r="3870" spans="1:20" ht="16" x14ac:dyDescent="0.2">
      <c r="A3870" s="6">
        <f t="shared" si="362"/>
        <v>2E-3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7">
        <f t="shared" si="360"/>
        <v>10</v>
      </c>
      <c r="Q3870" t="str">
        <f t="shared" si="363"/>
        <v>theater</v>
      </c>
      <c r="R3870" t="str">
        <f t="shared" si="361"/>
        <v>musical</v>
      </c>
      <c r="S3870" s="11">
        <f t="shared" si="364"/>
        <v>41890.451446759253</v>
      </c>
      <c r="T3870">
        <f t="shared" si="365"/>
        <v>2014</v>
      </c>
    </row>
    <row r="3871" spans="1:20" ht="32" x14ac:dyDescent="0.2">
      <c r="A3871" s="6">
        <f t="shared" si="362"/>
        <v>3.44748684310884E-2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7">
        <f t="shared" si="360"/>
        <v>30.133333333333333</v>
      </c>
      <c r="Q3871" t="str">
        <f t="shared" si="363"/>
        <v>theater</v>
      </c>
      <c r="R3871" t="str">
        <f t="shared" si="361"/>
        <v>musical</v>
      </c>
      <c r="S3871" s="11">
        <f t="shared" si="364"/>
        <v>42076.924305555549</v>
      </c>
      <c r="T3871">
        <f t="shared" si="365"/>
        <v>2015</v>
      </c>
    </row>
    <row r="3872" spans="1:20" ht="48" x14ac:dyDescent="0.2">
      <c r="A3872" s="6">
        <f t="shared" si="362"/>
        <v>0.15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7">
        <f t="shared" si="360"/>
        <v>150</v>
      </c>
      <c r="Q3872" t="str">
        <f t="shared" si="363"/>
        <v>theater</v>
      </c>
      <c r="R3872" t="str">
        <f t="shared" si="361"/>
        <v>musical</v>
      </c>
      <c r="S3872" s="11">
        <f t="shared" si="364"/>
        <v>41822.963865740734</v>
      </c>
      <c r="T3872">
        <f t="shared" si="365"/>
        <v>2014</v>
      </c>
    </row>
    <row r="3873" spans="1:20" ht="32" x14ac:dyDescent="0.2">
      <c r="A3873" s="6">
        <f t="shared" si="362"/>
        <v>2.6666666666666668E-2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7">
        <f t="shared" si="360"/>
        <v>13.333333333333334</v>
      </c>
      <c r="Q3873" t="str">
        <f t="shared" si="363"/>
        <v>theater</v>
      </c>
      <c r="R3873" t="str">
        <f t="shared" si="361"/>
        <v>musical</v>
      </c>
      <c r="S3873" s="11">
        <f t="shared" si="364"/>
        <v>42823.530671296299</v>
      </c>
      <c r="T3873">
        <f t="shared" si="365"/>
        <v>2017</v>
      </c>
    </row>
    <row r="3874" spans="1:20" ht="48" x14ac:dyDescent="0.2">
      <c r="A3874" s="6">
        <f t="shared" si="362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7" t="e">
        <f t="shared" si="360"/>
        <v>#DIV/0!</v>
      </c>
      <c r="Q3874" t="str">
        <f t="shared" si="363"/>
        <v>theater</v>
      </c>
      <c r="R3874" t="str">
        <f t="shared" si="361"/>
        <v>musical</v>
      </c>
      <c r="S3874" s="11">
        <f t="shared" si="364"/>
        <v>42229.9374537037</v>
      </c>
      <c r="T3874">
        <f t="shared" si="365"/>
        <v>2015</v>
      </c>
    </row>
    <row r="3875" spans="1:20" ht="48" x14ac:dyDescent="0.2">
      <c r="A3875" s="6">
        <f t="shared" si="362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7" t="e">
        <f t="shared" si="360"/>
        <v>#DIV/0!</v>
      </c>
      <c r="Q3875" t="str">
        <f t="shared" si="363"/>
        <v>theater</v>
      </c>
      <c r="R3875" t="str">
        <f t="shared" si="361"/>
        <v>musical</v>
      </c>
      <c r="S3875" s="11">
        <f t="shared" si="364"/>
        <v>42285.487673611111</v>
      </c>
      <c r="T3875">
        <f t="shared" si="365"/>
        <v>2015</v>
      </c>
    </row>
    <row r="3876" spans="1:20" ht="48" x14ac:dyDescent="0.2">
      <c r="A3876" s="6">
        <f t="shared" si="362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7" t="e">
        <f t="shared" si="360"/>
        <v>#DIV/0!</v>
      </c>
      <c r="Q3876" t="str">
        <f t="shared" si="363"/>
        <v>theater</v>
      </c>
      <c r="R3876" t="str">
        <f t="shared" si="361"/>
        <v>musical</v>
      </c>
      <c r="S3876" s="11">
        <f t="shared" si="364"/>
        <v>42027.833333333336</v>
      </c>
      <c r="T3876">
        <f t="shared" si="365"/>
        <v>2015</v>
      </c>
    </row>
    <row r="3877" spans="1:20" ht="48" x14ac:dyDescent="0.2">
      <c r="A3877" s="6">
        <f t="shared" si="362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7" t="e">
        <f t="shared" si="360"/>
        <v>#DIV/0!</v>
      </c>
      <c r="Q3877" t="str">
        <f t="shared" si="363"/>
        <v>theater</v>
      </c>
      <c r="R3877" t="str">
        <f t="shared" si="361"/>
        <v>musical</v>
      </c>
      <c r="S3877" s="11">
        <f t="shared" si="364"/>
        <v>42616.208333333336</v>
      </c>
      <c r="T3877">
        <f t="shared" si="365"/>
        <v>2016</v>
      </c>
    </row>
    <row r="3878" spans="1:20" ht="48" x14ac:dyDescent="0.2">
      <c r="A3878" s="6">
        <f t="shared" si="362"/>
        <v>0.52794871794871789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7">
        <f t="shared" si="360"/>
        <v>44.760869565217391</v>
      </c>
      <c r="Q3878" t="str">
        <f t="shared" si="363"/>
        <v>theater</v>
      </c>
      <c r="R3878" t="str">
        <f t="shared" si="361"/>
        <v>musical</v>
      </c>
      <c r="S3878" s="11">
        <f t="shared" si="364"/>
        <v>42402.415833333333</v>
      </c>
      <c r="T3878">
        <f t="shared" si="365"/>
        <v>2016</v>
      </c>
    </row>
    <row r="3879" spans="1:20" ht="48" x14ac:dyDescent="0.2">
      <c r="A3879" s="6">
        <f t="shared" si="362"/>
        <v>4.9639999999999997E-2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7">
        <f t="shared" si="360"/>
        <v>88.642857142857139</v>
      </c>
      <c r="Q3879" t="str">
        <f t="shared" si="363"/>
        <v>theater</v>
      </c>
      <c r="R3879" t="str">
        <f t="shared" si="361"/>
        <v>musical</v>
      </c>
      <c r="S3879" s="11">
        <f t="shared" si="364"/>
        <v>42712.469351851854</v>
      </c>
      <c r="T3879">
        <f t="shared" si="365"/>
        <v>2016</v>
      </c>
    </row>
    <row r="3880" spans="1:20" ht="48" x14ac:dyDescent="0.2">
      <c r="A3880" s="6">
        <f t="shared" si="362"/>
        <v>5.5555555555555556E-4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7">
        <f t="shared" si="360"/>
        <v>10</v>
      </c>
      <c r="Q3880" t="str">
        <f t="shared" si="363"/>
        <v>theater</v>
      </c>
      <c r="R3880" t="str">
        <f t="shared" si="361"/>
        <v>musical</v>
      </c>
      <c r="S3880" s="11">
        <f t="shared" si="364"/>
        <v>42184.957638888889</v>
      </c>
      <c r="T3880">
        <f t="shared" si="365"/>
        <v>2015</v>
      </c>
    </row>
    <row r="3881" spans="1:20" ht="48" x14ac:dyDescent="0.2">
      <c r="A3881" s="6">
        <f t="shared" si="362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7" t="e">
        <f t="shared" si="360"/>
        <v>#DIV/0!</v>
      </c>
      <c r="Q3881" t="str">
        <f t="shared" si="363"/>
        <v>theater</v>
      </c>
      <c r="R3881" t="str">
        <f t="shared" si="361"/>
        <v>musical</v>
      </c>
      <c r="S3881" s="11">
        <f t="shared" si="364"/>
        <v>42029.652731481481</v>
      </c>
      <c r="T3881">
        <f t="shared" si="365"/>
        <v>2015</v>
      </c>
    </row>
    <row r="3882" spans="1:20" ht="48" x14ac:dyDescent="0.2">
      <c r="A3882" s="6">
        <f t="shared" si="362"/>
        <v>0.13066666666666665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7">
        <f t="shared" si="360"/>
        <v>57.647058823529413</v>
      </c>
      <c r="Q3882" t="str">
        <f t="shared" si="363"/>
        <v>theater</v>
      </c>
      <c r="R3882" t="str">
        <f t="shared" si="361"/>
        <v>musical</v>
      </c>
      <c r="S3882" s="11">
        <f t="shared" si="364"/>
        <v>41850.75</v>
      </c>
      <c r="T3882">
        <f t="shared" si="365"/>
        <v>2014</v>
      </c>
    </row>
    <row r="3883" spans="1:20" ht="32" x14ac:dyDescent="0.2">
      <c r="A3883" s="6">
        <f t="shared" si="362"/>
        <v>0.05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7">
        <f t="shared" si="360"/>
        <v>25</v>
      </c>
      <c r="Q3883" t="str">
        <f t="shared" si="363"/>
        <v>theater</v>
      </c>
      <c r="R3883" t="str">
        <f t="shared" si="361"/>
        <v>musical</v>
      </c>
      <c r="S3883" s="11">
        <f t="shared" si="364"/>
        <v>42785.810173611106</v>
      </c>
      <c r="T3883">
        <f t="shared" si="365"/>
        <v>2017</v>
      </c>
    </row>
    <row r="3884" spans="1:20" ht="48" x14ac:dyDescent="0.2">
      <c r="A3884" s="6">
        <f t="shared" si="362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7" t="e">
        <f t="shared" si="360"/>
        <v>#DIV/0!</v>
      </c>
      <c r="Q3884" t="str">
        <f t="shared" si="363"/>
        <v>theater</v>
      </c>
      <c r="R3884" t="str">
        <f t="shared" si="361"/>
        <v>musical</v>
      </c>
      <c r="S3884" s="11">
        <f t="shared" si="364"/>
        <v>42400.752083333333</v>
      </c>
      <c r="T3884">
        <f t="shared" si="365"/>
        <v>2016</v>
      </c>
    </row>
    <row r="3885" spans="1:20" ht="48" x14ac:dyDescent="0.2">
      <c r="A3885" s="6">
        <f t="shared" si="362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7" t="e">
        <f t="shared" si="360"/>
        <v>#DIV/0!</v>
      </c>
      <c r="Q3885" t="str">
        <f t="shared" si="363"/>
        <v>theater</v>
      </c>
      <c r="R3885" t="str">
        <f t="shared" si="361"/>
        <v>musical</v>
      </c>
      <c r="S3885" s="11">
        <f t="shared" si="364"/>
        <v>41884.394317129627</v>
      </c>
      <c r="T3885">
        <f t="shared" si="365"/>
        <v>2014</v>
      </c>
    </row>
    <row r="3886" spans="1:20" ht="48" x14ac:dyDescent="0.2">
      <c r="A3886" s="6">
        <f t="shared" si="362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7" t="e">
        <f t="shared" si="360"/>
        <v>#DIV/0!</v>
      </c>
      <c r="Q3886" t="str">
        <f t="shared" si="363"/>
        <v>theater</v>
      </c>
      <c r="R3886" t="str">
        <f t="shared" si="361"/>
        <v>musical</v>
      </c>
      <c r="S3886" s="11">
        <f t="shared" si="364"/>
        <v>42090.541574074072</v>
      </c>
      <c r="T3886">
        <f t="shared" si="365"/>
        <v>2015</v>
      </c>
    </row>
    <row r="3887" spans="1:20" ht="48" x14ac:dyDescent="0.2">
      <c r="A3887" s="6">
        <f t="shared" si="362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7" t="e">
        <f t="shared" si="360"/>
        <v>#DIV/0!</v>
      </c>
      <c r="Q3887" t="str">
        <f t="shared" si="363"/>
        <v>theater</v>
      </c>
      <c r="R3887" t="str">
        <f t="shared" si="361"/>
        <v>musical</v>
      </c>
      <c r="S3887" s="11">
        <f t="shared" si="364"/>
        <v>42499.742951388886</v>
      </c>
      <c r="T3887">
        <f t="shared" si="365"/>
        <v>2016</v>
      </c>
    </row>
    <row r="3888" spans="1:20" ht="16" x14ac:dyDescent="0.2">
      <c r="A3888" s="6">
        <f t="shared" si="362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7" t="e">
        <f t="shared" si="360"/>
        <v>#DIV/0!</v>
      </c>
      <c r="Q3888" t="str">
        <f t="shared" si="363"/>
        <v>theater</v>
      </c>
      <c r="R3888" t="str">
        <f t="shared" si="361"/>
        <v>musical</v>
      </c>
      <c r="S3888" s="11">
        <f t="shared" si="364"/>
        <v>41984.019699074073</v>
      </c>
      <c r="T3888">
        <f t="shared" si="365"/>
        <v>2014</v>
      </c>
    </row>
    <row r="3889" spans="1:20" ht="48" x14ac:dyDescent="0.2">
      <c r="A3889" s="6">
        <f t="shared" si="362"/>
        <v>1.7500000000000002E-2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7">
        <f t="shared" si="360"/>
        <v>17.5</v>
      </c>
      <c r="Q3889" t="str">
        <f t="shared" si="363"/>
        <v>theater</v>
      </c>
      <c r="R3889" t="str">
        <f t="shared" si="361"/>
        <v>musical</v>
      </c>
      <c r="S3889" s="11">
        <f t="shared" si="364"/>
        <v>42125.708333333336</v>
      </c>
      <c r="T3889">
        <f t="shared" si="365"/>
        <v>2015</v>
      </c>
    </row>
    <row r="3890" spans="1:20" ht="48" x14ac:dyDescent="0.2">
      <c r="A3890" s="6">
        <f t="shared" si="362"/>
        <v>0.27100000000000002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7">
        <f t="shared" si="360"/>
        <v>38.714285714285715</v>
      </c>
      <c r="Q3890" t="str">
        <f t="shared" si="363"/>
        <v>theater</v>
      </c>
      <c r="R3890" t="str">
        <f t="shared" si="361"/>
        <v>plays</v>
      </c>
      <c r="S3890" s="11">
        <f t="shared" si="364"/>
        <v>42792.337476851848</v>
      </c>
      <c r="T3890">
        <f t="shared" si="365"/>
        <v>2017</v>
      </c>
    </row>
    <row r="3891" spans="1:20" ht="48" x14ac:dyDescent="0.2">
      <c r="A3891" s="6">
        <f t="shared" si="362"/>
        <v>1.4749999999999999E-2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7">
        <f t="shared" si="360"/>
        <v>13.111111111111111</v>
      </c>
      <c r="Q3891" t="str">
        <f t="shared" si="363"/>
        <v>theater</v>
      </c>
      <c r="R3891" t="str">
        <f t="shared" si="361"/>
        <v>plays</v>
      </c>
      <c r="S3891" s="11">
        <f t="shared" si="364"/>
        <v>42008.768055555549</v>
      </c>
      <c r="T3891">
        <f t="shared" si="365"/>
        <v>2015</v>
      </c>
    </row>
    <row r="3892" spans="1:20" ht="48" x14ac:dyDescent="0.2">
      <c r="A3892" s="6">
        <f t="shared" si="362"/>
        <v>0.16826666666666668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7">
        <f t="shared" si="360"/>
        <v>315.5</v>
      </c>
      <c r="Q3892" t="str">
        <f t="shared" si="363"/>
        <v>theater</v>
      </c>
      <c r="R3892" t="str">
        <f t="shared" si="361"/>
        <v>plays</v>
      </c>
      <c r="S3892" s="11">
        <f t="shared" si="364"/>
        <v>42231.55027777778</v>
      </c>
      <c r="T3892">
        <f t="shared" si="365"/>
        <v>2015</v>
      </c>
    </row>
    <row r="3893" spans="1:20" ht="32" x14ac:dyDescent="0.2">
      <c r="A3893" s="6">
        <f t="shared" si="362"/>
        <v>0.32500000000000001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7">
        <f t="shared" si="360"/>
        <v>37.142857142857146</v>
      </c>
      <c r="Q3893" t="str">
        <f t="shared" si="363"/>
        <v>theater</v>
      </c>
      <c r="R3893" t="str">
        <f t="shared" si="361"/>
        <v>plays</v>
      </c>
      <c r="S3893" s="11">
        <f t="shared" si="364"/>
        <v>42085.999305555553</v>
      </c>
      <c r="T3893">
        <f t="shared" si="365"/>
        <v>2015</v>
      </c>
    </row>
    <row r="3894" spans="1:20" ht="48" x14ac:dyDescent="0.2">
      <c r="A3894" s="6">
        <f t="shared" si="362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7" t="e">
        <f t="shared" si="360"/>
        <v>#DIV/0!</v>
      </c>
      <c r="Q3894" t="str">
        <f t="shared" si="363"/>
        <v>theater</v>
      </c>
      <c r="R3894" t="str">
        <f t="shared" si="361"/>
        <v>plays</v>
      </c>
      <c r="S3894" s="11">
        <f t="shared" si="364"/>
        <v>41875.083333333328</v>
      </c>
      <c r="T3894">
        <f t="shared" si="365"/>
        <v>2014</v>
      </c>
    </row>
    <row r="3895" spans="1:20" ht="48" x14ac:dyDescent="0.2">
      <c r="A3895" s="6">
        <f t="shared" si="362"/>
        <v>0.2155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7">
        <f t="shared" si="360"/>
        <v>128.27380952380952</v>
      </c>
      <c r="Q3895" t="str">
        <f t="shared" si="363"/>
        <v>theater</v>
      </c>
      <c r="R3895" t="str">
        <f t="shared" si="361"/>
        <v>plays</v>
      </c>
      <c r="S3895" s="11">
        <f t="shared" si="364"/>
        <v>41821.041666666664</v>
      </c>
      <c r="T3895">
        <f t="shared" si="365"/>
        <v>2014</v>
      </c>
    </row>
    <row r="3896" spans="1:20" ht="48" x14ac:dyDescent="0.2">
      <c r="A3896" s="6">
        <f t="shared" si="362"/>
        <v>3.4666666666666665E-2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7">
        <f t="shared" si="360"/>
        <v>47.272727272727273</v>
      </c>
      <c r="Q3896" t="str">
        <f t="shared" si="363"/>
        <v>theater</v>
      </c>
      <c r="R3896" t="str">
        <f t="shared" si="361"/>
        <v>plays</v>
      </c>
      <c r="S3896" s="11">
        <f t="shared" si="364"/>
        <v>42709.999305555553</v>
      </c>
      <c r="T3896">
        <f t="shared" si="365"/>
        <v>2016</v>
      </c>
    </row>
    <row r="3897" spans="1:20" ht="48" x14ac:dyDescent="0.2">
      <c r="A3897" s="6">
        <f t="shared" si="362"/>
        <v>0.05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7">
        <f t="shared" si="360"/>
        <v>50</v>
      </c>
      <c r="Q3897" t="str">
        <f t="shared" si="363"/>
        <v>theater</v>
      </c>
      <c r="R3897" t="str">
        <f t="shared" si="361"/>
        <v>plays</v>
      </c>
      <c r="S3897" s="11">
        <f t="shared" si="364"/>
        <v>42063.041875000003</v>
      </c>
      <c r="T3897">
        <f t="shared" si="365"/>
        <v>2015</v>
      </c>
    </row>
    <row r="3898" spans="1:20" ht="48" x14ac:dyDescent="0.2">
      <c r="A3898" s="6">
        <f t="shared" si="362"/>
        <v>0.10625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7">
        <f t="shared" si="360"/>
        <v>42.5</v>
      </c>
      <c r="Q3898" t="str">
        <f t="shared" si="363"/>
        <v>theater</v>
      </c>
      <c r="R3898" t="str">
        <f t="shared" si="361"/>
        <v>plays</v>
      </c>
      <c r="S3898" s="11">
        <f t="shared" si="364"/>
        <v>41806.983541666668</v>
      </c>
      <c r="T3898">
        <f t="shared" si="365"/>
        <v>2014</v>
      </c>
    </row>
    <row r="3899" spans="1:20" ht="48" x14ac:dyDescent="0.2">
      <c r="A3899" s="6">
        <f t="shared" si="362"/>
        <v>0.17599999999999999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7">
        <f t="shared" si="360"/>
        <v>44</v>
      </c>
      <c r="Q3899" t="str">
        <f t="shared" si="363"/>
        <v>theater</v>
      </c>
      <c r="R3899" t="str">
        <f t="shared" si="361"/>
        <v>plays</v>
      </c>
      <c r="S3899" s="11">
        <f t="shared" si="364"/>
        <v>42012.665312499994</v>
      </c>
      <c r="T3899">
        <f t="shared" si="365"/>
        <v>2015</v>
      </c>
    </row>
    <row r="3900" spans="1:20" ht="64" x14ac:dyDescent="0.2">
      <c r="A3900" s="6">
        <f t="shared" si="362"/>
        <v>0.3256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7">
        <f t="shared" si="360"/>
        <v>50.875</v>
      </c>
      <c r="Q3900" t="str">
        <f t="shared" si="363"/>
        <v>theater</v>
      </c>
      <c r="R3900" t="str">
        <f t="shared" si="361"/>
        <v>plays</v>
      </c>
      <c r="S3900" s="11">
        <f t="shared" si="364"/>
        <v>42233.458333333336</v>
      </c>
      <c r="T3900">
        <f t="shared" si="365"/>
        <v>2015</v>
      </c>
    </row>
    <row r="3901" spans="1:20" ht="48" x14ac:dyDescent="0.2">
      <c r="A3901" s="6">
        <f t="shared" si="362"/>
        <v>1.2500000000000001E-2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7">
        <f t="shared" si="360"/>
        <v>62.5</v>
      </c>
      <c r="Q3901" t="str">
        <f t="shared" si="363"/>
        <v>theater</v>
      </c>
      <c r="R3901" t="str">
        <f t="shared" si="361"/>
        <v>plays</v>
      </c>
      <c r="S3901" s="11">
        <f t="shared" si="364"/>
        <v>41863.566678240735</v>
      </c>
      <c r="T3901">
        <f t="shared" si="365"/>
        <v>2014</v>
      </c>
    </row>
    <row r="3902" spans="1:20" ht="32" x14ac:dyDescent="0.2">
      <c r="A3902" s="6">
        <f t="shared" si="362"/>
        <v>5.3999999999999999E-2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7">
        <f t="shared" si="360"/>
        <v>27</v>
      </c>
      <c r="Q3902" t="str">
        <f t="shared" si="363"/>
        <v>theater</v>
      </c>
      <c r="R3902" t="str">
        <f t="shared" si="361"/>
        <v>plays</v>
      </c>
      <c r="S3902" s="11">
        <f t="shared" si="364"/>
        <v>42165.884155092594</v>
      </c>
      <c r="T3902">
        <f t="shared" si="365"/>
        <v>2015</v>
      </c>
    </row>
    <row r="3903" spans="1:20" ht="48" x14ac:dyDescent="0.2">
      <c r="A3903" s="6">
        <f t="shared" si="362"/>
        <v>8.3333333333333332E-3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7">
        <f t="shared" si="360"/>
        <v>25</v>
      </c>
      <c r="Q3903" t="str">
        <f t="shared" si="363"/>
        <v>theater</v>
      </c>
      <c r="R3903" t="str">
        <f t="shared" si="361"/>
        <v>plays</v>
      </c>
      <c r="S3903" s="11">
        <f t="shared" si="364"/>
        <v>42357.618043981485</v>
      </c>
      <c r="T3903">
        <f t="shared" si="365"/>
        <v>2015</v>
      </c>
    </row>
    <row r="3904" spans="1:20" ht="48" x14ac:dyDescent="0.2">
      <c r="A3904" s="6">
        <f t="shared" si="362"/>
        <v>0.48833333333333334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7">
        <f t="shared" si="360"/>
        <v>47.258064516129032</v>
      </c>
      <c r="Q3904" t="str">
        <f t="shared" si="363"/>
        <v>theater</v>
      </c>
      <c r="R3904" t="str">
        <f t="shared" si="361"/>
        <v>plays</v>
      </c>
      <c r="S3904" s="11">
        <f t="shared" si="364"/>
        <v>42688.301412037035</v>
      </c>
      <c r="T3904">
        <f t="shared" si="365"/>
        <v>2016</v>
      </c>
    </row>
    <row r="3905" spans="1:20" ht="48" x14ac:dyDescent="0.2">
      <c r="A3905" s="6">
        <f t="shared" si="362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7" t="e">
        <f t="shared" si="360"/>
        <v>#DIV/0!</v>
      </c>
      <c r="Q3905" t="str">
        <f t="shared" si="363"/>
        <v>theater</v>
      </c>
      <c r="R3905" t="str">
        <f t="shared" si="361"/>
        <v>plays</v>
      </c>
      <c r="S3905" s="11">
        <f t="shared" si="364"/>
        <v>42230.609722222223</v>
      </c>
      <c r="T3905">
        <f t="shared" si="365"/>
        <v>2015</v>
      </c>
    </row>
    <row r="3906" spans="1:20" ht="16" x14ac:dyDescent="0.2">
      <c r="A3906" s="6">
        <f t="shared" si="362"/>
        <v>2.9999999999999997E-4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7">
        <f t="shared" ref="P3906:P3969" si="366">F:F/M:M</f>
        <v>1.5</v>
      </c>
      <c r="Q3906" t="str">
        <f t="shared" si="363"/>
        <v>theater</v>
      </c>
      <c r="R3906" t="str">
        <f t="shared" ref="R3906:R3969" si="367">RIGHT(O3906,LEN(O3906)-SEARCH("/",O3906,1))</f>
        <v>plays</v>
      </c>
      <c r="S3906" s="11">
        <f t="shared" si="364"/>
        <v>42109.00277777778</v>
      </c>
      <c r="T3906">
        <f t="shared" si="365"/>
        <v>2015</v>
      </c>
    </row>
    <row r="3907" spans="1:20" ht="48" x14ac:dyDescent="0.2">
      <c r="A3907" s="6">
        <f t="shared" ref="A3907:A3970" si="368">F:F/E:E</f>
        <v>0.11533333333333333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7">
        <f t="shared" si="366"/>
        <v>24.714285714285715</v>
      </c>
      <c r="Q3907" t="str">
        <f t="shared" ref="Q3907:Q3970" si="369">LEFT(O3907,SEARCH("/",O3907,1)-1)</f>
        <v>theater</v>
      </c>
      <c r="R3907" t="str">
        <f t="shared" si="367"/>
        <v>plays</v>
      </c>
      <c r="S3907" s="11">
        <f t="shared" ref="S3907:S3970" si="370">(((J3907/60)/60)/24)+DATE(1970,1,1)+(-5/24)</f>
        <v>42166.749999999993</v>
      </c>
      <c r="T3907">
        <f t="shared" ref="T3907:T3970" si="371">YEAR(S3907)</f>
        <v>2015</v>
      </c>
    </row>
    <row r="3908" spans="1:20" ht="48" x14ac:dyDescent="0.2">
      <c r="A3908" s="6">
        <f t="shared" si="368"/>
        <v>0.67333333333333334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7">
        <f t="shared" si="366"/>
        <v>63.125</v>
      </c>
      <c r="Q3908" t="str">
        <f t="shared" si="369"/>
        <v>theater</v>
      </c>
      <c r="R3908" t="str">
        <f t="shared" si="367"/>
        <v>plays</v>
      </c>
      <c r="S3908" s="11">
        <f t="shared" si="370"/>
        <v>42181.350694444445</v>
      </c>
      <c r="T3908">
        <f t="shared" si="371"/>
        <v>2015</v>
      </c>
    </row>
    <row r="3909" spans="1:20" ht="32" x14ac:dyDescent="0.2">
      <c r="A3909" s="6">
        <f t="shared" si="368"/>
        <v>0.153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7">
        <f t="shared" si="366"/>
        <v>38.25</v>
      </c>
      <c r="Q3909" t="str">
        <f t="shared" si="369"/>
        <v>theater</v>
      </c>
      <c r="R3909" t="str">
        <f t="shared" si="367"/>
        <v>plays</v>
      </c>
      <c r="S3909" s="11">
        <f t="shared" si="370"/>
        <v>41938.630555555552</v>
      </c>
      <c r="T3909">
        <f t="shared" si="371"/>
        <v>2014</v>
      </c>
    </row>
    <row r="3910" spans="1:20" ht="48" x14ac:dyDescent="0.2">
      <c r="A3910" s="6">
        <f t="shared" si="368"/>
        <v>8.666666666666667E-2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7">
        <f t="shared" si="366"/>
        <v>16.25</v>
      </c>
      <c r="Q3910" t="str">
        <f t="shared" si="369"/>
        <v>theater</v>
      </c>
      <c r="R3910" t="str">
        <f t="shared" si="367"/>
        <v>plays</v>
      </c>
      <c r="S3910" s="11">
        <f t="shared" si="370"/>
        <v>41848.927037037036</v>
      </c>
      <c r="T3910">
        <f t="shared" si="371"/>
        <v>2014</v>
      </c>
    </row>
    <row r="3911" spans="1:20" ht="48" x14ac:dyDescent="0.2">
      <c r="A3911" s="6">
        <f t="shared" si="368"/>
        <v>2.2499999999999998E-3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7">
        <f t="shared" si="366"/>
        <v>33.75</v>
      </c>
      <c r="Q3911" t="str">
        <f t="shared" si="369"/>
        <v>theater</v>
      </c>
      <c r="R3911" t="str">
        <f t="shared" si="367"/>
        <v>plays</v>
      </c>
      <c r="S3911" s="11">
        <f t="shared" si="370"/>
        <v>41893.150949074072</v>
      </c>
      <c r="T3911">
        <f t="shared" si="371"/>
        <v>2014</v>
      </c>
    </row>
    <row r="3912" spans="1:20" ht="48" x14ac:dyDescent="0.2">
      <c r="A3912" s="6">
        <f t="shared" si="368"/>
        <v>3.0833333333333334E-2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7">
        <f t="shared" si="366"/>
        <v>61.666666666666664</v>
      </c>
      <c r="Q3912" t="str">
        <f t="shared" si="369"/>
        <v>theater</v>
      </c>
      <c r="R3912" t="str">
        <f t="shared" si="367"/>
        <v>plays</v>
      </c>
      <c r="S3912" s="11">
        <f t="shared" si="370"/>
        <v>42254.548576388886</v>
      </c>
      <c r="T3912">
        <f t="shared" si="371"/>
        <v>2015</v>
      </c>
    </row>
    <row r="3913" spans="1:20" ht="48" x14ac:dyDescent="0.2">
      <c r="A3913" s="6">
        <f t="shared" si="368"/>
        <v>0.37412499999999999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7">
        <f t="shared" si="366"/>
        <v>83.138888888888886</v>
      </c>
      <c r="Q3913" t="str">
        <f t="shared" si="369"/>
        <v>theater</v>
      </c>
      <c r="R3913" t="str">
        <f t="shared" si="367"/>
        <v>plays</v>
      </c>
      <c r="S3913" s="11">
        <f t="shared" si="370"/>
        <v>41969.645567129628</v>
      </c>
      <c r="T3913">
        <f t="shared" si="371"/>
        <v>2014</v>
      </c>
    </row>
    <row r="3914" spans="1:20" ht="48" x14ac:dyDescent="0.2">
      <c r="A3914" s="6">
        <f t="shared" si="368"/>
        <v>6.666666666666667E-5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7">
        <f t="shared" si="366"/>
        <v>1</v>
      </c>
      <c r="Q3914" t="str">
        <f t="shared" si="369"/>
        <v>theater</v>
      </c>
      <c r="R3914" t="str">
        <f t="shared" si="367"/>
        <v>plays</v>
      </c>
      <c r="S3914" s="11">
        <f t="shared" si="370"/>
        <v>42118.982638888883</v>
      </c>
      <c r="T3914">
        <f t="shared" si="371"/>
        <v>2015</v>
      </c>
    </row>
    <row r="3915" spans="1:20" ht="48" x14ac:dyDescent="0.2">
      <c r="A3915" s="6">
        <f t="shared" si="368"/>
        <v>0.1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7">
        <f t="shared" si="366"/>
        <v>142.85714285714286</v>
      </c>
      <c r="Q3915" t="str">
        <f t="shared" si="369"/>
        <v>theater</v>
      </c>
      <c r="R3915" t="str">
        <f t="shared" si="367"/>
        <v>plays</v>
      </c>
      <c r="S3915" s="11">
        <f t="shared" si="370"/>
        <v>42338.044548611106</v>
      </c>
      <c r="T3915">
        <f t="shared" si="371"/>
        <v>2015</v>
      </c>
    </row>
    <row r="3916" spans="1:20" ht="48" x14ac:dyDescent="0.2">
      <c r="A3916" s="6">
        <f t="shared" si="368"/>
        <v>0.36359999999999998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7">
        <f t="shared" si="366"/>
        <v>33.666666666666664</v>
      </c>
      <c r="Q3916" t="str">
        <f t="shared" si="369"/>
        <v>theater</v>
      </c>
      <c r="R3916" t="str">
        <f t="shared" si="367"/>
        <v>plays</v>
      </c>
      <c r="S3916" s="11">
        <f t="shared" si="370"/>
        <v>42134.749305555553</v>
      </c>
      <c r="T3916">
        <f t="shared" si="371"/>
        <v>2015</v>
      </c>
    </row>
    <row r="3917" spans="1:20" ht="48" x14ac:dyDescent="0.2">
      <c r="A3917" s="6">
        <f t="shared" si="368"/>
        <v>3.3333333333333335E-3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7">
        <f t="shared" si="366"/>
        <v>5</v>
      </c>
      <c r="Q3917" t="str">
        <f t="shared" si="369"/>
        <v>theater</v>
      </c>
      <c r="R3917" t="str">
        <f t="shared" si="367"/>
        <v>plays</v>
      </c>
      <c r="S3917" s="11">
        <f t="shared" si="370"/>
        <v>42522.776724537034</v>
      </c>
      <c r="T3917">
        <f t="shared" si="371"/>
        <v>2016</v>
      </c>
    </row>
    <row r="3918" spans="1:20" ht="48" x14ac:dyDescent="0.2">
      <c r="A3918" s="6">
        <f t="shared" si="368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7" t="e">
        <f t="shared" si="366"/>
        <v>#DIV/0!</v>
      </c>
      <c r="Q3918" t="str">
        <f t="shared" si="369"/>
        <v>theater</v>
      </c>
      <c r="R3918" t="str">
        <f t="shared" si="367"/>
        <v>plays</v>
      </c>
      <c r="S3918" s="11">
        <f t="shared" si="370"/>
        <v>42524.263333333329</v>
      </c>
      <c r="T3918">
        <f t="shared" si="371"/>
        <v>2016</v>
      </c>
    </row>
    <row r="3919" spans="1:20" ht="48" x14ac:dyDescent="0.2">
      <c r="A3919" s="6">
        <f t="shared" si="368"/>
        <v>2.8571428571428571E-3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7">
        <f t="shared" si="366"/>
        <v>10</v>
      </c>
      <c r="Q3919" t="str">
        <f t="shared" si="369"/>
        <v>theater</v>
      </c>
      <c r="R3919" t="str">
        <f t="shared" si="367"/>
        <v>plays</v>
      </c>
      <c r="S3919" s="11">
        <f t="shared" si="370"/>
        <v>41893.318993055553</v>
      </c>
      <c r="T3919">
        <f t="shared" si="371"/>
        <v>2014</v>
      </c>
    </row>
    <row r="3920" spans="1:20" ht="48" x14ac:dyDescent="0.2">
      <c r="A3920" s="6">
        <f t="shared" si="368"/>
        <v>2E-3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7">
        <f t="shared" si="366"/>
        <v>40</v>
      </c>
      <c r="Q3920" t="str">
        <f t="shared" si="369"/>
        <v>theater</v>
      </c>
      <c r="R3920" t="str">
        <f t="shared" si="367"/>
        <v>plays</v>
      </c>
      <c r="S3920" s="11">
        <f t="shared" si="370"/>
        <v>41855.458333333328</v>
      </c>
      <c r="T3920">
        <f t="shared" si="371"/>
        <v>2014</v>
      </c>
    </row>
    <row r="3921" spans="1:20" ht="48" x14ac:dyDescent="0.2">
      <c r="A3921" s="6">
        <f t="shared" si="368"/>
        <v>1.7999999999999999E-2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7">
        <f t="shared" si="366"/>
        <v>30</v>
      </c>
      <c r="Q3921" t="str">
        <f t="shared" si="369"/>
        <v>theater</v>
      </c>
      <c r="R3921" t="str">
        <f t="shared" si="367"/>
        <v>plays</v>
      </c>
      <c r="S3921" s="11">
        <f t="shared" si="370"/>
        <v>42386.791666666664</v>
      </c>
      <c r="T3921">
        <f t="shared" si="371"/>
        <v>2016</v>
      </c>
    </row>
    <row r="3922" spans="1:20" ht="48" x14ac:dyDescent="0.2">
      <c r="A3922" s="6">
        <f t="shared" si="368"/>
        <v>5.3999999999999999E-2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7">
        <f t="shared" si="366"/>
        <v>45</v>
      </c>
      <c r="Q3922" t="str">
        <f t="shared" si="369"/>
        <v>theater</v>
      </c>
      <c r="R3922" t="str">
        <f t="shared" si="367"/>
        <v>plays</v>
      </c>
      <c r="S3922" s="11">
        <f t="shared" si="370"/>
        <v>42687.220601851855</v>
      </c>
      <c r="T3922">
        <f t="shared" si="371"/>
        <v>2016</v>
      </c>
    </row>
    <row r="3923" spans="1:20" ht="48" x14ac:dyDescent="0.2">
      <c r="A3923" s="6">
        <f t="shared" si="368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7" t="e">
        <f t="shared" si="366"/>
        <v>#DIV/0!</v>
      </c>
      <c r="Q3923" t="str">
        <f t="shared" si="369"/>
        <v>theater</v>
      </c>
      <c r="R3923" t="str">
        <f t="shared" si="367"/>
        <v>plays</v>
      </c>
      <c r="S3923" s="11">
        <f t="shared" si="370"/>
        <v>41938.541666666664</v>
      </c>
      <c r="T3923">
        <f t="shared" si="371"/>
        <v>2014</v>
      </c>
    </row>
    <row r="3924" spans="1:20" ht="48" x14ac:dyDescent="0.2">
      <c r="A3924" s="6">
        <f t="shared" si="368"/>
        <v>8.1333333333333327E-2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7">
        <f t="shared" si="366"/>
        <v>10.166666666666666</v>
      </c>
      <c r="Q3924" t="str">
        <f t="shared" si="369"/>
        <v>theater</v>
      </c>
      <c r="R3924" t="str">
        <f t="shared" si="367"/>
        <v>plays</v>
      </c>
      <c r="S3924" s="11">
        <f t="shared" si="370"/>
        <v>42065.749999999993</v>
      </c>
      <c r="T3924">
        <f t="shared" si="371"/>
        <v>2015</v>
      </c>
    </row>
    <row r="3925" spans="1:20" ht="48" x14ac:dyDescent="0.2">
      <c r="A3925" s="6">
        <f t="shared" si="368"/>
        <v>0.12034782608695652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7">
        <f t="shared" si="366"/>
        <v>81.411764705882348</v>
      </c>
      <c r="Q3925" t="str">
        <f t="shared" si="369"/>
        <v>theater</v>
      </c>
      <c r="R3925" t="str">
        <f t="shared" si="367"/>
        <v>plays</v>
      </c>
      <c r="S3925" s="11">
        <f t="shared" si="370"/>
        <v>42103.771655092591</v>
      </c>
      <c r="T3925">
        <f t="shared" si="371"/>
        <v>2015</v>
      </c>
    </row>
    <row r="3926" spans="1:20" ht="48" x14ac:dyDescent="0.2">
      <c r="A3926" s="6">
        <f t="shared" si="368"/>
        <v>0.15266666666666667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7">
        <f t="shared" si="366"/>
        <v>57.25</v>
      </c>
      <c r="Q3926" t="str">
        <f t="shared" si="369"/>
        <v>theater</v>
      </c>
      <c r="R3926" t="str">
        <f t="shared" si="367"/>
        <v>plays</v>
      </c>
      <c r="S3926" s="11">
        <f t="shared" si="370"/>
        <v>41816.751412037032</v>
      </c>
      <c r="T3926">
        <f t="shared" si="371"/>
        <v>2014</v>
      </c>
    </row>
    <row r="3927" spans="1:20" ht="48" x14ac:dyDescent="0.2">
      <c r="A3927" s="6">
        <f t="shared" si="368"/>
        <v>0.1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7">
        <f t="shared" si="366"/>
        <v>5</v>
      </c>
      <c r="Q3927" t="str">
        <f t="shared" si="369"/>
        <v>theater</v>
      </c>
      <c r="R3927" t="str">
        <f t="shared" si="367"/>
        <v>plays</v>
      </c>
      <c r="S3927" s="11">
        <f t="shared" si="370"/>
        <v>41850.662488425922</v>
      </c>
      <c r="T3927">
        <f t="shared" si="371"/>
        <v>2014</v>
      </c>
    </row>
    <row r="3928" spans="1:20" ht="32" x14ac:dyDescent="0.2">
      <c r="A3928" s="6">
        <f t="shared" si="368"/>
        <v>3.0000000000000001E-3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7">
        <f t="shared" si="366"/>
        <v>15</v>
      </c>
      <c r="Q3928" t="str">
        <f t="shared" si="369"/>
        <v>theater</v>
      </c>
      <c r="R3928" t="str">
        <f t="shared" si="367"/>
        <v>plays</v>
      </c>
      <c r="S3928" s="11">
        <f t="shared" si="370"/>
        <v>41999.876712962963</v>
      </c>
      <c r="T3928">
        <f t="shared" si="371"/>
        <v>2014</v>
      </c>
    </row>
    <row r="3929" spans="1:20" ht="48" x14ac:dyDescent="0.2">
      <c r="A3929" s="6">
        <f t="shared" si="368"/>
        <v>0.01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7">
        <f t="shared" si="366"/>
        <v>12.5</v>
      </c>
      <c r="Q3929" t="str">
        <f t="shared" si="369"/>
        <v>theater</v>
      </c>
      <c r="R3929" t="str">
        <f t="shared" si="367"/>
        <v>plays</v>
      </c>
      <c r="S3929" s="11">
        <f t="shared" si="370"/>
        <v>41860.059074074074</v>
      </c>
      <c r="T3929">
        <f t="shared" si="371"/>
        <v>2014</v>
      </c>
    </row>
    <row r="3930" spans="1:20" ht="48" x14ac:dyDescent="0.2">
      <c r="A3930" s="6">
        <f t="shared" si="368"/>
        <v>0.13020000000000001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7">
        <f t="shared" si="366"/>
        <v>93</v>
      </c>
      <c r="Q3930" t="str">
        <f t="shared" si="369"/>
        <v>theater</v>
      </c>
      <c r="R3930" t="str">
        <f t="shared" si="367"/>
        <v>plays</v>
      </c>
      <c r="S3930" s="11">
        <f t="shared" si="370"/>
        <v>42292.999305555553</v>
      </c>
      <c r="T3930">
        <f t="shared" si="371"/>
        <v>2015</v>
      </c>
    </row>
    <row r="3931" spans="1:20" ht="48" x14ac:dyDescent="0.2">
      <c r="A3931" s="6">
        <f t="shared" si="368"/>
        <v>2.265E-2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7">
        <f t="shared" si="366"/>
        <v>32.357142857142854</v>
      </c>
      <c r="Q3931" t="str">
        <f t="shared" si="369"/>
        <v>theater</v>
      </c>
      <c r="R3931" t="str">
        <f t="shared" si="367"/>
        <v>plays</v>
      </c>
      <c r="S3931" s="11">
        <f t="shared" si="370"/>
        <v>42631.618807870364</v>
      </c>
      <c r="T3931">
        <f t="shared" si="371"/>
        <v>2016</v>
      </c>
    </row>
    <row r="3932" spans="1:20" ht="48" x14ac:dyDescent="0.2">
      <c r="A3932" s="6">
        <f t="shared" si="368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7" t="e">
        <f t="shared" si="366"/>
        <v>#DIV/0!</v>
      </c>
      <c r="Q3932" t="str">
        <f t="shared" si="369"/>
        <v>theater</v>
      </c>
      <c r="R3932" t="str">
        <f t="shared" si="367"/>
        <v>plays</v>
      </c>
      <c r="S3932" s="11">
        <f t="shared" si="370"/>
        <v>42461.041666666664</v>
      </c>
      <c r="T3932">
        <f t="shared" si="371"/>
        <v>2016</v>
      </c>
    </row>
    <row r="3933" spans="1:20" ht="48" x14ac:dyDescent="0.2">
      <c r="A3933" s="6">
        <f t="shared" si="368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7" t="e">
        <f t="shared" si="366"/>
        <v>#DIV/0!</v>
      </c>
      <c r="Q3933" t="str">
        <f t="shared" si="369"/>
        <v>theater</v>
      </c>
      <c r="R3933" t="str">
        <f t="shared" si="367"/>
        <v>plays</v>
      </c>
      <c r="S3933" s="11">
        <f t="shared" si="370"/>
        <v>42252.943368055552</v>
      </c>
      <c r="T3933">
        <f t="shared" si="371"/>
        <v>2015</v>
      </c>
    </row>
    <row r="3934" spans="1:20" ht="48" x14ac:dyDescent="0.2">
      <c r="A3934" s="6">
        <f t="shared" si="368"/>
        <v>8.3333333333333331E-5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7">
        <f t="shared" si="366"/>
        <v>1</v>
      </c>
      <c r="Q3934" t="str">
        <f t="shared" si="369"/>
        <v>theater</v>
      </c>
      <c r="R3934" t="str">
        <f t="shared" si="367"/>
        <v>plays</v>
      </c>
      <c r="S3934" s="11">
        <f t="shared" si="370"/>
        <v>42444.918564814812</v>
      </c>
      <c r="T3934">
        <f t="shared" si="371"/>
        <v>2016</v>
      </c>
    </row>
    <row r="3935" spans="1:20" ht="48" x14ac:dyDescent="0.2">
      <c r="A3935" s="6">
        <f t="shared" si="368"/>
        <v>0.15742857142857142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7">
        <f t="shared" si="366"/>
        <v>91.833333333333329</v>
      </c>
      <c r="Q3935" t="str">
        <f t="shared" si="369"/>
        <v>theater</v>
      </c>
      <c r="R3935" t="str">
        <f t="shared" si="367"/>
        <v>plays</v>
      </c>
      <c r="S3935" s="11">
        <f t="shared" si="370"/>
        <v>42567.821527777771</v>
      </c>
      <c r="T3935">
        <f t="shared" si="371"/>
        <v>2016</v>
      </c>
    </row>
    <row r="3936" spans="1:20" ht="48" x14ac:dyDescent="0.2">
      <c r="A3936" s="6">
        <f t="shared" si="368"/>
        <v>0.11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7">
        <f t="shared" si="366"/>
        <v>45.833333333333336</v>
      </c>
      <c r="Q3936" t="str">
        <f t="shared" si="369"/>
        <v>theater</v>
      </c>
      <c r="R3936" t="str">
        <f t="shared" si="367"/>
        <v>plays</v>
      </c>
      <c r="S3936" s="11">
        <f t="shared" si="370"/>
        <v>42278.333333333336</v>
      </c>
      <c r="T3936">
        <f t="shared" si="371"/>
        <v>2015</v>
      </c>
    </row>
    <row r="3937" spans="1:20" ht="64" x14ac:dyDescent="0.2">
      <c r="A3937" s="6">
        <f t="shared" si="368"/>
        <v>0.43833333333333335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7">
        <f t="shared" si="366"/>
        <v>57.173913043478258</v>
      </c>
      <c r="Q3937" t="str">
        <f t="shared" si="369"/>
        <v>theater</v>
      </c>
      <c r="R3937" t="str">
        <f t="shared" si="367"/>
        <v>plays</v>
      </c>
      <c r="S3937" s="11">
        <f t="shared" si="370"/>
        <v>42281.448449074065</v>
      </c>
      <c r="T3937">
        <f t="shared" si="371"/>
        <v>2015</v>
      </c>
    </row>
    <row r="3938" spans="1:20" ht="48" x14ac:dyDescent="0.2">
      <c r="A3938" s="6">
        <f t="shared" si="368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7" t="e">
        <f t="shared" si="366"/>
        <v>#DIV/0!</v>
      </c>
      <c r="Q3938" t="str">
        <f t="shared" si="369"/>
        <v>theater</v>
      </c>
      <c r="R3938" t="str">
        <f t="shared" si="367"/>
        <v>plays</v>
      </c>
      <c r="S3938" s="11">
        <f t="shared" si="370"/>
        <v>42705.096296296295</v>
      </c>
      <c r="T3938">
        <f t="shared" si="371"/>
        <v>2016</v>
      </c>
    </row>
    <row r="3939" spans="1:20" ht="48" x14ac:dyDescent="0.2">
      <c r="A3939" s="6">
        <f t="shared" si="368"/>
        <v>0.86135181975736563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7">
        <f t="shared" si="366"/>
        <v>248.5</v>
      </c>
      <c r="Q3939" t="str">
        <f t="shared" si="369"/>
        <v>theater</v>
      </c>
      <c r="R3939" t="str">
        <f t="shared" si="367"/>
        <v>plays</v>
      </c>
      <c r="S3939" s="11">
        <f t="shared" si="370"/>
        <v>42562.423148148147</v>
      </c>
      <c r="T3939">
        <f t="shared" si="371"/>
        <v>2016</v>
      </c>
    </row>
    <row r="3940" spans="1:20" ht="48" x14ac:dyDescent="0.2">
      <c r="A3940" s="6">
        <f t="shared" si="368"/>
        <v>0.12196620583717357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7">
        <f t="shared" si="366"/>
        <v>79.400000000000006</v>
      </c>
      <c r="Q3940" t="str">
        <f t="shared" si="369"/>
        <v>theater</v>
      </c>
      <c r="R3940" t="str">
        <f t="shared" si="367"/>
        <v>plays</v>
      </c>
      <c r="S3940" s="11">
        <f t="shared" si="370"/>
        <v>42182.697384259263</v>
      </c>
      <c r="T3940">
        <f t="shared" si="371"/>
        <v>2015</v>
      </c>
    </row>
    <row r="3941" spans="1:20" ht="48" x14ac:dyDescent="0.2">
      <c r="A3941" s="6">
        <f t="shared" si="368"/>
        <v>1E-3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7">
        <f t="shared" si="366"/>
        <v>5</v>
      </c>
      <c r="Q3941" t="str">
        <f t="shared" si="369"/>
        <v>theater</v>
      </c>
      <c r="R3941" t="str">
        <f t="shared" si="367"/>
        <v>plays</v>
      </c>
      <c r="S3941" s="11">
        <f t="shared" si="370"/>
        <v>41918.979166666664</v>
      </c>
      <c r="T3941">
        <f t="shared" si="371"/>
        <v>2014</v>
      </c>
    </row>
    <row r="3942" spans="1:20" ht="48" x14ac:dyDescent="0.2">
      <c r="A3942" s="6">
        <f t="shared" si="368"/>
        <v>2.2000000000000001E-3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7">
        <f t="shared" si="366"/>
        <v>5.5</v>
      </c>
      <c r="Q3942" t="str">
        <f t="shared" si="369"/>
        <v>theater</v>
      </c>
      <c r="R3942" t="str">
        <f t="shared" si="367"/>
        <v>plays</v>
      </c>
      <c r="S3942" s="11">
        <f t="shared" si="370"/>
        <v>42006.284155092588</v>
      </c>
      <c r="T3942">
        <f t="shared" si="371"/>
        <v>2015</v>
      </c>
    </row>
    <row r="3943" spans="1:20" ht="48" x14ac:dyDescent="0.2">
      <c r="A3943" s="6">
        <f t="shared" si="368"/>
        <v>9.0909090909090905E-3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7">
        <f t="shared" si="366"/>
        <v>25</v>
      </c>
      <c r="Q3943" t="str">
        <f t="shared" si="369"/>
        <v>theater</v>
      </c>
      <c r="R3943" t="str">
        <f t="shared" si="367"/>
        <v>plays</v>
      </c>
      <c r="S3943" s="11">
        <f t="shared" si="370"/>
        <v>41967.833333333336</v>
      </c>
      <c r="T3943">
        <f t="shared" si="371"/>
        <v>2014</v>
      </c>
    </row>
    <row r="3944" spans="1:20" ht="48" x14ac:dyDescent="0.2">
      <c r="A3944" s="6">
        <f t="shared" si="368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7" t="e">
        <f t="shared" si="366"/>
        <v>#DIV/0!</v>
      </c>
      <c r="Q3944" t="str">
        <f t="shared" si="369"/>
        <v>theater</v>
      </c>
      <c r="R3944" t="str">
        <f t="shared" si="367"/>
        <v>plays</v>
      </c>
      <c r="S3944" s="11">
        <f t="shared" si="370"/>
        <v>42171.695763888885</v>
      </c>
      <c r="T3944">
        <f t="shared" si="371"/>
        <v>2015</v>
      </c>
    </row>
    <row r="3945" spans="1:20" ht="48" x14ac:dyDescent="0.2">
      <c r="A3945" s="6">
        <f t="shared" si="368"/>
        <v>0.35639999999999999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7">
        <f t="shared" si="366"/>
        <v>137.07692307692307</v>
      </c>
      <c r="Q3945" t="str">
        <f t="shared" si="369"/>
        <v>theater</v>
      </c>
      <c r="R3945" t="str">
        <f t="shared" si="367"/>
        <v>plays</v>
      </c>
      <c r="S3945" s="11">
        <f t="shared" si="370"/>
        <v>42310.493055555555</v>
      </c>
      <c r="T3945">
        <f t="shared" si="371"/>
        <v>2015</v>
      </c>
    </row>
    <row r="3946" spans="1:20" ht="48" x14ac:dyDescent="0.2">
      <c r="A3946" s="6">
        <f t="shared" si="368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7" t="e">
        <f t="shared" si="366"/>
        <v>#DIV/0!</v>
      </c>
      <c r="Q3946" t="str">
        <f t="shared" si="369"/>
        <v>theater</v>
      </c>
      <c r="R3946" t="str">
        <f t="shared" si="367"/>
        <v>plays</v>
      </c>
      <c r="S3946" s="11">
        <f t="shared" si="370"/>
        <v>42243.454571759255</v>
      </c>
      <c r="T3946">
        <f t="shared" si="371"/>
        <v>2015</v>
      </c>
    </row>
    <row r="3947" spans="1:20" ht="48" x14ac:dyDescent="0.2">
      <c r="A3947" s="6">
        <f t="shared" si="368"/>
        <v>2.5000000000000001E-3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7">
        <f t="shared" si="366"/>
        <v>5</v>
      </c>
      <c r="Q3947" t="str">
        <f t="shared" si="369"/>
        <v>theater</v>
      </c>
      <c r="R3947" t="str">
        <f t="shared" si="367"/>
        <v>plays</v>
      </c>
      <c r="S3947" s="11">
        <f t="shared" si="370"/>
        <v>42139.593379629623</v>
      </c>
      <c r="T3947">
        <f t="shared" si="371"/>
        <v>2015</v>
      </c>
    </row>
    <row r="3948" spans="1:20" ht="32" x14ac:dyDescent="0.2">
      <c r="A3948" s="6">
        <f t="shared" si="368"/>
        <v>3.2500000000000001E-2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7">
        <f t="shared" si="366"/>
        <v>39</v>
      </c>
      <c r="Q3948" t="str">
        <f t="shared" si="369"/>
        <v>theater</v>
      </c>
      <c r="R3948" t="str">
        <f t="shared" si="367"/>
        <v>plays</v>
      </c>
      <c r="S3948" s="11">
        <f t="shared" si="370"/>
        <v>42063.124999999993</v>
      </c>
      <c r="T3948">
        <f t="shared" si="371"/>
        <v>2015</v>
      </c>
    </row>
    <row r="3949" spans="1:20" ht="48" x14ac:dyDescent="0.2">
      <c r="A3949" s="6">
        <f t="shared" si="368"/>
        <v>3.3666666666666664E-2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7">
        <f t="shared" si="366"/>
        <v>50.5</v>
      </c>
      <c r="Q3949" t="str">
        <f t="shared" si="369"/>
        <v>theater</v>
      </c>
      <c r="R3949" t="str">
        <f t="shared" si="367"/>
        <v>plays</v>
      </c>
      <c r="S3949" s="11">
        <f t="shared" si="370"/>
        <v>42644.934537037036</v>
      </c>
      <c r="T3949">
        <f t="shared" si="371"/>
        <v>2016</v>
      </c>
    </row>
    <row r="3950" spans="1:20" ht="48" x14ac:dyDescent="0.2">
      <c r="A3950" s="6">
        <f t="shared" si="368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7" t="e">
        <f t="shared" si="366"/>
        <v>#DIV/0!</v>
      </c>
      <c r="Q3950" t="str">
        <f t="shared" si="369"/>
        <v>theater</v>
      </c>
      <c r="R3950" t="str">
        <f t="shared" si="367"/>
        <v>plays</v>
      </c>
      <c r="S3950" s="11">
        <f t="shared" si="370"/>
        <v>41889.117164351846</v>
      </c>
      <c r="T3950">
        <f t="shared" si="371"/>
        <v>2014</v>
      </c>
    </row>
    <row r="3951" spans="1:20" ht="48" x14ac:dyDescent="0.2">
      <c r="A3951" s="6">
        <f t="shared" si="368"/>
        <v>0.15770000000000001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7">
        <f t="shared" si="366"/>
        <v>49.28125</v>
      </c>
      <c r="Q3951" t="str">
        <f t="shared" si="369"/>
        <v>theater</v>
      </c>
      <c r="R3951" t="str">
        <f t="shared" si="367"/>
        <v>plays</v>
      </c>
      <c r="S3951" s="11">
        <f t="shared" si="370"/>
        <v>42045.912280092591</v>
      </c>
      <c r="T3951">
        <f t="shared" si="371"/>
        <v>2015</v>
      </c>
    </row>
    <row r="3952" spans="1:20" ht="48" x14ac:dyDescent="0.2">
      <c r="A3952" s="6">
        <f t="shared" si="368"/>
        <v>6.2500000000000003E-3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7">
        <f t="shared" si="366"/>
        <v>25</v>
      </c>
      <c r="Q3952" t="str">
        <f t="shared" si="369"/>
        <v>theater</v>
      </c>
      <c r="R3952" t="str">
        <f t="shared" si="367"/>
        <v>plays</v>
      </c>
      <c r="S3952" s="11">
        <f t="shared" si="370"/>
        <v>42468.565972222219</v>
      </c>
      <c r="T3952">
        <f t="shared" si="371"/>
        <v>2016</v>
      </c>
    </row>
    <row r="3953" spans="1:20" ht="48" x14ac:dyDescent="0.2">
      <c r="A3953" s="6">
        <f t="shared" si="368"/>
        <v>5.0000000000000004E-6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7">
        <f t="shared" si="366"/>
        <v>1</v>
      </c>
      <c r="Q3953" t="str">
        <f t="shared" si="369"/>
        <v>theater</v>
      </c>
      <c r="R3953" t="str">
        <f t="shared" si="367"/>
        <v>plays</v>
      </c>
      <c r="S3953" s="11">
        <f t="shared" si="370"/>
        <v>42493.57571759259</v>
      </c>
      <c r="T3953">
        <f t="shared" si="371"/>
        <v>2016</v>
      </c>
    </row>
    <row r="3954" spans="1:20" ht="48" x14ac:dyDescent="0.2">
      <c r="A3954" s="6">
        <f t="shared" si="368"/>
        <v>9.6153846153846159E-4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7">
        <f t="shared" si="366"/>
        <v>25</v>
      </c>
      <c r="Q3954" t="str">
        <f t="shared" si="369"/>
        <v>theater</v>
      </c>
      <c r="R3954" t="str">
        <f t="shared" si="367"/>
        <v>plays</v>
      </c>
      <c r="S3954" s="11">
        <f t="shared" si="370"/>
        <v>42303.582060185181</v>
      </c>
      <c r="T3954">
        <f t="shared" si="371"/>
        <v>2015</v>
      </c>
    </row>
    <row r="3955" spans="1:20" ht="48" x14ac:dyDescent="0.2">
      <c r="A3955" s="6">
        <f t="shared" si="368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7" t="e">
        <f t="shared" si="366"/>
        <v>#DIV/0!</v>
      </c>
      <c r="Q3955" t="str">
        <f t="shared" si="369"/>
        <v>theater</v>
      </c>
      <c r="R3955" t="str">
        <f t="shared" si="367"/>
        <v>plays</v>
      </c>
      <c r="S3955" s="11">
        <f t="shared" si="370"/>
        <v>42580.770138888889</v>
      </c>
      <c r="T3955">
        <f t="shared" si="371"/>
        <v>2016</v>
      </c>
    </row>
    <row r="3956" spans="1:20" ht="48" x14ac:dyDescent="0.2">
      <c r="A3956" s="6">
        <f t="shared" si="368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7" t="e">
        <f t="shared" si="366"/>
        <v>#DIV/0!</v>
      </c>
      <c r="Q3956" t="str">
        <f t="shared" si="369"/>
        <v>theater</v>
      </c>
      <c r="R3956" t="str">
        <f t="shared" si="367"/>
        <v>plays</v>
      </c>
      <c r="S3956" s="11">
        <f t="shared" si="370"/>
        <v>41834.442870370367</v>
      </c>
      <c r="T3956">
        <f t="shared" si="371"/>
        <v>2014</v>
      </c>
    </row>
    <row r="3957" spans="1:20" ht="48" x14ac:dyDescent="0.2">
      <c r="A3957" s="6">
        <f t="shared" si="368"/>
        <v>0.24285714285714285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7">
        <f t="shared" si="366"/>
        <v>53.125</v>
      </c>
      <c r="Q3957" t="str">
        <f t="shared" si="369"/>
        <v>theater</v>
      </c>
      <c r="R3957" t="str">
        <f t="shared" si="367"/>
        <v>plays</v>
      </c>
      <c r="S3957" s="11">
        <f t="shared" si="370"/>
        <v>42336.682187499995</v>
      </c>
      <c r="T3957">
        <f t="shared" si="371"/>
        <v>2015</v>
      </c>
    </row>
    <row r="3958" spans="1:20" ht="48" x14ac:dyDescent="0.2">
      <c r="A3958" s="6">
        <f t="shared" si="368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7" t="e">
        <f t="shared" si="366"/>
        <v>#DIV/0!</v>
      </c>
      <c r="Q3958" t="str">
        <f t="shared" si="369"/>
        <v>theater</v>
      </c>
      <c r="R3958" t="str">
        <f t="shared" si="367"/>
        <v>plays</v>
      </c>
      <c r="S3958" s="11">
        <f t="shared" si="370"/>
        <v>42484.805555555555</v>
      </c>
      <c r="T3958">
        <f t="shared" si="371"/>
        <v>2016</v>
      </c>
    </row>
    <row r="3959" spans="1:20" ht="48" x14ac:dyDescent="0.2">
      <c r="A3959" s="6">
        <f t="shared" si="368"/>
        <v>2.5000000000000001E-4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7">
        <f t="shared" si="366"/>
        <v>7</v>
      </c>
      <c r="Q3959" t="str">
        <f t="shared" si="369"/>
        <v>theater</v>
      </c>
      <c r="R3959" t="str">
        <f t="shared" si="367"/>
        <v>plays</v>
      </c>
      <c r="S3959" s="11">
        <f t="shared" si="370"/>
        <v>42559.767986111103</v>
      </c>
      <c r="T3959">
        <f t="shared" si="371"/>
        <v>2016</v>
      </c>
    </row>
    <row r="3960" spans="1:20" ht="48" x14ac:dyDescent="0.2">
      <c r="A3960" s="6">
        <f t="shared" si="368"/>
        <v>0.32050000000000001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7">
        <f t="shared" si="366"/>
        <v>40.0625</v>
      </c>
      <c r="Q3960" t="str">
        <f t="shared" si="369"/>
        <v>theater</v>
      </c>
      <c r="R3960" t="str">
        <f t="shared" si="367"/>
        <v>plays</v>
      </c>
      <c r="S3960" s="11">
        <f t="shared" si="370"/>
        <v>41853.375</v>
      </c>
      <c r="T3960">
        <f t="shared" si="371"/>
        <v>2014</v>
      </c>
    </row>
    <row r="3961" spans="1:20" ht="48" x14ac:dyDescent="0.2">
      <c r="A3961" s="6">
        <f t="shared" si="368"/>
        <v>0.24333333333333335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7">
        <f t="shared" si="366"/>
        <v>24.333333333333332</v>
      </c>
      <c r="Q3961" t="str">
        <f t="shared" si="369"/>
        <v>theater</v>
      </c>
      <c r="R3961" t="str">
        <f t="shared" si="367"/>
        <v>plays</v>
      </c>
      <c r="S3961" s="11">
        <f t="shared" si="370"/>
        <v>41910.580509259256</v>
      </c>
      <c r="T3961">
        <f t="shared" si="371"/>
        <v>2014</v>
      </c>
    </row>
    <row r="3962" spans="1:20" ht="48" x14ac:dyDescent="0.2">
      <c r="A3962" s="6">
        <f t="shared" si="368"/>
        <v>1.4999999999999999E-2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7">
        <f t="shared" si="366"/>
        <v>11.25</v>
      </c>
      <c r="Q3962" t="str">
        <f t="shared" si="369"/>
        <v>theater</v>
      </c>
      <c r="R3962" t="str">
        <f t="shared" si="367"/>
        <v>plays</v>
      </c>
      <c r="S3962" s="11">
        <f t="shared" si="370"/>
        <v>42372.63722222222</v>
      </c>
      <c r="T3962">
        <f t="shared" si="371"/>
        <v>2016</v>
      </c>
    </row>
    <row r="3963" spans="1:20" ht="48" x14ac:dyDescent="0.2">
      <c r="A3963" s="6">
        <f t="shared" si="368"/>
        <v>4.1999999999999997E-3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7">
        <f t="shared" si="366"/>
        <v>10.5</v>
      </c>
      <c r="Q3963" t="str">
        <f t="shared" si="369"/>
        <v>theater</v>
      </c>
      <c r="R3963" t="str">
        <f t="shared" si="367"/>
        <v>plays</v>
      </c>
      <c r="S3963" s="11">
        <f t="shared" si="370"/>
        <v>41767.682986111111</v>
      </c>
      <c r="T3963">
        <f t="shared" si="371"/>
        <v>2014</v>
      </c>
    </row>
    <row r="3964" spans="1:20" ht="48" x14ac:dyDescent="0.2">
      <c r="A3964" s="6">
        <f t="shared" si="368"/>
        <v>3.214285714285714E-2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7">
        <f t="shared" si="366"/>
        <v>15</v>
      </c>
      <c r="Q3964" t="str">
        <f t="shared" si="369"/>
        <v>theater</v>
      </c>
      <c r="R3964" t="str">
        <f t="shared" si="367"/>
        <v>plays</v>
      </c>
      <c r="S3964" s="11">
        <f t="shared" si="370"/>
        <v>42336.413124999999</v>
      </c>
      <c r="T3964">
        <f t="shared" si="371"/>
        <v>2015</v>
      </c>
    </row>
    <row r="3965" spans="1:20" ht="48" x14ac:dyDescent="0.2">
      <c r="A3965" s="6">
        <f t="shared" si="368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7" t="e">
        <f t="shared" si="366"/>
        <v>#DIV/0!</v>
      </c>
      <c r="Q3965" t="str">
        <f t="shared" si="369"/>
        <v>theater</v>
      </c>
      <c r="R3965" t="str">
        <f t="shared" si="367"/>
        <v>plays</v>
      </c>
      <c r="S3965" s="11">
        <f t="shared" si="370"/>
        <v>42325.987465277773</v>
      </c>
      <c r="T3965">
        <f t="shared" si="371"/>
        <v>2015</v>
      </c>
    </row>
    <row r="3966" spans="1:20" ht="48" x14ac:dyDescent="0.2">
      <c r="A3966" s="6">
        <f t="shared" si="368"/>
        <v>6.3E-2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7">
        <f t="shared" si="366"/>
        <v>42</v>
      </c>
      <c r="Q3966" t="str">
        <f t="shared" si="369"/>
        <v>theater</v>
      </c>
      <c r="R3966" t="str">
        <f t="shared" si="367"/>
        <v>plays</v>
      </c>
      <c r="S3966" s="11">
        <f t="shared" si="370"/>
        <v>42113.47206018518</v>
      </c>
      <c r="T3966">
        <f t="shared" si="371"/>
        <v>2015</v>
      </c>
    </row>
    <row r="3967" spans="1:20" ht="48" x14ac:dyDescent="0.2">
      <c r="A3967" s="6">
        <f t="shared" si="368"/>
        <v>0.14249999999999999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7">
        <f t="shared" si="366"/>
        <v>71.25</v>
      </c>
      <c r="Q3967" t="str">
        <f t="shared" si="369"/>
        <v>theater</v>
      </c>
      <c r="R3967" t="str">
        <f t="shared" si="367"/>
        <v>plays</v>
      </c>
      <c r="S3967" s="11">
        <f t="shared" si="370"/>
        <v>42473.985879629625</v>
      </c>
      <c r="T3967">
        <f t="shared" si="371"/>
        <v>2016</v>
      </c>
    </row>
    <row r="3968" spans="1:20" ht="48" x14ac:dyDescent="0.2">
      <c r="A3968" s="6">
        <f t="shared" si="368"/>
        <v>6.0000000000000001E-3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7">
        <f t="shared" si="366"/>
        <v>22.5</v>
      </c>
      <c r="Q3968" t="str">
        <f t="shared" si="369"/>
        <v>theater</v>
      </c>
      <c r="R3968" t="str">
        <f t="shared" si="367"/>
        <v>plays</v>
      </c>
      <c r="S3968" s="11">
        <f t="shared" si="370"/>
        <v>41843.915972222218</v>
      </c>
      <c r="T3968">
        <f t="shared" si="371"/>
        <v>2014</v>
      </c>
    </row>
    <row r="3969" spans="1:20" ht="48" x14ac:dyDescent="0.2">
      <c r="A3969" s="6">
        <f t="shared" si="368"/>
        <v>0.2411764705882353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7">
        <f t="shared" si="366"/>
        <v>41</v>
      </c>
      <c r="Q3969" t="str">
        <f t="shared" si="369"/>
        <v>theater</v>
      </c>
      <c r="R3969" t="str">
        <f t="shared" si="367"/>
        <v>plays</v>
      </c>
      <c r="S3969" s="11">
        <f t="shared" si="370"/>
        <v>42800.082256944443</v>
      </c>
      <c r="T3969">
        <f t="shared" si="371"/>
        <v>2017</v>
      </c>
    </row>
    <row r="3970" spans="1:20" ht="48" x14ac:dyDescent="0.2">
      <c r="A3970" s="6">
        <f t="shared" si="368"/>
        <v>0.10539999999999999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7">
        <f t="shared" ref="P3970:P4033" si="372">F:F/M:M</f>
        <v>47.909090909090907</v>
      </c>
      <c r="Q3970" t="str">
        <f t="shared" si="369"/>
        <v>theater</v>
      </c>
      <c r="R3970" t="str">
        <f t="shared" ref="R3970:R4033" si="373">RIGHT(O3970,LEN(O3970)-SEARCH("/",O3970,1))</f>
        <v>plays</v>
      </c>
      <c r="S3970" s="11">
        <f t="shared" si="370"/>
        <v>42512.60732638889</v>
      </c>
      <c r="T3970">
        <f t="shared" si="371"/>
        <v>2016</v>
      </c>
    </row>
    <row r="3971" spans="1:20" ht="48" x14ac:dyDescent="0.2">
      <c r="A3971" s="6">
        <f t="shared" ref="A3971:A4034" si="374">F:F/E:E</f>
        <v>7.4690265486725665E-2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7">
        <f t="shared" si="372"/>
        <v>35.166666666666664</v>
      </c>
      <c r="Q3971" t="str">
        <f t="shared" ref="Q3971:Q4034" si="375">LEFT(O3971,SEARCH("/",O3971,1)-1)</f>
        <v>theater</v>
      </c>
      <c r="R3971" t="str">
        <f t="shared" si="373"/>
        <v>plays</v>
      </c>
      <c r="S3971" s="11">
        <f t="shared" ref="S3971:S4034" si="376">(((J3971/60)/60)/24)+DATE(1970,1,1)+(-5/24)</f>
        <v>42610.954861111109</v>
      </c>
      <c r="T3971">
        <f t="shared" ref="T3971:T4034" si="377">YEAR(S3971)</f>
        <v>2016</v>
      </c>
    </row>
    <row r="3972" spans="1:20" ht="64" x14ac:dyDescent="0.2">
      <c r="A3972" s="6">
        <f t="shared" si="374"/>
        <v>7.3333333333333334E-4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7">
        <f t="shared" si="372"/>
        <v>5.5</v>
      </c>
      <c r="Q3972" t="str">
        <f t="shared" si="375"/>
        <v>theater</v>
      </c>
      <c r="R3972" t="str">
        <f t="shared" si="373"/>
        <v>plays</v>
      </c>
      <c r="S3972" s="11">
        <f t="shared" si="376"/>
        <v>42477.655219907399</v>
      </c>
      <c r="T3972">
        <f t="shared" si="377"/>
        <v>2016</v>
      </c>
    </row>
    <row r="3973" spans="1:20" ht="48" x14ac:dyDescent="0.2">
      <c r="A3973" s="6">
        <f t="shared" si="374"/>
        <v>9.7142857142857135E-3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7">
        <f t="shared" si="372"/>
        <v>22.666666666666668</v>
      </c>
      <c r="Q3973" t="str">
        <f t="shared" si="375"/>
        <v>theater</v>
      </c>
      <c r="R3973" t="str">
        <f t="shared" si="373"/>
        <v>plays</v>
      </c>
      <c r="S3973" s="11">
        <f t="shared" si="376"/>
        <v>41841.327847222223</v>
      </c>
      <c r="T3973">
        <f t="shared" si="377"/>
        <v>2014</v>
      </c>
    </row>
    <row r="3974" spans="1:20" ht="32" x14ac:dyDescent="0.2">
      <c r="A3974" s="6">
        <f t="shared" si="374"/>
        <v>0.21099999999999999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7">
        <f t="shared" si="372"/>
        <v>26.375</v>
      </c>
      <c r="Q3974" t="str">
        <f t="shared" si="375"/>
        <v>theater</v>
      </c>
      <c r="R3974" t="str">
        <f t="shared" si="373"/>
        <v>plays</v>
      </c>
      <c r="S3974" s="11">
        <f t="shared" si="376"/>
        <v>42040.859189814808</v>
      </c>
      <c r="T3974">
        <f t="shared" si="377"/>
        <v>2015</v>
      </c>
    </row>
    <row r="3975" spans="1:20" ht="48" x14ac:dyDescent="0.2">
      <c r="A3975" s="6">
        <f t="shared" si="374"/>
        <v>0.78100000000000003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7">
        <f t="shared" si="372"/>
        <v>105.54054054054055</v>
      </c>
      <c r="Q3975" t="str">
        <f t="shared" si="375"/>
        <v>theater</v>
      </c>
      <c r="R3975" t="str">
        <f t="shared" si="373"/>
        <v>plays</v>
      </c>
      <c r="S3975" s="11">
        <f t="shared" si="376"/>
        <v>42498.958333333336</v>
      </c>
      <c r="T3975">
        <f t="shared" si="377"/>
        <v>2016</v>
      </c>
    </row>
    <row r="3976" spans="1:20" ht="48" x14ac:dyDescent="0.2">
      <c r="A3976" s="6">
        <f t="shared" si="374"/>
        <v>0.32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7">
        <f t="shared" si="372"/>
        <v>29.09090909090909</v>
      </c>
      <c r="Q3976" t="str">
        <f t="shared" si="375"/>
        <v>theater</v>
      </c>
      <c r="R3976" t="str">
        <f t="shared" si="373"/>
        <v>plays</v>
      </c>
      <c r="S3976" s="11">
        <f t="shared" si="376"/>
        <v>42523.338518518511</v>
      </c>
      <c r="T3976">
        <f t="shared" si="377"/>
        <v>2016</v>
      </c>
    </row>
    <row r="3977" spans="1:20" ht="48" x14ac:dyDescent="0.2">
      <c r="A3977" s="6">
        <f t="shared" si="374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7" t="e">
        <f t="shared" si="372"/>
        <v>#DIV/0!</v>
      </c>
      <c r="Q3977" t="str">
        <f t="shared" si="375"/>
        <v>theater</v>
      </c>
      <c r="R3977" t="str">
        <f t="shared" si="373"/>
        <v>plays</v>
      </c>
      <c r="S3977" s="11">
        <f t="shared" si="376"/>
        <v>42564.658541666664</v>
      </c>
      <c r="T3977">
        <f t="shared" si="377"/>
        <v>2016</v>
      </c>
    </row>
    <row r="3978" spans="1:20" ht="48" x14ac:dyDescent="0.2">
      <c r="A3978" s="6">
        <f t="shared" si="374"/>
        <v>0.47692307692307695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7">
        <f t="shared" si="372"/>
        <v>62</v>
      </c>
      <c r="Q3978" t="str">
        <f t="shared" si="375"/>
        <v>theater</v>
      </c>
      <c r="R3978" t="str">
        <f t="shared" si="373"/>
        <v>plays</v>
      </c>
      <c r="S3978" s="11">
        <f t="shared" si="376"/>
        <v>41852.083333333328</v>
      </c>
      <c r="T3978">
        <f t="shared" si="377"/>
        <v>2014</v>
      </c>
    </row>
    <row r="3979" spans="1:20" ht="48" x14ac:dyDescent="0.2">
      <c r="A3979" s="6">
        <f t="shared" si="374"/>
        <v>1.4500000000000001E-2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7">
        <f t="shared" si="372"/>
        <v>217.5</v>
      </c>
      <c r="Q3979" t="str">
        <f t="shared" si="375"/>
        <v>theater</v>
      </c>
      <c r="R3979" t="str">
        <f t="shared" si="373"/>
        <v>plays</v>
      </c>
      <c r="S3979" s="11">
        <f t="shared" si="376"/>
        <v>42573.580231481479</v>
      </c>
      <c r="T3979">
        <f t="shared" si="377"/>
        <v>2016</v>
      </c>
    </row>
    <row r="3980" spans="1:20" ht="48" x14ac:dyDescent="0.2">
      <c r="A3980" s="6">
        <f t="shared" si="374"/>
        <v>0.107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7">
        <f t="shared" si="372"/>
        <v>26.75</v>
      </c>
      <c r="Q3980" t="str">
        <f t="shared" si="375"/>
        <v>theater</v>
      </c>
      <c r="R3980" t="str">
        <f t="shared" si="373"/>
        <v>plays</v>
      </c>
      <c r="S3980" s="11">
        <f t="shared" si="376"/>
        <v>42035.434641203705</v>
      </c>
      <c r="T3980">
        <f t="shared" si="377"/>
        <v>2015</v>
      </c>
    </row>
    <row r="3981" spans="1:20" ht="48" x14ac:dyDescent="0.2">
      <c r="A3981" s="6">
        <f t="shared" si="374"/>
        <v>1.8333333333333333E-2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7">
        <f t="shared" si="372"/>
        <v>18.333333333333332</v>
      </c>
      <c r="Q3981" t="str">
        <f t="shared" si="375"/>
        <v>theater</v>
      </c>
      <c r="R3981" t="str">
        <f t="shared" si="373"/>
        <v>plays</v>
      </c>
      <c r="S3981" s="11">
        <f t="shared" si="376"/>
        <v>42092.624999999993</v>
      </c>
      <c r="T3981">
        <f t="shared" si="377"/>
        <v>2015</v>
      </c>
    </row>
    <row r="3982" spans="1:20" ht="48" x14ac:dyDescent="0.2">
      <c r="A3982" s="6">
        <f t="shared" si="374"/>
        <v>0.18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7">
        <f t="shared" si="372"/>
        <v>64.285714285714292</v>
      </c>
      <c r="Q3982" t="str">
        <f t="shared" si="375"/>
        <v>theater</v>
      </c>
      <c r="R3982" t="str">
        <f t="shared" si="373"/>
        <v>plays</v>
      </c>
      <c r="S3982" s="11">
        <f t="shared" si="376"/>
        <v>41825.390590277777</v>
      </c>
      <c r="T3982">
        <f t="shared" si="377"/>
        <v>2014</v>
      </c>
    </row>
    <row r="3983" spans="1:20" ht="32" x14ac:dyDescent="0.2">
      <c r="A3983" s="6">
        <f t="shared" si="374"/>
        <v>4.0833333333333333E-2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7">
        <f t="shared" si="372"/>
        <v>175</v>
      </c>
      <c r="Q3983" t="str">
        <f t="shared" si="375"/>
        <v>theater</v>
      </c>
      <c r="R3983" t="str">
        <f t="shared" si="373"/>
        <v>plays</v>
      </c>
      <c r="S3983" s="11">
        <f t="shared" si="376"/>
        <v>42567.971631944441</v>
      </c>
      <c r="T3983">
        <f t="shared" si="377"/>
        <v>2016</v>
      </c>
    </row>
    <row r="3984" spans="1:20" ht="64" x14ac:dyDescent="0.2">
      <c r="A3984" s="6">
        <f t="shared" si="374"/>
        <v>0.2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7">
        <f t="shared" si="372"/>
        <v>34</v>
      </c>
      <c r="Q3984" t="str">
        <f t="shared" si="375"/>
        <v>theater</v>
      </c>
      <c r="R3984" t="str">
        <f t="shared" si="373"/>
        <v>plays</v>
      </c>
      <c r="S3984" s="11">
        <f t="shared" si="376"/>
        <v>42192.601620370369</v>
      </c>
      <c r="T3984">
        <f t="shared" si="377"/>
        <v>2015</v>
      </c>
    </row>
    <row r="3985" spans="1:20" ht="48" x14ac:dyDescent="0.2">
      <c r="A3985" s="6">
        <f t="shared" si="374"/>
        <v>0.34802513464991025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7">
        <f t="shared" si="372"/>
        <v>84.282608695652172</v>
      </c>
      <c r="Q3985" t="str">
        <f t="shared" si="375"/>
        <v>theater</v>
      </c>
      <c r="R3985" t="str">
        <f t="shared" si="373"/>
        <v>plays</v>
      </c>
      <c r="S3985" s="11">
        <f t="shared" si="376"/>
        <v>41779.082638888889</v>
      </c>
      <c r="T3985">
        <f t="shared" si="377"/>
        <v>2014</v>
      </c>
    </row>
    <row r="3986" spans="1:20" ht="48" x14ac:dyDescent="0.2">
      <c r="A3986" s="6">
        <f t="shared" si="374"/>
        <v>6.3333333333333339E-2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7">
        <f t="shared" si="372"/>
        <v>9.5</v>
      </c>
      <c r="Q3986" t="str">
        <f t="shared" si="375"/>
        <v>theater</v>
      </c>
      <c r="R3986" t="str">
        <f t="shared" si="373"/>
        <v>plays</v>
      </c>
      <c r="S3986" s="11">
        <f t="shared" si="376"/>
        <v>41950.791666666664</v>
      </c>
      <c r="T3986">
        <f t="shared" si="377"/>
        <v>2014</v>
      </c>
    </row>
    <row r="3987" spans="1:20" ht="48" x14ac:dyDescent="0.2">
      <c r="A3987" s="6">
        <f t="shared" si="374"/>
        <v>0.32050000000000001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7">
        <f t="shared" si="372"/>
        <v>33.736842105263158</v>
      </c>
      <c r="Q3987" t="str">
        <f t="shared" si="375"/>
        <v>theater</v>
      </c>
      <c r="R3987" t="str">
        <f t="shared" si="373"/>
        <v>plays</v>
      </c>
      <c r="S3987" s="11">
        <f t="shared" si="376"/>
        <v>42420.670138888883</v>
      </c>
      <c r="T3987">
        <f t="shared" si="377"/>
        <v>2016</v>
      </c>
    </row>
    <row r="3988" spans="1:20" ht="48" x14ac:dyDescent="0.2">
      <c r="A3988" s="6">
        <f t="shared" si="374"/>
        <v>9.7600000000000006E-2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7">
        <f t="shared" si="372"/>
        <v>37.53846153846154</v>
      </c>
      <c r="Q3988" t="str">
        <f t="shared" si="375"/>
        <v>theater</v>
      </c>
      <c r="R3988" t="str">
        <f t="shared" si="373"/>
        <v>plays</v>
      </c>
      <c r="S3988" s="11">
        <f t="shared" si="376"/>
        <v>42496.336111111108</v>
      </c>
      <c r="T3988">
        <f t="shared" si="377"/>
        <v>2016</v>
      </c>
    </row>
    <row r="3989" spans="1:20" ht="48" x14ac:dyDescent="0.2">
      <c r="A3989" s="6">
        <f t="shared" si="374"/>
        <v>0.3775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7">
        <f t="shared" si="372"/>
        <v>11.615384615384615</v>
      </c>
      <c r="Q3989" t="str">
        <f t="shared" si="375"/>
        <v>theater</v>
      </c>
      <c r="R3989" t="str">
        <f t="shared" si="373"/>
        <v>plays</v>
      </c>
      <c r="S3989" s="11">
        <f t="shared" si="376"/>
        <v>41775.716319444444</v>
      </c>
      <c r="T3989">
        <f t="shared" si="377"/>
        <v>2014</v>
      </c>
    </row>
    <row r="3990" spans="1:20" ht="32" x14ac:dyDescent="0.2">
      <c r="A3990" s="6">
        <f t="shared" si="374"/>
        <v>2.1333333333333333E-2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7">
        <f t="shared" si="372"/>
        <v>8</v>
      </c>
      <c r="Q3990" t="str">
        <f t="shared" si="375"/>
        <v>theater</v>
      </c>
      <c r="R3990" t="str">
        <f t="shared" si="373"/>
        <v>plays</v>
      </c>
      <c r="S3990" s="11">
        <f t="shared" si="376"/>
        <v>42244.872835648144</v>
      </c>
      <c r="T3990">
        <f t="shared" si="377"/>
        <v>2015</v>
      </c>
    </row>
    <row r="3991" spans="1:20" ht="48" x14ac:dyDescent="0.2">
      <c r="A3991" s="6">
        <f t="shared" si="374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7" t="e">
        <f t="shared" si="372"/>
        <v>#DIV/0!</v>
      </c>
      <c r="Q3991" t="str">
        <f t="shared" si="375"/>
        <v>theater</v>
      </c>
      <c r="R3991" t="str">
        <f t="shared" si="373"/>
        <v>plays</v>
      </c>
      <c r="S3991" s="11">
        <f t="shared" si="376"/>
        <v>42316.583113425928</v>
      </c>
      <c r="T3991">
        <f t="shared" si="377"/>
        <v>2015</v>
      </c>
    </row>
    <row r="3992" spans="1:20" ht="48" x14ac:dyDescent="0.2">
      <c r="A3992" s="6">
        <f t="shared" si="374"/>
        <v>4.1818181818181817E-2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7">
        <f t="shared" si="372"/>
        <v>23</v>
      </c>
      <c r="Q3992" t="str">
        <f t="shared" si="375"/>
        <v>theater</v>
      </c>
      <c r="R3992" t="str">
        <f t="shared" si="373"/>
        <v>plays</v>
      </c>
      <c r="S3992" s="11">
        <f t="shared" si="376"/>
        <v>42431.464039351849</v>
      </c>
      <c r="T3992">
        <f t="shared" si="377"/>
        <v>2016</v>
      </c>
    </row>
    <row r="3993" spans="1:20" ht="32" x14ac:dyDescent="0.2">
      <c r="A3993" s="6">
        <f t="shared" si="374"/>
        <v>0.2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7">
        <f t="shared" si="372"/>
        <v>100</v>
      </c>
      <c r="Q3993" t="str">
        <f t="shared" si="375"/>
        <v>theater</v>
      </c>
      <c r="R3993" t="str">
        <f t="shared" si="373"/>
        <v>plays</v>
      </c>
      <c r="S3993" s="11">
        <f t="shared" si="376"/>
        <v>42155.436134259253</v>
      </c>
      <c r="T3993">
        <f t="shared" si="377"/>
        <v>2015</v>
      </c>
    </row>
    <row r="3994" spans="1:20" ht="48" x14ac:dyDescent="0.2">
      <c r="A3994" s="6">
        <f t="shared" si="374"/>
        <v>5.4100000000000002E-2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7">
        <f t="shared" si="372"/>
        <v>60.111111111111114</v>
      </c>
      <c r="Q3994" t="str">
        <f t="shared" si="375"/>
        <v>theater</v>
      </c>
      <c r="R3994" t="str">
        <f t="shared" si="373"/>
        <v>plays</v>
      </c>
      <c r="S3994" s="11">
        <f t="shared" si="376"/>
        <v>42349.773831018516</v>
      </c>
      <c r="T3994">
        <f t="shared" si="377"/>
        <v>2015</v>
      </c>
    </row>
    <row r="3995" spans="1:20" ht="48" x14ac:dyDescent="0.2">
      <c r="A3995" s="6">
        <f t="shared" si="374"/>
        <v>6.0000000000000002E-5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7">
        <f t="shared" si="372"/>
        <v>3</v>
      </c>
      <c r="Q3995" t="str">
        <f t="shared" si="375"/>
        <v>theater</v>
      </c>
      <c r="R3995" t="str">
        <f t="shared" si="373"/>
        <v>plays</v>
      </c>
      <c r="S3995" s="11">
        <f t="shared" si="376"/>
        <v>42137.656388888885</v>
      </c>
      <c r="T3995">
        <f t="shared" si="377"/>
        <v>2015</v>
      </c>
    </row>
    <row r="3996" spans="1:20" ht="32" x14ac:dyDescent="0.2">
      <c r="A3996" s="6">
        <f t="shared" si="374"/>
        <v>2.5000000000000001E-3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7">
        <f t="shared" si="372"/>
        <v>5</v>
      </c>
      <c r="Q3996" t="str">
        <f t="shared" si="375"/>
        <v>theater</v>
      </c>
      <c r="R3996" t="str">
        <f t="shared" si="373"/>
        <v>plays</v>
      </c>
      <c r="S3996" s="11">
        <f t="shared" si="376"/>
        <v>41839.181597222218</v>
      </c>
      <c r="T3996">
        <f t="shared" si="377"/>
        <v>2014</v>
      </c>
    </row>
    <row r="3997" spans="1:20" ht="48" x14ac:dyDescent="0.2">
      <c r="A3997" s="6">
        <f t="shared" si="374"/>
        <v>0.35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7">
        <f t="shared" si="372"/>
        <v>17.5</v>
      </c>
      <c r="Q3997" t="str">
        <f t="shared" si="375"/>
        <v>theater</v>
      </c>
      <c r="R3997" t="str">
        <f t="shared" si="373"/>
        <v>plays</v>
      </c>
      <c r="S3997" s="11">
        <f t="shared" si="376"/>
        <v>42049.268749999996</v>
      </c>
      <c r="T3997">
        <f t="shared" si="377"/>
        <v>2015</v>
      </c>
    </row>
    <row r="3998" spans="1:20" ht="48" x14ac:dyDescent="0.2">
      <c r="A3998" s="6">
        <f t="shared" si="374"/>
        <v>0.16566666666666666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7">
        <f t="shared" si="372"/>
        <v>29.235294117647058</v>
      </c>
      <c r="Q3998" t="str">
        <f t="shared" si="375"/>
        <v>theater</v>
      </c>
      <c r="R3998" t="str">
        <f t="shared" si="373"/>
        <v>plays</v>
      </c>
      <c r="S3998" s="11">
        <f t="shared" si="376"/>
        <v>41963.461111111108</v>
      </c>
      <c r="T3998">
        <f t="shared" si="377"/>
        <v>2014</v>
      </c>
    </row>
    <row r="3999" spans="1:20" ht="48" x14ac:dyDescent="0.2">
      <c r="A3999" s="6">
        <f t="shared" si="374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7" t="e">
        <f t="shared" si="372"/>
        <v>#DIV/0!</v>
      </c>
      <c r="Q3999" t="str">
        <f t="shared" si="375"/>
        <v>theater</v>
      </c>
      <c r="R3999" t="str">
        <f t="shared" si="373"/>
        <v>plays</v>
      </c>
      <c r="S3999" s="11">
        <f t="shared" si="376"/>
        <v>42099.141446759262</v>
      </c>
      <c r="T3999">
        <f t="shared" si="377"/>
        <v>2015</v>
      </c>
    </row>
    <row r="4000" spans="1:20" ht="48" x14ac:dyDescent="0.2">
      <c r="A4000" s="6">
        <f t="shared" si="374"/>
        <v>0.57199999999999995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7">
        <f t="shared" si="372"/>
        <v>59.583333333333336</v>
      </c>
      <c r="Q4000" t="str">
        <f t="shared" si="375"/>
        <v>theater</v>
      </c>
      <c r="R4000" t="str">
        <f t="shared" si="373"/>
        <v>plays</v>
      </c>
      <c r="S4000" s="11">
        <f t="shared" si="376"/>
        <v>42091.713263888887</v>
      </c>
      <c r="T4000">
        <f t="shared" si="377"/>
        <v>2015</v>
      </c>
    </row>
    <row r="4001" spans="1:20" ht="48" x14ac:dyDescent="0.2">
      <c r="A4001" s="6">
        <f t="shared" si="374"/>
        <v>0.16514285714285715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7">
        <f t="shared" si="372"/>
        <v>82.571428571428569</v>
      </c>
      <c r="Q4001" t="str">
        <f t="shared" si="375"/>
        <v>theater</v>
      </c>
      <c r="R4001" t="str">
        <f t="shared" si="373"/>
        <v>plays</v>
      </c>
      <c r="S4001" s="11">
        <f t="shared" si="376"/>
        <v>41882.619317129625</v>
      </c>
      <c r="T4001">
        <f t="shared" si="377"/>
        <v>2014</v>
      </c>
    </row>
    <row r="4002" spans="1:20" ht="16" x14ac:dyDescent="0.2">
      <c r="A4002" s="6">
        <f t="shared" si="374"/>
        <v>1.25E-3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7">
        <f t="shared" si="372"/>
        <v>10</v>
      </c>
      <c r="Q4002" t="str">
        <f t="shared" si="375"/>
        <v>theater</v>
      </c>
      <c r="R4002" t="str">
        <f t="shared" si="373"/>
        <v>plays</v>
      </c>
      <c r="S4002" s="11">
        <f t="shared" si="376"/>
        <v>42497.39534722222</v>
      </c>
      <c r="T4002">
        <f t="shared" si="377"/>
        <v>2016</v>
      </c>
    </row>
    <row r="4003" spans="1:20" ht="48" x14ac:dyDescent="0.2">
      <c r="A4003" s="6">
        <f t="shared" si="374"/>
        <v>0.3775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7">
        <f t="shared" si="372"/>
        <v>32.357142857142854</v>
      </c>
      <c r="Q4003" t="str">
        <f t="shared" si="375"/>
        <v>theater</v>
      </c>
      <c r="R4003" t="str">
        <f t="shared" si="373"/>
        <v>plays</v>
      </c>
      <c r="S4003" s="11">
        <f t="shared" si="376"/>
        <v>42795.583333333336</v>
      </c>
      <c r="T4003">
        <f t="shared" si="377"/>
        <v>2017</v>
      </c>
    </row>
    <row r="4004" spans="1:20" ht="48" x14ac:dyDescent="0.2">
      <c r="A4004" s="6">
        <f t="shared" si="374"/>
        <v>1.84E-2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7">
        <f t="shared" si="372"/>
        <v>5.75</v>
      </c>
      <c r="Q4004" t="str">
        <f t="shared" si="375"/>
        <v>theater</v>
      </c>
      <c r="R4004" t="str">
        <f t="shared" si="373"/>
        <v>plays</v>
      </c>
      <c r="S4004" s="11">
        <f t="shared" si="376"/>
        <v>41908.835196759253</v>
      </c>
      <c r="T4004">
        <f t="shared" si="377"/>
        <v>2014</v>
      </c>
    </row>
    <row r="4005" spans="1:20" ht="48" x14ac:dyDescent="0.2">
      <c r="A4005" s="6">
        <f t="shared" si="374"/>
        <v>0.10050000000000001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7">
        <f t="shared" si="372"/>
        <v>100.5</v>
      </c>
      <c r="Q4005" t="str">
        <f t="shared" si="375"/>
        <v>theater</v>
      </c>
      <c r="R4005" t="str">
        <f t="shared" si="373"/>
        <v>plays</v>
      </c>
      <c r="S4005" s="11">
        <f t="shared" si="376"/>
        <v>42050.379016203697</v>
      </c>
      <c r="T4005">
        <f t="shared" si="377"/>
        <v>2015</v>
      </c>
    </row>
    <row r="4006" spans="1:20" ht="16" x14ac:dyDescent="0.2">
      <c r="A4006" s="6">
        <f t="shared" si="374"/>
        <v>2E-3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7">
        <f t="shared" si="372"/>
        <v>1</v>
      </c>
      <c r="Q4006" t="str">
        <f t="shared" si="375"/>
        <v>theater</v>
      </c>
      <c r="R4006" t="str">
        <f t="shared" si="373"/>
        <v>plays</v>
      </c>
      <c r="S4006" s="11">
        <f t="shared" si="376"/>
        <v>41919.954363425924</v>
      </c>
      <c r="T4006">
        <f t="shared" si="377"/>
        <v>2014</v>
      </c>
    </row>
    <row r="4007" spans="1:20" ht="48" x14ac:dyDescent="0.2">
      <c r="A4007" s="6">
        <f t="shared" si="374"/>
        <v>1.3333333333333334E-2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7">
        <f t="shared" si="372"/>
        <v>20</v>
      </c>
      <c r="Q4007" t="str">
        <f t="shared" si="375"/>
        <v>theater</v>
      </c>
      <c r="R4007" t="str">
        <f t="shared" si="373"/>
        <v>plays</v>
      </c>
      <c r="S4007" s="11">
        <f t="shared" si="376"/>
        <v>41932.599363425921</v>
      </c>
      <c r="T4007">
        <f t="shared" si="377"/>
        <v>2014</v>
      </c>
    </row>
    <row r="4008" spans="1:20" ht="48" x14ac:dyDescent="0.2">
      <c r="A4008" s="6">
        <f t="shared" si="374"/>
        <v>6.666666666666667E-5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7">
        <f t="shared" si="372"/>
        <v>2</v>
      </c>
      <c r="Q4008" t="str">
        <f t="shared" si="375"/>
        <v>theater</v>
      </c>
      <c r="R4008" t="str">
        <f t="shared" si="373"/>
        <v>plays</v>
      </c>
      <c r="S4008" s="11">
        <f t="shared" si="376"/>
        <v>42416.564664351848</v>
      </c>
      <c r="T4008">
        <f t="shared" si="377"/>
        <v>2016</v>
      </c>
    </row>
    <row r="4009" spans="1:20" ht="48" x14ac:dyDescent="0.2">
      <c r="A4009" s="6">
        <f t="shared" si="374"/>
        <v>2.5000000000000001E-3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7">
        <f t="shared" si="372"/>
        <v>5</v>
      </c>
      <c r="Q4009" t="str">
        <f t="shared" si="375"/>
        <v>theater</v>
      </c>
      <c r="R4009" t="str">
        <f t="shared" si="373"/>
        <v>plays</v>
      </c>
      <c r="S4009" s="11">
        <f t="shared" si="376"/>
        <v>41877.477777777778</v>
      </c>
      <c r="T4009">
        <f t="shared" si="377"/>
        <v>2014</v>
      </c>
    </row>
    <row r="4010" spans="1:20" ht="48" x14ac:dyDescent="0.2">
      <c r="A4010" s="6">
        <f t="shared" si="374"/>
        <v>0.06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7">
        <f t="shared" si="372"/>
        <v>15</v>
      </c>
      <c r="Q4010" t="str">
        <f t="shared" si="375"/>
        <v>theater</v>
      </c>
      <c r="R4010" t="str">
        <f t="shared" si="373"/>
        <v>plays</v>
      </c>
      <c r="S4010" s="11">
        <f t="shared" si="376"/>
        <v>42207.755868055552</v>
      </c>
      <c r="T4010">
        <f t="shared" si="377"/>
        <v>2015</v>
      </c>
    </row>
    <row r="4011" spans="1:20" ht="48" x14ac:dyDescent="0.2">
      <c r="A4011" s="6">
        <f t="shared" si="374"/>
        <v>3.8860103626943004E-2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7">
        <f t="shared" si="372"/>
        <v>25</v>
      </c>
      <c r="Q4011" t="str">
        <f t="shared" si="375"/>
        <v>theater</v>
      </c>
      <c r="R4011" t="str">
        <f t="shared" si="373"/>
        <v>plays</v>
      </c>
      <c r="S4011" s="11">
        <f t="shared" si="376"/>
        <v>41891.492592592593</v>
      </c>
      <c r="T4011">
        <f t="shared" si="377"/>
        <v>2014</v>
      </c>
    </row>
    <row r="4012" spans="1:20" ht="48" x14ac:dyDescent="0.2">
      <c r="A4012" s="6">
        <f t="shared" si="374"/>
        <v>0.24194444444444443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7">
        <f t="shared" si="372"/>
        <v>45.842105263157897</v>
      </c>
      <c r="Q4012" t="str">
        <f t="shared" si="375"/>
        <v>theater</v>
      </c>
      <c r="R4012" t="str">
        <f t="shared" si="373"/>
        <v>plays</v>
      </c>
      <c r="S4012" s="11">
        <f t="shared" si="376"/>
        <v>41938.562106481477</v>
      </c>
      <c r="T4012">
        <f t="shared" si="377"/>
        <v>2014</v>
      </c>
    </row>
    <row r="4013" spans="1:20" ht="48" x14ac:dyDescent="0.2">
      <c r="A4013" s="6">
        <f t="shared" si="374"/>
        <v>7.5999999999999998E-2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7">
        <f t="shared" si="372"/>
        <v>4.75</v>
      </c>
      <c r="Q4013" t="str">
        <f t="shared" si="375"/>
        <v>theater</v>
      </c>
      <c r="R4013" t="str">
        <f t="shared" si="373"/>
        <v>plays</v>
      </c>
      <c r="S4013" s="11">
        <f t="shared" si="376"/>
        <v>42032.336550925924</v>
      </c>
      <c r="T4013">
        <f t="shared" si="377"/>
        <v>2015</v>
      </c>
    </row>
    <row r="4014" spans="1:20" ht="48" x14ac:dyDescent="0.2">
      <c r="A4014" s="6">
        <f t="shared" si="374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7" t="e">
        <f t="shared" si="372"/>
        <v>#DIV/0!</v>
      </c>
      <c r="Q4014" t="str">
        <f t="shared" si="375"/>
        <v>theater</v>
      </c>
      <c r="R4014" t="str">
        <f t="shared" si="373"/>
        <v>plays</v>
      </c>
      <c r="S4014" s="11">
        <f t="shared" si="376"/>
        <v>42126.336215277777</v>
      </c>
      <c r="T4014">
        <f t="shared" si="377"/>
        <v>2015</v>
      </c>
    </row>
    <row r="4015" spans="1:20" ht="48" x14ac:dyDescent="0.2">
      <c r="A4015" s="6">
        <f t="shared" si="374"/>
        <v>1.2999999999999999E-2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7">
        <f t="shared" si="372"/>
        <v>13</v>
      </c>
      <c r="Q4015" t="str">
        <f t="shared" si="375"/>
        <v>theater</v>
      </c>
      <c r="R4015" t="str">
        <f t="shared" si="373"/>
        <v>plays</v>
      </c>
      <c r="S4015" s="11">
        <f t="shared" si="376"/>
        <v>42051.092858796292</v>
      </c>
      <c r="T4015">
        <f t="shared" si="377"/>
        <v>2015</v>
      </c>
    </row>
    <row r="4016" spans="1:20" ht="48" x14ac:dyDescent="0.2">
      <c r="A4016" s="6">
        <f t="shared" si="374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7" t="e">
        <f t="shared" si="372"/>
        <v>#DIV/0!</v>
      </c>
      <c r="Q4016" t="str">
        <f t="shared" si="375"/>
        <v>theater</v>
      </c>
      <c r="R4016" t="str">
        <f t="shared" si="373"/>
        <v>plays</v>
      </c>
      <c r="S4016" s="11">
        <f t="shared" si="376"/>
        <v>42434.037835648145</v>
      </c>
      <c r="T4016">
        <f t="shared" si="377"/>
        <v>2016</v>
      </c>
    </row>
    <row r="4017" spans="1:20" ht="48" x14ac:dyDescent="0.2">
      <c r="A4017" s="6">
        <f t="shared" si="374"/>
        <v>1.4285714285714287E-4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7">
        <f t="shared" si="372"/>
        <v>1</v>
      </c>
      <c r="Q4017" t="str">
        <f t="shared" si="375"/>
        <v>theater</v>
      </c>
      <c r="R4017" t="str">
        <f t="shared" si="373"/>
        <v>plays</v>
      </c>
      <c r="S4017" s="11">
        <f t="shared" si="376"/>
        <v>42204.572488425918</v>
      </c>
      <c r="T4017">
        <f t="shared" si="377"/>
        <v>2015</v>
      </c>
    </row>
    <row r="4018" spans="1:20" ht="48" x14ac:dyDescent="0.2">
      <c r="A4018" s="6">
        <f t="shared" si="374"/>
        <v>0.14000000000000001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7">
        <f t="shared" si="372"/>
        <v>10</v>
      </c>
      <c r="Q4018" t="str">
        <f t="shared" si="375"/>
        <v>theater</v>
      </c>
      <c r="R4018" t="str">
        <f t="shared" si="373"/>
        <v>plays</v>
      </c>
      <c r="S4018" s="11">
        <f t="shared" si="376"/>
        <v>41899.664351851847</v>
      </c>
      <c r="T4018">
        <f t="shared" si="377"/>
        <v>2014</v>
      </c>
    </row>
    <row r="4019" spans="1:20" ht="48" x14ac:dyDescent="0.2">
      <c r="A4019" s="6">
        <f t="shared" si="374"/>
        <v>1.0500000000000001E-2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7">
        <f t="shared" si="372"/>
        <v>52.5</v>
      </c>
      <c r="Q4019" t="str">
        <f t="shared" si="375"/>
        <v>theater</v>
      </c>
      <c r="R4019" t="str">
        <f t="shared" si="373"/>
        <v>plays</v>
      </c>
      <c r="S4019" s="11">
        <f t="shared" si="376"/>
        <v>41886.463819444441</v>
      </c>
      <c r="T4019">
        <f t="shared" si="377"/>
        <v>2014</v>
      </c>
    </row>
    <row r="4020" spans="1:20" ht="32" x14ac:dyDescent="0.2">
      <c r="A4020" s="6">
        <f t="shared" si="374"/>
        <v>8.666666666666667E-2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7">
        <f t="shared" si="372"/>
        <v>32.5</v>
      </c>
      <c r="Q4020" t="str">
        <f t="shared" si="375"/>
        <v>theater</v>
      </c>
      <c r="R4020" t="str">
        <f t="shared" si="373"/>
        <v>plays</v>
      </c>
      <c r="S4020" s="11">
        <f t="shared" si="376"/>
        <v>42650.702638888884</v>
      </c>
      <c r="T4020">
        <f t="shared" si="377"/>
        <v>2016</v>
      </c>
    </row>
    <row r="4021" spans="1:20" ht="48" x14ac:dyDescent="0.2">
      <c r="A4021" s="6">
        <f t="shared" si="374"/>
        <v>8.2857142857142851E-3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7">
        <f t="shared" si="372"/>
        <v>7.25</v>
      </c>
      <c r="Q4021" t="str">
        <f t="shared" si="375"/>
        <v>theater</v>
      </c>
      <c r="R4021" t="str">
        <f t="shared" si="373"/>
        <v>plays</v>
      </c>
      <c r="S4021" s="11">
        <f t="shared" si="376"/>
        <v>42475.477777777771</v>
      </c>
      <c r="T4021">
        <f t="shared" si="377"/>
        <v>2016</v>
      </c>
    </row>
    <row r="4022" spans="1:20" ht="48" x14ac:dyDescent="0.2">
      <c r="A4022" s="6">
        <f t="shared" si="374"/>
        <v>0.16666666666666666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7">
        <f t="shared" si="372"/>
        <v>33.333333333333336</v>
      </c>
      <c r="Q4022" t="str">
        <f t="shared" si="375"/>
        <v>theater</v>
      </c>
      <c r="R4022" t="str">
        <f t="shared" si="373"/>
        <v>plays</v>
      </c>
      <c r="S4022" s="11">
        <f t="shared" si="376"/>
        <v>42086.940960648142</v>
      </c>
      <c r="T4022">
        <f t="shared" si="377"/>
        <v>2015</v>
      </c>
    </row>
    <row r="4023" spans="1:20" ht="48" x14ac:dyDescent="0.2">
      <c r="A4023" s="6">
        <f t="shared" si="374"/>
        <v>8.3333333333333332E-3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7">
        <f t="shared" si="372"/>
        <v>62.5</v>
      </c>
      <c r="Q4023" t="str">
        <f t="shared" si="375"/>
        <v>theater</v>
      </c>
      <c r="R4023" t="str">
        <f t="shared" si="373"/>
        <v>plays</v>
      </c>
      <c r="S4023" s="11">
        <f t="shared" si="376"/>
        <v>41938.703217592592</v>
      </c>
      <c r="T4023">
        <f t="shared" si="377"/>
        <v>2014</v>
      </c>
    </row>
    <row r="4024" spans="1:20" ht="32" x14ac:dyDescent="0.2">
      <c r="A4024" s="6">
        <f t="shared" si="374"/>
        <v>0.69561111111111107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7">
        <f t="shared" si="372"/>
        <v>63.558375634517766</v>
      </c>
      <c r="Q4024" t="str">
        <f t="shared" si="375"/>
        <v>theater</v>
      </c>
      <c r="R4024" t="str">
        <f t="shared" si="373"/>
        <v>plays</v>
      </c>
      <c r="S4024" s="11">
        <f t="shared" si="376"/>
        <v>42035.912499999999</v>
      </c>
      <c r="T4024">
        <f t="shared" si="377"/>
        <v>2015</v>
      </c>
    </row>
    <row r="4025" spans="1:20" ht="48" x14ac:dyDescent="0.2">
      <c r="A4025" s="6">
        <f t="shared" si="374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7" t="e">
        <f t="shared" si="372"/>
        <v>#DIV/0!</v>
      </c>
      <c r="Q4025" t="str">
        <f t="shared" si="375"/>
        <v>theater</v>
      </c>
      <c r="R4025" t="str">
        <f t="shared" si="373"/>
        <v>plays</v>
      </c>
      <c r="S4025" s="11">
        <f t="shared" si="376"/>
        <v>42453.749571759261</v>
      </c>
      <c r="T4025">
        <f t="shared" si="377"/>
        <v>2016</v>
      </c>
    </row>
    <row r="4026" spans="1:20" ht="48" x14ac:dyDescent="0.2">
      <c r="A4026" s="6">
        <f t="shared" si="374"/>
        <v>1.2500000000000001E-2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7">
        <f t="shared" si="372"/>
        <v>10</v>
      </c>
      <c r="Q4026" t="str">
        <f t="shared" si="375"/>
        <v>theater</v>
      </c>
      <c r="R4026" t="str">
        <f t="shared" si="373"/>
        <v>plays</v>
      </c>
      <c r="S4026" s="11">
        <f t="shared" si="376"/>
        <v>42247.461770833332</v>
      </c>
      <c r="T4026">
        <f t="shared" si="377"/>
        <v>2015</v>
      </c>
    </row>
    <row r="4027" spans="1:20" ht="48" x14ac:dyDescent="0.2">
      <c r="A4027" s="6">
        <f t="shared" si="374"/>
        <v>0.05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7">
        <f t="shared" si="372"/>
        <v>62.5</v>
      </c>
      <c r="Q4027" t="str">
        <f t="shared" si="375"/>
        <v>theater</v>
      </c>
      <c r="R4027" t="str">
        <f t="shared" si="373"/>
        <v>plays</v>
      </c>
      <c r="S4027" s="11">
        <f t="shared" si="376"/>
        <v>42211.029351851852</v>
      </c>
      <c r="T4027">
        <f t="shared" si="377"/>
        <v>2015</v>
      </c>
    </row>
    <row r="4028" spans="1:20" ht="48" x14ac:dyDescent="0.2">
      <c r="A4028" s="6">
        <f t="shared" si="374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7" t="e">
        <f t="shared" si="372"/>
        <v>#DIV/0!</v>
      </c>
      <c r="Q4028" t="str">
        <f t="shared" si="375"/>
        <v>theater</v>
      </c>
      <c r="R4028" t="str">
        <f t="shared" si="373"/>
        <v>plays</v>
      </c>
      <c r="S4028" s="11">
        <f t="shared" si="376"/>
        <v>42342.488877314812</v>
      </c>
      <c r="T4028">
        <f t="shared" si="377"/>
        <v>2015</v>
      </c>
    </row>
    <row r="4029" spans="1:20" ht="48" x14ac:dyDescent="0.2">
      <c r="A4029" s="6">
        <f t="shared" si="374"/>
        <v>7.166666666666667E-2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7">
        <f t="shared" si="372"/>
        <v>30.714285714285715</v>
      </c>
      <c r="Q4029" t="str">
        <f t="shared" si="375"/>
        <v>theater</v>
      </c>
      <c r="R4029" t="str">
        <f t="shared" si="373"/>
        <v>plays</v>
      </c>
      <c r="S4029" s="11">
        <f t="shared" si="376"/>
        <v>42788.833333333336</v>
      </c>
      <c r="T4029">
        <f t="shared" si="377"/>
        <v>2017</v>
      </c>
    </row>
    <row r="4030" spans="1:20" ht="48" x14ac:dyDescent="0.2">
      <c r="A4030" s="6">
        <f t="shared" si="374"/>
        <v>0.28050000000000003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7">
        <f t="shared" si="372"/>
        <v>51</v>
      </c>
      <c r="Q4030" t="str">
        <f t="shared" si="375"/>
        <v>theater</v>
      </c>
      <c r="R4030" t="str">
        <f t="shared" si="373"/>
        <v>plays</v>
      </c>
      <c r="S4030" s="11">
        <f t="shared" si="376"/>
        <v>41795.730324074073</v>
      </c>
      <c r="T4030">
        <f t="shared" si="377"/>
        <v>2014</v>
      </c>
    </row>
    <row r="4031" spans="1:20" ht="48" x14ac:dyDescent="0.2">
      <c r="A4031" s="6">
        <f t="shared" si="374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7" t="e">
        <f t="shared" si="372"/>
        <v>#DIV/0!</v>
      </c>
      <c r="Q4031" t="str">
        <f t="shared" si="375"/>
        <v>theater</v>
      </c>
      <c r="R4031" t="str">
        <f t="shared" si="373"/>
        <v>plays</v>
      </c>
      <c r="S4031" s="11">
        <f t="shared" si="376"/>
        <v>42351.816782407412</v>
      </c>
      <c r="T4031">
        <f t="shared" si="377"/>
        <v>2015</v>
      </c>
    </row>
    <row r="4032" spans="1:20" ht="48" x14ac:dyDescent="0.2">
      <c r="A4032" s="6">
        <f t="shared" si="374"/>
        <v>0.16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7">
        <f t="shared" si="372"/>
        <v>66.666666666666671</v>
      </c>
      <c r="Q4032" t="str">
        <f t="shared" si="375"/>
        <v>theater</v>
      </c>
      <c r="R4032" t="str">
        <f t="shared" si="373"/>
        <v>plays</v>
      </c>
      <c r="S4032" s="11">
        <f t="shared" si="376"/>
        <v>42403.575694444437</v>
      </c>
      <c r="T4032">
        <f t="shared" si="377"/>
        <v>2016</v>
      </c>
    </row>
    <row r="4033" spans="1:20" ht="48" x14ac:dyDescent="0.2">
      <c r="A4033" s="6">
        <f t="shared" si="374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7" t="e">
        <f t="shared" si="372"/>
        <v>#DIV/0!</v>
      </c>
      <c r="Q4033" t="str">
        <f t="shared" si="375"/>
        <v>theater</v>
      </c>
      <c r="R4033" t="str">
        <f t="shared" si="373"/>
        <v>plays</v>
      </c>
      <c r="S4033" s="11">
        <f t="shared" si="376"/>
        <v>41991.418564814812</v>
      </c>
      <c r="T4033">
        <f t="shared" si="377"/>
        <v>2014</v>
      </c>
    </row>
    <row r="4034" spans="1:20" ht="48" x14ac:dyDescent="0.2">
      <c r="A4034" s="6">
        <f t="shared" si="374"/>
        <v>6.8287037037037035E-2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7">
        <f t="shared" ref="P4034:P4097" si="378">F:F/M:M</f>
        <v>59</v>
      </c>
      <c r="Q4034" t="str">
        <f t="shared" si="375"/>
        <v>theater</v>
      </c>
      <c r="R4034" t="str">
        <f t="shared" ref="R4034:R4098" si="379">RIGHT(O4034,LEN(O4034)-SEARCH("/",O4034,1))</f>
        <v>plays</v>
      </c>
      <c r="S4034" s="11">
        <f t="shared" si="376"/>
        <v>42353.642546296294</v>
      </c>
      <c r="T4034">
        <f t="shared" si="377"/>
        <v>2015</v>
      </c>
    </row>
    <row r="4035" spans="1:20" ht="48" x14ac:dyDescent="0.2">
      <c r="A4035" s="6">
        <f t="shared" ref="A4035:A4098" si="380">F:F/E:E</f>
        <v>0.25698702928870293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7">
        <f t="shared" si="378"/>
        <v>65.340319148936175</v>
      </c>
      <c r="Q4035" t="str">
        <f t="shared" ref="Q4035:Q4098" si="381">LEFT(O4035,SEARCH("/",O4035,1)-1)</f>
        <v>theater</v>
      </c>
      <c r="R4035" t="str">
        <f t="shared" si="379"/>
        <v>plays</v>
      </c>
      <c r="S4035" s="11">
        <f t="shared" ref="S4035:S4098" si="382">(((J4035/60)/60)/24)+DATE(1970,1,1)+(-5/24)</f>
        <v>42645.166666666664</v>
      </c>
      <c r="T4035">
        <f t="shared" ref="T4035:T4098" si="383">YEAR(S4035)</f>
        <v>2016</v>
      </c>
    </row>
    <row r="4036" spans="1:20" ht="48" x14ac:dyDescent="0.2">
      <c r="A4036" s="6">
        <f t="shared" si="380"/>
        <v>1.4814814814814815E-2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7">
        <f t="shared" si="378"/>
        <v>100</v>
      </c>
      <c r="Q4036" t="str">
        <f t="shared" si="381"/>
        <v>theater</v>
      </c>
      <c r="R4036" t="str">
        <f t="shared" si="379"/>
        <v>plays</v>
      </c>
      <c r="S4036" s="11">
        <f t="shared" si="382"/>
        <v>42097.697337962956</v>
      </c>
      <c r="T4036">
        <f t="shared" si="383"/>
        <v>2015</v>
      </c>
    </row>
    <row r="4037" spans="1:20" ht="32" x14ac:dyDescent="0.2">
      <c r="A4037" s="6">
        <f t="shared" si="380"/>
        <v>0.36849999999999999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7">
        <f t="shared" si="378"/>
        <v>147.4</v>
      </c>
      <c r="Q4037" t="str">
        <f t="shared" si="381"/>
        <v>theater</v>
      </c>
      <c r="R4037" t="str">
        <f t="shared" si="379"/>
        <v>plays</v>
      </c>
      <c r="S4037" s="11">
        <f t="shared" si="382"/>
        <v>41933.674618055549</v>
      </c>
      <c r="T4037">
        <f t="shared" si="383"/>
        <v>2014</v>
      </c>
    </row>
    <row r="4038" spans="1:20" ht="48" x14ac:dyDescent="0.2">
      <c r="A4038" s="6">
        <f t="shared" si="380"/>
        <v>0.47049999999999997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7">
        <f t="shared" si="378"/>
        <v>166.05882352941177</v>
      </c>
      <c r="Q4038" t="str">
        <f t="shared" si="381"/>
        <v>theater</v>
      </c>
      <c r="R4038" t="str">
        <f t="shared" si="379"/>
        <v>plays</v>
      </c>
      <c r="S4038" s="11">
        <f t="shared" si="382"/>
        <v>41821.729166666664</v>
      </c>
      <c r="T4038">
        <f t="shared" si="383"/>
        <v>2014</v>
      </c>
    </row>
    <row r="4039" spans="1:20" ht="48" x14ac:dyDescent="0.2">
      <c r="A4039" s="6">
        <f t="shared" si="380"/>
        <v>0.11428571428571428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7">
        <f t="shared" si="378"/>
        <v>40</v>
      </c>
      <c r="Q4039" t="str">
        <f t="shared" si="381"/>
        <v>theater</v>
      </c>
      <c r="R4039" t="str">
        <f t="shared" si="379"/>
        <v>plays</v>
      </c>
      <c r="S4039" s="11">
        <f t="shared" si="382"/>
        <v>42514.392361111109</v>
      </c>
      <c r="T4039">
        <f t="shared" si="383"/>
        <v>2016</v>
      </c>
    </row>
    <row r="4040" spans="1:20" ht="48" x14ac:dyDescent="0.2">
      <c r="A4040" s="6">
        <f t="shared" si="380"/>
        <v>0.12039999999999999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7">
        <f t="shared" si="378"/>
        <v>75.25</v>
      </c>
      <c r="Q4040" t="str">
        <f t="shared" si="381"/>
        <v>theater</v>
      </c>
      <c r="R4040" t="str">
        <f t="shared" si="379"/>
        <v>plays</v>
      </c>
      <c r="S4040" s="11">
        <f t="shared" si="382"/>
        <v>41929.59039351852</v>
      </c>
      <c r="T4040">
        <f t="shared" si="383"/>
        <v>2014</v>
      </c>
    </row>
    <row r="4041" spans="1:20" ht="32" x14ac:dyDescent="0.2">
      <c r="A4041" s="6">
        <f t="shared" si="380"/>
        <v>0.6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7">
        <f t="shared" si="378"/>
        <v>60</v>
      </c>
      <c r="Q4041" t="str">
        <f t="shared" si="381"/>
        <v>theater</v>
      </c>
      <c r="R4041" t="str">
        <f t="shared" si="379"/>
        <v>plays</v>
      </c>
      <c r="S4041" s="11">
        <f t="shared" si="382"/>
        <v>42339.040972222218</v>
      </c>
      <c r="T4041">
        <f t="shared" si="383"/>
        <v>2015</v>
      </c>
    </row>
    <row r="4042" spans="1:20" ht="48" x14ac:dyDescent="0.2">
      <c r="A4042" s="6">
        <f t="shared" si="380"/>
        <v>0.3125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7">
        <f t="shared" si="378"/>
        <v>1250</v>
      </c>
      <c r="Q4042" t="str">
        <f t="shared" si="381"/>
        <v>theater</v>
      </c>
      <c r="R4042" t="str">
        <f t="shared" si="379"/>
        <v>plays</v>
      </c>
      <c r="S4042" s="11">
        <f t="shared" si="382"/>
        <v>42202.916666666664</v>
      </c>
      <c r="T4042">
        <f t="shared" si="383"/>
        <v>2015</v>
      </c>
    </row>
    <row r="4043" spans="1:20" ht="32" x14ac:dyDescent="0.2">
      <c r="A4043" s="6">
        <f t="shared" si="380"/>
        <v>4.1999999999999997E-3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7">
        <f t="shared" si="378"/>
        <v>10.5</v>
      </c>
      <c r="Q4043" t="str">
        <f t="shared" si="381"/>
        <v>theater</v>
      </c>
      <c r="R4043" t="str">
        <f t="shared" si="379"/>
        <v>plays</v>
      </c>
      <c r="S4043" s="11">
        <f t="shared" si="382"/>
        <v>42619.265671296293</v>
      </c>
      <c r="T4043">
        <f t="shared" si="383"/>
        <v>2016</v>
      </c>
    </row>
    <row r="4044" spans="1:20" ht="48" x14ac:dyDescent="0.2">
      <c r="A4044" s="6">
        <f t="shared" si="380"/>
        <v>2.0999999999999999E-3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7">
        <f t="shared" si="378"/>
        <v>7</v>
      </c>
      <c r="Q4044" t="str">
        <f t="shared" si="381"/>
        <v>theater</v>
      </c>
      <c r="R4044" t="str">
        <f t="shared" si="379"/>
        <v>plays</v>
      </c>
      <c r="S4044" s="11">
        <f t="shared" si="382"/>
        <v>42024.594444444439</v>
      </c>
      <c r="T4044">
        <f t="shared" si="383"/>
        <v>2015</v>
      </c>
    </row>
    <row r="4045" spans="1:20" ht="48" x14ac:dyDescent="0.2">
      <c r="A4045" s="6">
        <f t="shared" si="380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7" t="e">
        <f t="shared" si="378"/>
        <v>#DIV/0!</v>
      </c>
      <c r="Q4045" t="str">
        <f t="shared" si="381"/>
        <v>theater</v>
      </c>
      <c r="R4045" t="str">
        <f t="shared" si="379"/>
        <v>plays</v>
      </c>
      <c r="S4045" s="11">
        <f t="shared" si="382"/>
        <v>41963.749131944445</v>
      </c>
      <c r="T4045">
        <f t="shared" si="383"/>
        <v>2014</v>
      </c>
    </row>
    <row r="4046" spans="1:20" ht="48" x14ac:dyDescent="0.2">
      <c r="A4046" s="6">
        <f t="shared" si="380"/>
        <v>0.375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7">
        <f t="shared" si="378"/>
        <v>56.25</v>
      </c>
      <c r="Q4046" t="str">
        <f t="shared" si="381"/>
        <v>theater</v>
      </c>
      <c r="R4046" t="str">
        <f t="shared" si="379"/>
        <v>plays</v>
      </c>
      <c r="S4046" s="11">
        <f t="shared" si="382"/>
        <v>42103.999999999993</v>
      </c>
      <c r="T4046">
        <f t="shared" si="383"/>
        <v>2015</v>
      </c>
    </row>
    <row r="4047" spans="1:20" ht="48" x14ac:dyDescent="0.2">
      <c r="A4047" s="6">
        <f t="shared" si="380"/>
        <v>2.0000000000000001E-4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7">
        <f t="shared" si="378"/>
        <v>1</v>
      </c>
      <c r="Q4047" t="str">
        <f t="shared" si="381"/>
        <v>theater</v>
      </c>
      <c r="R4047" t="str">
        <f t="shared" si="379"/>
        <v>plays</v>
      </c>
      <c r="S4047" s="11">
        <f t="shared" si="382"/>
        <v>41871.992928240739</v>
      </c>
      <c r="T4047">
        <f t="shared" si="383"/>
        <v>2014</v>
      </c>
    </row>
    <row r="4048" spans="1:20" ht="48" x14ac:dyDescent="0.2">
      <c r="A4048" s="6">
        <f t="shared" si="380"/>
        <v>8.2142857142857142E-2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7">
        <f t="shared" si="378"/>
        <v>38.333333333333336</v>
      </c>
      <c r="Q4048" t="str">
        <f t="shared" si="381"/>
        <v>theater</v>
      </c>
      <c r="R4048" t="str">
        <f t="shared" si="379"/>
        <v>plays</v>
      </c>
      <c r="S4048" s="11">
        <f t="shared" si="382"/>
        <v>41934.442245370366</v>
      </c>
      <c r="T4048">
        <f t="shared" si="383"/>
        <v>2014</v>
      </c>
    </row>
    <row r="4049" spans="1:20" ht="48" x14ac:dyDescent="0.2">
      <c r="A4049" s="6">
        <f t="shared" si="380"/>
        <v>2.1999999999999999E-2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7">
        <f t="shared" si="378"/>
        <v>27.5</v>
      </c>
      <c r="Q4049" t="str">
        <f t="shared" si="381"/>
        <v>theater</v>
      </c>
      <c r="R4049" t="str">
        <f t="shared" si="379"/>
        <v>plays</v>
      </c>
      <c r="S4049" s="11">
        <f t="shared" si="382"/>
        <v>42014.833333333336</v>
      </c>
      <c r="T4049">
        <f t="shared" si="383"/>
        <v>2015</v>
      </c>
    </row>
    <row r="4050" spans="1:20" ht="48" x14ac:dyDescent="0.2">
      <c r="A4050" s="6">
        <f t="shared" si="380"/>
        <v>0.17652941176470588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7">
        <f t="shared" si="378"/>
        <v>32.978021978021978</v>
      </c>
      <c r="Q4050" t="str">
        <f t="shared" si="381"/>
        <v>theater</v>
      </c>
      <c r="R4050" t="str">
        <f t="shared" si="379"/>
        <v>plays</v>
      </c>
      <c r="S4050" s="11">
        <f t="shared" si="382"/>
        <v>42471.259108796294</v>
      </c>
      <c r="T4050">
        <f t="shared" si="383"/>
        <v>2016</v>
      </c>
    </row>
    <row r="4051" spans="1:20" ht="48" x14ac:dyDescent="0.2">
      <c r="A4051" s="6">
        <f t="shared" si="380"/>
        <v>8.0000000000000004E-4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7">
        <f t="shared" si="378"/>
        <v>16</v>
      </c>
      <c r="Q4051" t="str">
        <f t="shared" si="381"/>
        <v>theater</v>
      </c>
      <c r="R4051" t="str">
        <f t="shared" si="379"/>
        <v>plays</v>
      </c>
      <c r="S4051" s="11">
        <f t="shared" si="382"/>
        <v>42199.750173611108</v>
      </c>
      <c r="T4051">
        <f t="shared" si="383"/>
        <v>2015</v>
      </c>
    </row>
    <row r="4052" spans="1:20" ht="48" x14ac:dyDescent="0.2">
      <c r="A4052" s="6">
        <f t="shared" si="380"/>
        <v>6.6666666666666664E-4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7">
        <f t="shared" si="378"/>
        <v>1</v>
      </c>
      <c r="Q4052" t="str">
        <f t="shared" si="381"/>
        <v>theater</v>
      </c>
      <c r="R4052" t="str">
        <f t="shared" si="379"/>
        <v>plays</v>
      </c>
      <c r="S4052" s="11">
        <f t="shared" si="382"/>
        <v>41935.428136574068</v>
      </c>
      <c r="T4052">
        <f t="shared" si="383"/>
        <v>2014</v>
      </c>
    </row>
    <row r="4053" spans="1:20" ht="48" x14ac:dyDescent="0.2">
      <c r="A4053" s="6">
        <f t="shared" si="380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7" t="e">
        <f t="shared" si="378"/>
        <v>#DIV/0!</v>
      </c>
      <c r="Q4053" t="str">
        <f t="shared" si="381"/>
        <v>theater</v>
      </c>
      <c r="R4053" t="str">
        <f t="shared" si="379"/>
        <v>plays</v>
      </c>
      <c r="S4053" s="11">
        <f t="shared" si="382"/>
        <v>41768.078472222223</v>
      </c>
      <c r="T4053">
        <f t="shared" si="383"/>
        <v>2014</v>
      </c>
    </row>
    <row r="4054" spans="1:20" ht="64" x14ac:dyDescent="0.2">
      <c r="A4054" s="6">
        <f t="shared" si="380"/>
        <v>0.37533333333333335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7">
        <f t="shared" si="378"/>
        <v>86.615384615384613</v>
      </c>
      <c r="Q4054" t="str">
        <f t="shared" si="381"/>
        <v>theater</v>
      </c>
      <c r="R4054" t="str">
        <f t="shared" si="379"/>
        <v>plays</v>
      </c>
      <c r="S4054" s="11">
        <f t="shared" si="382"/>
        <v>41925.670324074068</v>
      </c>
      <c r="T4054">
        <f t="shared" si="383"/>
        <v>2014</v>
      </c>
    </row>
    <row r="4055" spans="1:20" ht="48" x14ac:dyDescent="0.2">
      <c r="A4055" s="6">
        <f t="shared" si="380"/>
        <v>0.22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7">
        <f t="shared" si="378"/>
        <v>55</v>
      </c>
      <c r="Q4055" t="str">
        <f t="shared" si="381"/>
        <v>theater</v>
      </c>
      <c r="R4055" t="str">
        <f t="shared" si="379"/>
        <v>plays</v>
      </c>
      <c r="S4055" s="11">
        <f t="shared" si="382"/>
        <v>41958.624999999993</v>
      </c>
      <c r="T4055">
        <f t="shared" si="383"/>
        <v>2014</v>
      </c>
    </row>
    <row r="4056" spans="1:20" ht="48" x14ac:dyDescent="0.2">
      <c r="A4056" s="6">
        <f t="shared" si="380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7" t="e">
        <f t="shared" si="378"/>
        <v>#DIV/0!</v>
      </c>
      <c r="Q4056" t="str">
        <f t="shared" si="381"/>
        <v>theater</v>
      </c>
      <c r="R4056" t="str">
        <f t="shared" si="379"/>
        <v>plays</v>
      </c>
      <c r="S4056" s="11">
        <f t="shared" si="382"/>
        <v>42643.958333333336</v>
      </c>
      <c r="T4056">
        <f t="shared" si="383"/>
        <v>2016</v>
      </c>
    </row>
    <row r="4057" spans="1:20" ht="48" x14ac:dyDescent="0.2">
      <c r="A4057" s="6">
        <f t="shared" si="380"/>
        <v>0.1762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7">
        <f t="shared" si="378"/>
        <v>41.952380952380949</v>
      </c>
      <c r="Q4057" t="str">
        <f t="shared" si="381"/>
        <v>theater</v>
      </c>
      <c r="R4057" t="str">
        <f t="shared" si="379"/>
        <v>plays</v>
      </c>
      <c r="S4057" s="11">
        <f t="shared" si="382"/>
        <v>41809.44017361111</v>
      </c>
      <c r="T4057">
        <f t="shared" si="383"/>
        <v>2014</v>
      </c>
    </row>
    <row r="4058" spans="1:20" ht="48" x14ac:dyDescent="0.2">
      <c r="A4058" s="6">
        <f t="shared" si="380"/>
        <v>0.53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7">
        <f t="shared" si="378"/>
        <v>88.333333333333329</v>
      </c>
      <c r="Q4058" t="str">
        <f t="shared" si="381"/>
        <v>theater</v>
      </c>
      <c r="R4058" t="str">
        <f t="shared" si="379"/>
        <v>plays</v>
      </c>
      <c r="S4058" s="11">
        <f t="shared" si="382"/>
        <v>42554.624305555553</v>
      </c>
      <c r="T4058">
        <f t="shared" si="383"/>
        <v>2016</v>
      </c>
    </row>
    <row r="4059" spans="1:20" ht="48" x14ac:dyDescent="0.2">
      <c r="A4059" s="6">
        <f t="shared" si="380"/>
        <v>0.22142857142857142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7">
        <f t="shared" si="378"/>
        <v>129.16666666666666</v>
      </c>
      <c r="Q4059" t="str">
        <f t="shared" si="381"/>
        <v>theater</v>
      </c>
      <c r="R4059" t="str">
        <f t="shared" si="379"/>
        <v>plays</v>
      </c>
      <c r="S4059" s="11">
        <f t="shared" si="382"/>
        <v>42333.749999999993</v>
      </c>
      <c r="T4059">
        <f t="shared" si="383"/>
        <v>2015</v>
      </c>
    </row>
    <row r="4060" spans="1:20" ht="48" x14ac:dyDescent="0.2">
      <c r="A4060" s="6">
        <f t="shared" si="380"/>
        <v>2.5333333333333333E-2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7">
        <f t="shared" si="378"/>
        <v>23.75</v>
      </c>
      <c r="Q4060" t="str">
        <f t="shared" si="381"/>
        <v>theater</v>
      </c>
      <c r="R4060" t="str">
        <f t="shared" si="379"/>
        <v>plays</v>
      </c>
      <c r="S4060" s="11">
        <f t="shared" si="382"/>
        <v>42460.957638888889</v>
      </c>
      <c r="T4060">
        <f t="shared" si="383"/>
        <v>2016</v>
      </c>
    </row>
    <row r="4061" spans="1:20" ht="48" x14ac:dyDescent="0.2">
      <c r="A4061" s="6">
        <f t="shared" si="380"/>
        <v>2.5000000000000001E-2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7">
        <f t="shared" si="378"/>
        <v>35.714285714285715</v>
      </c>
      <c r="Q4061" t="str">
        <f t="shared" si="381"/>
        <v>theater</v>
      </c>
      <c r="R4061" t="str">
        <f t="shared" si="379"/>
        <v>plays</v>
      </c>
      <c r="S4061" s="11">
        <f t="shared" si="382"/>
        <v>41897.916666666664</v>
      </c>
      <c r="T4061">
        <f t="shared" si="383"/>
        <v>2014</v>
      </c>
    </row>
    <row r="4062" spans="1:20" ht="48" x14ac:dyDescent="0.2">
      <c r="A4062" s="6">
        <f t="shared" si="380"/>
        <v>2.8500000000000001E-2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7">
        <f t="shared" si="378"/>
        <v>57</v>
      </c>
      <c r="Q4062" t="str">
        <f t="shared" si="381"/>
        <v>theater</v>
      </c>
      <c r="R4062" t="str">
        <f t="shared" si="379"/>
        <v>plays</v>
      </c>
      <c r="S4062" s="11">
        <f t="shared" si="382"/>
        <v>41813.458333333328</v>
      </c>
      <c r="T4062">
        <f t="shared" si="383"/>
        <v>2014</v>
      </c>
    </row>
    <row r="4063" spans="1:20" ht="32" x14ac:dyDescent="0.2">
      <c r="A4063" s="6">
        <f t="shared" si="380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7" t="e">
        <f t="shared" si="378"/>
        <v>#DIV/0!</v>
      </c>
      <c r="Q4063" t="str">
        <f t="shared" si="381"/>
        <v>theater</v>
      </c>
      <c r="R4063" t="str">
        <f t="shared" si="379"/>
        <v>plays</v>
      </c>
      <c r="S4063" s="11">
        <f t="shared" si="382"/>
        <v>42480.891469907401</v>
      </c>
      <c r="T4063">
        <f t="shared" si="383"/>
        <v>2016</v>
      </c>
    </row>
    <row r="4064" spans="1:20" ht="48" x14ac:dyDescent="0.2">
      <c r="A4064" s="6">
        <f t="shared" si="380"/>
        <v>2.4500000000000001E-2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7">
        <f t="shared" si="378"/>
        <v>163.33333333333334</v>
      </c>
      <c r="Q4064" t="str">
        <f t="shared" si="381"/>
        <v>theater</v>
      </c>
      <c r="R4064" t="str">
        <f t="shared" si="379"/>
        <v>plays</v>
      </c>
      <c r="S4064" s="11">
        <f t="shared" si="382"/>
        <v>42553.530879629623</v>
      </c>
      <c r="T4064">
        <f t="shared" si="383"/>
        <v>2016</v>
      </c>
    </row>
    <row r="4065" spans="1:20" ht="48" x14ac:dyDescent="0.2">
      <c r="A4065" s="6">
        <f t="shared" si="380"/>
        <v>1.4210526315789474E-2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7">
        <f t="shared" si="378"/>
        <v>15</v>
      </c>
      <c r="Q4065" t="str">
        <f t="shared" si="381"/>
        <v>theater</v>
      </c>
      <c r="R4065" t="str">
        <f t="shared" si="379"/>
        <v>plays</v>
      </c>
      <c r="S4065" s="11">
        <f t="shared" si="382"/>
        <v>41817.473194444443</v>
      </c>
      <c r="T4065">
        <f t="shared" si="383"/>
        <v>2014</v>
      </c>
    </row>
    <row r="4066" spans="1:20" ht="48" x14ac:dyDescent="0.2">
      <c r="A4066" s="6">
        <f t="shared" si="380"/>
        <v>0.1925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7">
        <f t="shared" si="378"/>
        <v>64.166666666666671</v>
      </c>
      <c r="Q4066" t="str">
        <f t="shared" si="381"/>
        <v>theater</v>
      </c>
      <c r="R4066" t="str">
        <f t="shared" si="379"/>
        <v>plays</v>
      </c>
      <c r="S4066" s="11">
        <f t="shared" si="382"/>
        <v>42123.379930555551</v>
      </c>
      <c r="T4066">
        <f t="shared" si="383"/>
        <v>2015</v>
      </c>
    </row>
    <row r="4067" spans="1:20" ht="32" x14ac:dyDescent="0.2">
      <c r="A4067" s="6">
        <f t="shared" si="380"/>
        <v>6.7499999999999999E-3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7">
        <f t="shared" si="378"/>
        <v>6.75</v>
      </c>
      <c r="Q4067" t="str">
        <f t="shared" si="381"/>
        <v>theater</v>
      </c>
      <c r="R4067" t="str">
        <f t="shared" si="379"/>
        <v>plays</v>
      </c>
      <c r="S4067" s="11">
        <f t="shared" si="382"/>
        <v>41863.74318287037</v>
      </c>
      <c r="T4067">
        <f t="shared" si="383"/>
        <v>2014</v>
      </c>
    </row>
    <row r="4068" spans="1:20" ht="48" x14ac:dyDescent="0.2">
      <c r="A4068" s="6">
        <f t="shared" si="380"/>
        <v>1.6666666666666668E-3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7">
        <f t="shared" si="378"/>
        <v>25</v>
      </c>
      <c r="Q4068" t="str">
        <f t="shared" si="381"/>
        <v>theater</v>
      </c>
      <c r="R4068" t="str">
        <f t="shared" si="379"/>
        <v>plays</v>
      </c>
      <c r="S4068" s="11">
        <f t="shared" si="382"/>
        <v>42508.830879629626</v>
      </c>
      <c r="T4068">
        <f t="shared" si="383"/>
        <v>2016</v>
      </c>
    </row>
    <row r="4069" spans="1:20" ht="48" x14ac:dyDescent="0.2">
      <c r="A4069" s="6">
        <f t="shared" si="380"/>
        <v>0.60899999999999999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7">
        <f t="shared" si="378"/>
        <v>179.11764705882354</v>
      </c>
      <c r="Q4069" t="str">
        <f t="shared" si="381"/>
        <v>theater</v>
      </c>
      <c r="R4069" t="str">
        <f t="shared" si="379"/>
        <v>plays</v>
      </c>
      <c r="S4069" s="11">
        <f t="shared" si="382"/>
        <v>42274.909143518518</v>
      </c>
      <c r="T4069">
        <f t="shared" si="383"/>
        <v>2015</v>
      </c>
    </row>
    <row r="4070" spans="1:20" ht="32" x14ac:dyDescent="0.2">
      <c r="A4070" s="6">
        <f t="shared" si="380"/>
        <v>0.01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7">
        <f t="shared" si="378"/>
        <v>34.950000000000003</v>
      </c>
      <c r="Q4070" t="str">
        <f t="shared" si="381"/>
        <v>theater</v>
      </c>
      <c r="R4070" t="str">
        <f t="shared" si="379"/>
        <v>plays</v>
      </c>
      <c r="S4070" s="11">
        <f t="shared" si="382"/>
        <v>42748.753472222219</v>
      </c>
      <c r="T4070">
        <f t="shared" si="383"/>
        <v>2017</v>
      </c>
    </row>
    <row r="4071" spans="1:20" ht="48" x14ac:dyDescent="0.2">
      <c r="A4071" s="6">
        <f t="shared" si="380"/>
        <v>0.34399999999999997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7">
        <f t="shared" si="378"/>
        <v>33.07692307692308</v>
      </c>
      <c r="Q4071" t="str">
        <f t="shared" si="381"/>
        <v>theater</v>
      </c>
      <c r="R4071" t="str">
        <f t="shared" si="379"/>
        <v>plays</v>
      </c>
      <c r="S4071" s="11">
        <f t="shared" si="382"/>
        <v>42063.291666666664</v>
      </c>
      <c r="T4071">
        <f t="shared" si="383"/>
        <v>2015</v>
      </c>
    </row>
    <row r="4072" spans="1:20" ht="32" x14ac:dyDescent="0.2">
      <c r="A4072" s="6">
        <f t="shared" si="380"/>
        <v>0.16500000000000001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7">
        <f t="shared" si="378"/>
        <v>27.5</v>
      </c>
      <c r="Q4072" t="str">
        <f t="shared" si="381"/>
        <v>theater</v>
      </c>
      <c r="R4072" t="str">
        <f t="shared" si="379"/>
        <v>plays</v>
      </c>
      <c r="S4072" s="11">
        <f t="shared" si="382"/>
        <v>42063.916666666664</v>
      </c>
      <c r="T4072">
        <f t="shared" si="383"/>
        <v>2015</v>
      </c>
    </row>
    <row r="4073" spans="1:20" ht="48" x14ac:dyDescent="0.2">
      <c r="A4073" s="6">
        <f t="shared" si="380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7" t="e">
        <f t="shared" si="378"/>
        <v>#DIV/0!</v>
      </c>
      <c r="Q4073" t="str">
        <f t="shared" si="381"/>
        <v>theater</v>
      </c>
      <c r="R4073" t="str">
        <f t="shared" si="379"/>
        <v>plays</v>
      </c>
      <c r="S4073" s="11">
        <f t="shared" si="382"/>
        <v>42730.59642361111</v>
      </c>
      <c r="T4073">
        <f t="shared" si="383"/>
        <v>2016</v>
      </c>
    </row>
    <row r="4074" spans="1:20" ht="48" x14ac:dyDescent="0.2">
      <c r="A4074" s="6">
        <f t="shared" si="380"/>
        <v>4.0000000000000001E-3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7">
        <f t="shared" si="378"/>
        <v>2</v>
      </c>
      <c r="Q4074" t="str">
        <f t="shared" si="381"/>
        <v>theater</v>
      </c>
      <c r="R4074" t="str">
        <f t="shared" si="379"/>
        <v>plays</v>
      </c>
      <c r="S4074" s="11">
        <f t="shared" si="382"/>
        <v>41872.566099537034</v>
      </c>
      <c r="T4074">
        <f t="shared" si="383"/>
        <v>2014</v>
      </c>
    </row>
    <row r="4075" spans="1:20" ht="48" x14ac:dyDescent="0.2">
      <c r="A4075" s="6">
        <f t="shared" si="380"/>
        <v>1.0571428571428572E-2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7">
        <f t="shared" si="378"/>
        <v>18.5</v>
      </c>
      <c r="Q4075" t="str">
        <f t="shared" si="381"/>
        <v>theater</v>
      </c>
      <c r="R4075" t="str">
        <f t="shared" si="379"/>
        <v>plays</v>
      </c>
      <c r="S4075" s="11">
        <f t="shared" si="382"/>
        <v>42132.958333333336</v>
      </c>
      <c r="T4075">
        <f t="shared" si="383"/>
        <v>2015</v>
      </c>
    </row>
    <row r="4076" spans="1:20" ht="48" x14ac:dyDescent="0.2">
      <c r="A4076" s="6">
        <f t="shared" si="380"/>
        <v>0.26727272727272727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7">
        <f t="shared" si="378"/>
        <v>35</v>
      </c>
      <c r="Q4076" t="str">
        <f t="shared" si="381"/>
        <v>theater</v>
      </c>
      <c r="R4076" t="str">
        <f t="shared" si="379"/>
        <v>plays</v>
      </c>
      <c r="S4076" s="11">
        <f t="shared" si="382"/>
        <v>42313.386284722219</v>
      </c>
      <c r="T4076">
        <f t="shared" si="383"/>
        <v>2015</v>
      </c>
    </row>
    <row r="4077" spans="1:20" ht="48" x14ac:dyDescent="0.2">
      <c r="A4077" s="6">
        <f t="shared" si="380"/>
        <v>0.28799999999999998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7">
        <f t="shared" si="378"/>
        <v>44.307692307692307</v>
      </c>
      <c r="Q4077" t="str">
        <f t="shared" si="381"/>
        <v>theater</v>
      </c>
      <c r="R4077" t="str">
        <f t="shared" si="379"/>
        <v>plays</v>
      </c>
      <c r="S4077" s="11">
        <f t="shared" si="382"/>
        <v>41820.519444444442</v>
      </c>
      <c r="T4077">
        <f t="shared" si="383"/>
        <v>2014</v>
      </c>
    </row>
    <row r="4078" spans="1:20" ht="48" x14ac:dyDescent="0.2">
      <c r="A4078" s="6">
        <f t="shared" si="380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7" t="e">
        <f t="shared" si="378"/>
        <v>#DIV/0!</v>
      </c>
      <c r="Q4078" t="str">
        <f t="shared" si="381"/>
        <v>theater</v>
      </c>
      <c r="R4078" t="str">
        <f t="shared" si="379"/>
        <v>plays</v>
      </c>
      <c r="S4078" s="11">
        <f t="shared" si="382"/>
        <v>41933.618749999994</v>
      </c>
      <c r="T4078">
        <f t="shared" si="383"/>
        <v>2014</v>
      </c>
    </row>
    <row r="4079" spans="1:20" ht="48" x14ac:dyDescent="0.2">
      <c r="A4079" s="6">
        <f t="shared" si="380"/>
        <v>8.8999999999999996E-2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7">
        <f t="shared" si="378"/>
        <v>222.5</v>
      </c>
      <c r="Q4079" t="str">
        <f t="shared" si="381"/>
        <v>theater</v>
      </c>
      <c r="R4079" t="str">
        <f t="shared" si="379"/>
        <v>plays</v>
      </c>
      <c r="S4079" s="11">
        <f t="shared" si="382"/>
        <v>42725.502245370364</v>
      </c>
      <c r="T4079">
        <f t="shared" si="383"/>
        <v>2016</v>
      </c>
    </row>
    <row r="4080" spans="1:20" ht="48" x14ac:dyDescent="0.2">
      <c r="A4080" s="6">
        <f t="shared" si="380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7" t="e">
        <f t="shared" si="378"/>
        <v>#DIV/0!</v>
      </c>
      <c r="Q4080" t="str">
        <f t="shared" si="381"/>
        <v>theater</v>
      </c>
      <c r="R4080" t="str">
        <f t="shared" si="379"/>
        <v>plays</v>
      </c>
      <c r="S4080" s="11">
        <f t="shared" si="382"/>
        <v>42762.579189814809</v>
      </c>
      <c r="T4080">
        <f t="shared" si="383"/>
        <v>2017</v>
      </c>
    </row>
    <row r="4081" spans="1:20" ht="48" x14ac:dyDescent="0.2">
      <c r="A4081" s="6">
        <f t="shared" si="380"/>
        <v>1.6666666666666668E-3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7">
        <f t="shared" si="378"/>
        <v>5</v>
      </c>
      <c r="Q4081" t="str">
        <f t="shared" si="381"/>
        <v>theater</v>
      </c>
      <c r="R4081" t="str">
        <f t="shared" si="379"/>
        <v>plays</v>
      </c>
      <c r="S4081" s="11">
        <f t="shared" si="382"/>
        <v>42540.730567129627</v>
      </c>
      <c r="T4081">
        <f t="shared" si="383"/>
        <v>2016</v>
      </c>
    </row>
    <row r="4082" spans="1:20" ht="48" x14ac:dyDescent="0.2">
      <c r="A4082" s="6">
        <f t="shared" si="380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7" t="e">
        <f t="shared" si="378"/>
        <v>#DIV/0!</v>
      </c>
      <c r="Q4082" t="str">
        <f t="shared" si="381"/>
        <v>theater</v>
      </c>
      <c r="R4082" t="str">
        <f t="shared" si="379"/>
        <v>plays</v>
      </c>
      <c r="S4082" s="11">
        <f t="shared" si="382"/>
        <v>42535.57916666667</v>
      </c>
      <c r="T4082">
        <f t="shared" si="383"/>
        <v>2016</v>
      </c>
    </row>
    <row r="4083" spans="1:20" ht="48" x14ac:dyDescent="0.2">
      <c r="A4083" s="6">
        <f t="shared" si="380"/>
        <v>0.15737410071942445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7">
        <f t="shared" si="378"/>
        <v>29.166666666666668</v>
      </c>
      <c r="Q4083" t="str">
        <f t="shared" si="381"/>
        <v>theater</v>
      </c>
      <c r="R4083" t="str">
        <f t="shared" si="379"/>
        <v>plays</v>
      </c>
      <c r="S4083" s="11">
        <f t="shared" si="382"/>
        <v>42071.331307870372</v>
      </c>
      <c r="T4083">
        <f t="shared" si="383"/>
        <v>2015</v>
      </c>
    </row>
    <row r="4084" spans="1:20" ht="48" x14ac:dyDescent="0.2">
      <c r="A4084" s="6">
        <f t="shared" si="380"/>
        <v>0.02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7">
        <f t="shared" si="378"/>
        <v>1.5</v>
      </c>
      <c r="Q4084" t="str">
        <f t="shared" si="381"/>
        <v>theater</v>
      </c>
      <c r="R4084" t="str">
        <f t="shared" si="379"/>
        <v>plays</v>
      </c>
      <c r="S4084" s="11">
        <f t="shared" si="382"/>
        <v>42322.749999999993</v>
      </c>
      <c r="T4084">
        <f t="shared" si="383"/>
        <v>2015</v>
      </c>
    </row>
    <row r="4085" spans="1:20" ht="48" x14ac:dyDescent="0.2">
      <c r="A4085" s="6">
        <f t="shared" si="380"/>
        <v>0.21685714285714286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7">
        <f t="shared" si="378"/>
        <v>126.5</v>
      </c>
      <c r="Q4085" t="str">
        <f t="shared" si="381"/>
        <v>theater</v>
      </c>
      <c r="R4085" t="str">
        <f t="shared" si="379"/>
        <v>plays</v>
      </c>
      <c r="S4085" s="11">
        <f t="shared" si="382"/>
        <v>42383.553425925922</v>
      </c>
      <c r="T4085">
        <f t="shared" si="383"/>
        <v>2016</v>
      </c>
    </row>
    <row r="4086" spans="1:20" ht="48" x14ac:dyDescent="0.2">
      <c r="A4086" s="6">
        <f t="shared" si="380"/>
        <v>3.3333333333333335E-3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7">
        <f t="shared" si="378"/>
        <v>10</v>
      </c>
      <c r="Q4086" t="str">
        <f t="shared" si="381"/>
        <v>theater</v>
      </c>
      <c r="R4086" t="str">
        <f t="shared" si="379"/>
        <v>plays</v>
      </c>
      <c r="S4086" s="11">
        <f t="shared" si="382"/>
        <v>42652.228078703702</v>
      </c>
      <c r="T4086">
        <f t="shared" si="383"/>
        <v>2016</v>
      </c>
    </row>
    <row r="4087" spans="1:20" ht="48" x14ac:dyDescent="0.2">
      <c r="A4087" s="6">
        <f t="shared" si="380"/>
        <v>2.8571428571428571E-3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7">
        <f t="shared" si="378"/>
        <v>10</v>
      </c>
      <c r="Q4087" t="str">
        <f t="shared" si="381"/>
        <v>theater</v>
      </c>
      <c r="R4087" t="str">
        <f t="shared" si="379"/>
        <v>plays</v>
      </c>
      <c r="S4087" s="11">
        <f t="shared" si="382"/>
        <v>42086.957638888889</v>
      </c>
      <c r="T4087">
        <f t="shared" si="383"/>
        <v>2015</v>
      </c>
    </row>
    <row r="4088" spans="1:20" ht="48" x14ac:dyDescent="0.2">
      <c r="A4088" s="6">
        <f t="shared" si="380"/>
        <v>4.7E-2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7">
        <f t="shared" si="378"/>
        <v>9.4</v>
      </c>
      <c r="Q4088" t="str">
        <f t="shared" si="381"/>
        <v>theater</v>
      </c>
      <c r="R4088" t="str">
        <f t="shared" si="379"/>
        <v>plays</v>
      </c>
      <c r="S4088" s="11">
        <f t="shared" si="382"/>
        <v>42328.958333333336</v>
      </c>
      <c r="T4088">
        <f t="shared" si="383"/>
        <v>2015</v>
      </c>
    </row>
    <row r="4089" spans="1:20" ht="16" x14ac:dyDescent="0.2">
      <c r="A4089" s="6">
        <f t="shared" si="380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7" t="e">
        <f t="shared" si="378"/>
        <v>#DIV/0!</v>
      </c>
      <c r="Q4089" t="str">
        <f t="shared" si="381"/>
        <v>theater</v>
      </c>
      <c r="R4089" t="str">
        <f t="shared" si="379"/>
        <v>plays</v>
      </c>
      <c r="S4089" s="11">
        <f t="shared" si="382"/>
        <v>42568.53456018518</v>
      </c>
      <c r="T4089">
        <f t="shared" si="383"/>
        <v>2016</v>
      </c>
    </row>
    <row r="4090" spans="1:20" ht="48" x14ac:dyDescent="0.2">
      <c r="A4090" s="6">
        <f t="shared" si="380"/>
        <v>0.108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7">
        <f t="shared" si="378"/>
        <v>72</v>
      </c>
      <c r="Q4090" t="str">
        <f t="shared" si="381"/>
        <v>theater</v>
      </c>
      <c r="R4090" t="str">
        <f t="shared" si="379"/>
        <v>plays</v>
      </c>
      <c r="S4090" s="11">
        <f t="shared" si="382"/>
        <v>42020.226388888892</v>
      </c>
      <c r="T4090">
        <f t="shared" si="383"/>
        <v>2015</v>
      </c>
    </row>
    <row r="4091" spans="1:20" ht="48" x14ac:dyDescent="0.2">
      <c r="A4091" s="6">
        <f t="shared" si="380"/>
        <v>4.8000000000000001E-2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7">
        <f t="shared" si="378"/>
        <v>30</v>
      </c>
      <c r="Q4091" t="str">
        <f t="shared" si="381"/>
        <v>theater</v>
      </c>
      <c r="R4091" t="str">
        <f t="shared" si="379"/>
        <v>plays</v>
      </c>
      <c r="S4091" s="11">
        <f t="shared" si="382"/>
        <v>42155.524305555555</v>
      </c>
      <c r="T4091">
        <f t="shared" si="383"/>
        <v>2015</v>
      </c>
    </row>
    <row r="4092" spans="1:20" ht="48" x14ac:dyDescent="0.2">
      <c r="A4092" s="6">
        <f t="shared" si="380"/>
        <v>3.2000000000000001E-2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7">
        <f t="shared" si="378"/>
        <v>10.666666666666666</v>
      </c>
      <c r="Q4092" t="str">
        <f t="shared" si="381"/>
        <v>theater</v>
      </c>
      <c r="R4092" t="str">
        <f t="shared" si="379"/>
        <v>plays</v>
      </c>
      <c r="S4092" s="11">
        <f t="shared" si="382"/>
        <v>42223.416666666664</v>
      </c>
      <c r="T4092">
        <f t="shared" si="383"/>
        <v>2015</v>
      </c>
    </row>
    <row r="4093" spans="1:20" ht="48" x14ac:dyDescent="0.2">
      <c r="A4093" s="6">
        <f t="shared" si="380"/>
        <v>0.1275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7">
        <f t="shared" si="378"/>
        <v>25.5</v>
      </c>
      <c r="Q4093" t="str">
        <f t="shared" si="381"/>
        <v>theater</v>
      </c>
      <c r="R4093" t="str">
        <f t="shared" si="379"/>
        <v>plays</v>
      </c>
      <c r="S4093" s="11">
        <f t="shared" si="382"/>
        <v>42020.298043981478</v>
      </c>
      <c r="T4093">
        <f t="shared" si="383"/>
        <v>2015</v>
      </c>
    </row>
    <row r="4094" spans="1:20" ht="48" x14ac:dyDescent="0.2">
      <c r="A4094" s="6">
        <f t="shared" si="380"/>
        <v>1.8181818181818181E-4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7">
        <f t="shared" si="378"/>
        <v>20</v>
      </c>
      <c r="Q4094" t="str">
        <f t="shared" si="381"/>
        <v>theater</v>
      </c>
      <c r="R4094" t="str">
        <f t="shared" si="379"/>
        <v>plays</v>
      </c>
      <c r="S4094" s="11">
        <f t="shared" si="382"/>
        <v>42098.94498842593</v>
      </c>
      <c r="T4094">
        <f t="shared" si="383"/>
        <v>2015</v>
      </c>
    </row>
    <row r="4095" spans="1:20" ht="48" x14ac:dyDescent="0.2">
      <c r="A4095" s="6">
        <f t="shared" si="380"/>
        <v>2.4E-2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7">
        <f t="shared" si="378"/>
        <v>15</v>
      </c>
      <c r="Q4095" t="str">
        <f t="shared" si="381"/>
        <v>theater</v>
      </c>
      <c r="R4095" t="str">
        <f t="shared" si="379"/>
        <v>plays</v>
      </c>
      <c r="S4095" s="11">
        <f t="shared" si="382"/>
        <v>42238.607557870368</v>
      </c>
      <c r="T4095">
        <f t="shared" si="383"/>
        <v>2015</v>
      </c>
    </row>
    <row r="4096" spans="1:20" ht="48" x14ac:dyDescent="0.2">
      <c r="A4096" s="6">
        <f t="shared" si="380"/>
        <v>0.36499999999999999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7">
        <f t="shared" si="378"/>
        <v>91.25</v>
      </c>
      <c r="Q4096" t="str">
        <f t="shared" si="381"/>
        <v>theater</v>
      </c>
      <c r="R4096" t="str">
        <f t="shared" si="379"/>
        <v>plays</v>
      </c>
      <c r="S4096" s="11">
        <f t="shared" si="382"/>
        <v>41933.999305555553</v>
      </c>
      <c r="T4096">
        <f t="shared" si="383"/>
        <v>2014</v>
      </c>
    </row>
    <row r="4097" spans="1:20" ht="32" x14ac:dyDescent="0.2">
      <c r="A4097" s="6">
        <f t="shared" si="380"/>
        <v>2.6666666666666668E-2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7">
        <f t="shared" si="378"/>
        <v>800</v>
      </c>
      <c r="Q4097" t="str">
        <f t="shared" si="381"/>
        <v>theater</v>
      </c>
      <c r="R4097" t="str">
        <f t="shared" si="379"/>
        <v>plays</v>
      </c>
      <c r="S4097" s="11">
        <f t="shared" si="382"/>
        <v>42722.823495370372</v>
      </c>
      <c r="T4097">
        <f t="shared" si="383"/>
        <v>2016</v>
      </c>
    </row>
    <row r="4098" spans="1:20" ht="48" x14ac:dyDescent="0.2">
      <c r="A4098" s="6">
        <f t="shared" si="380"/>
        <v>0.11428571428571428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7">
        <f t="shared" ref="P4098:P4115" si="384">F:F/M:M</f>
        <v>80</v>
      </c>
      <c r="Q4098" t="str">
        <f t="shared" si="381"/>
        <v>theater</v>
      </c>
      <c r="R4098" t="str">
        <f t="shared" si="379"/>
        <v>plays</v>
      </c>
      <c r="S4098" s="11">
        <f t="shared" si="382"/>
        <v>42794.160416666658</v>
      </c>
      <c r="T4098">
        <f t="shared" si="383"/>
        <v>2017</v>
      </c>
    </row>
    <row r="4099" spans="1:20" ht="48" x14ac:dyDescent="0.2">
      <c r="A4099" s="6">
        <f t="shared" ref="A4099:A4115" si="385">F:F/E:E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7" t="e">
        <f t="shared" si="384"/>
        <v>#DIV/0!</v>
      </c>
      <c r="Q4099" t="str">
        <f t="shared" ref="Q4099:Q4115" si="386">LEFT(O4099,SEARCH("/",O4099,1)-1)</f>
        <v>theater</v>
      </c>
      <c r="R4099" t="str">
        <f t="shared" ref="R4099:R4115" si="387">RIGHT(O4099,LEN(O4099)-SEARCH("/",O4099,1))</f>
        <v>plays</v>
      </c>
      <c r="S4099" s="11">
        <f t="shared" ref="S4099:S4115" si="388">(((J4099/60)/60)/24)+DATE(1970,1,1)+(-5/24)</f>
        <v>42400.788194444445</v>
      </c>
      <c r="T4099">
        <f t="shared" ref="T4099:T4115" si="389">YEAR(S4099)</f>
        <v>2016</v>
      </c>
    </row>
    <row r="4100" spans="1:20" ht="48" x14ac:dyDescent="0.2">
      <c r="A4100" s="6">
        <f t="shared" si="385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7" t="e">
        <f t="shared" si="384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42525.51385416666</v>
      </c>
      <c r="T4100">
        <f t="shared" si="389"/>
        <v>2016</v>
      </c>
    </row>
    <row r="4101" spans="1:20" ht="48" x14ac:dyDescent="0.2">
      <c r="A4101" s="6">
        <f t="shared" si="385"/>
        <v>1.1111111111111112E-2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7">
        <f t="shared" si="384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42615.642048611109</v>
      </c>
      <c r="T4101">
        <f t="shared" si="389"/>
        <v>2016</v>
      </c>
    </row>
    <row r="4102" spans="1:20" ht="32" x14ac:dyDescent="0.2">
      <c r="A4102" s="6">
        <f t="shared" si="385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7" t="e">
        <f t="shared" si="384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41936.916550925926</v>
      </c>
      <c r="T4102">
        <f t="shared" si="389"/>
        <v>2014</v>
      </c>
    </row>
    <row r="4103" spans="1:20" ht="48" x14ac:dyDescent="0.2">
      <c r="A4103" s="6">
        <f t="shared" si="385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7" t="e">
        <f t="shared" si="384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42760.695393518516</v>
      </c>
      <c r="T4103">
        <f t="shared" si="389"/>
        <v>2017</v>
      </c>
    </row>
    <row r="4104" spans="1:20" ht="48" x14ac:dyDescent="0.2">
      <c r="A4104" s="6">
        <f t="shared" si="385"/>
        <v>0.27400000000000002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7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42505.639733796292</v>
      </c>
      <c r="T4104">
        <f t="shared" si="389"/>
        <v>2016</v>
      </c>
    </row>
    <row r="4105" spans="1:20" ht="48" x14ac:dyDescent="0.2">
      <c r="A4105" s="6">
        <f t="shared" si="385"/>
        <v>0.1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7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42242.563888888886</v>
      </c>
      <c r="T4105">
        <f t="shared" si="389"/>
        <v>2015</v>
      </c>
    </row>
    <row r="4106" spans="1:20" ht="48" x14ac:dyDescent="0.2">
      <c r="A4106" s="6">
        <f t="shared" si="385"/>
        <v>0.21366666666666667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7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42670.069837962961</v>
      </c>
      <c r="T4106">
        <f t="shared" si="389"/>
        <v>2016</v>
      </c>
    </row>
    <row r="4107" spans="1:20" ht="48" x14ac:dyDescent="0.2">
      <c r="A4107" s="6">
        <f t="shared" si="385"/>
        <v>6.9696969696969702E-2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7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42729.802187499998</v>
      </c>
      <c r="T4107">
        <f t="shared" si="389"/>
        <v>2016</v>
      </c>
    </row>
    <row r="4108" spans="1:20" ht="48" x14ac:dyDescent="0.2">
      <c r="A4108" s="6">
        <f t="shared" si="385"/>
        <v>0.70599999999999996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7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42095.833333333336</v>
      </c>
      <c r="T4108">
        <f t="shared" si="389"/>
        <v>2015</v>
      </c>
    </row>
    <row r="4109" spans="1:20" ht="48" x14ac:dyDescent="0.2">
      <c r="A4109" s="6">
        <f t="shared" si="385"/>
        <v>2.0500000000000001E-2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7">
        <f t="shared" si="384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41906.708344907405</v>
      </c>
      <c r="T4109">
        <f t="shared" si="389"/>
        <v>2014</v>
      </c>
    </row>
    <row r="4110" spans="1:20" ht="48" x14ac:dyDescent="0.2">
      <c r="A4110" s="6">
        <f t="shared" si="385"/>
        <v>1.9666666666666666E-2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7">
        <f t="shared" si="384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42796.999999999993</v>
      </c>
      <c r="T4110">
        <f t="shared" si="389"/>
        <v>2017</v>
      </c>
    </row>
    <row r="4111" spans="1:20" ht="48" x14ac:dyDescent="0.2">
      <c r="A4111" s="6">
        <f t="shared" si="385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7" t="e">
        <f t="shared" si="384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42337.372731481482</v>
      </c>
      <c r="T4111">
        <f t="shared" si="389"/>
        <v>2015</v>
      </c>
    </row>
    <row r="4112" spans="1:20" ht="48" x14ac:dyDescent="0.2">
      <c r="A4112" s="6">
        <f t="shared" si="385"/>
        <v>0.28666666666666668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7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42572.418414351843</v>
      </c>
      <c r="T4112">
        <f t="shared" si="389"/>
        <v>2016</v>
      </c>
    </row>
    <row r="4113" spans="1:20" ht="48" x14ac:dyDescent="0.2">
      <c r="A4113" s="6">
        <f t="shared" si="385"/>
        <v>3.1333333333333331E-2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7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42058.927546296291</v>
      </c>
      <c r="T4113">
        <f t="shared" si="389"/>
        <v>2015</v>
      </c>
    </row>
    <row r="4114" spans="1:20" ht="48" x14ac:dyDescent="0.2">
      <c r="A4114" s="6">
        <f t="shared" si="385"/>
        <v>4.0000000000000002E-4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7">
        <f t="shared" si="384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42427.791666666664</v>
      </c>
      <c r="T4114">
        <f t="shared" si="389"/>
        <v>2016</v>
      </c>
    </row>
    <row r="4115" spans="1:20" ht="48" x14ac:dyDescent="0.2">
      <c r="A4115" s="6">
        <f t="shared" si="385"/>
        <v>2E-3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7">
        <f t="shared" si="384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42377.06527777778</v>
      </c>
      <c r="T4115">
        <f t="shared" si="389"/>
        <v>2016</v>
      </c>
    </row>
  </sheetData>
  <autoFilter ref="A1:R4115" xr:uid="{3DBC5390-6BE3-D943-9D24-32F4A7677B4A}"/>
  <conditionalFormatting sqref="I4">
    <cfRule type="containsText" dxfId="12" priority="13" operator="containsText" text="successful">
      <formula>NOT(ISERROR(SEARCH("successful",I4)))</formula>
    </cfRule>
  </conditionalFormatting>
  <conditionalFormatting sqref="G4">
    <cfRule type="containsText" dxfId="11" priority="12" operator="containsText" text="Failed">
      <formula>NOT(ISERROR(SEARCH("Failed",G4)))</formula>
    </cfRule>
  </conditionalFormatting>
  <conditionalFormatting sqref="G1:G1048576">
    <cfRule type="containsText" dxfId="10" priority="4" operator="containsText" text="Live">
      <formula>NOT(ISERROR(SEARCH("Live",G1)))</formula>
    </cfRule>
    <cfRule type="containsText" dxfId="9" priority="5" operator="containsText" text="canceled">
      <formula>NOT(ISERROR(SEARCH("canceled",G1)))</formula>
    </cfRule>
    <cfRule type="containsText" dxfId="8" priority="6" operator="containsText" text="canceled ">
      <formula>NOT(ISERROR(SEARCH("canceled ",G1)))</formula>
    </cfRule>
    <cfRule type="containsText" dxfId="7" priority="7" operator="containsText" text="canceled ">
      <formula>NOT(ISERROR(SEARCH("canceled ",G1)))</formula>
    </cfRule>
    <cfRule type="containsText" dxfId="6" priority="8" operator="containsText" text="canceled">
      <formula>NOT(ISERROR(SEARCH("canceled",G1)))</formula>
    </cfRule>
    <cfRule type="containsText" dxfId="5" priority="9" operator="containsText" text="Canceled ">
      <formula>NOT(ISERROR(SEARCH("Canceled ",G1)))</formula>
    </cfRule>
    <cfRule type="containsText" dxfId="4" priority="10" operator="containsText" text="successful">
      <formula>NOT(ISERROR(SEARCH("successful",G1)))</formula>
    </cfRule>
    <cfRule type="containsText" dxfId="3" priority="11" operator="containsText" text="Failed">
      <formula>NOT(ISERROR(SEARCH("Failed",G1)))</formula>
    </cfRule>
  </conditionalFormatting>
  <conditionalFormatting sqref="A1:A1048576">
    <cfRule type="cellIs" dxfId="2" priority="1" operator="between">
      <formula>2</formula>
      <formula>3</formula>
    </cfRule>
    <cfRule type="cellIs" dxfId="1" priority="2" operator="between">
      <formula>1</formula>
      <formula>2</formula>
    </cfRule>
    <cfRule type="cellIs" dxfId="0" priority="3" operator="between">
      <formula>0</formula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Sheet7</vt:lpstr>
      <vt:lpstr>Sheet8</vt:lpstr>
      <vt:lpstr>Sheet9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 Porter</cp:lastModifiedBy>
  <dcterms:created xsi:type="dcterms:W3CDTF">2017-04-20T15:17:24Z</dcterms:created>
  <dcterms:modified xsi:type="dcterms:W3CDTF">2019-01-29T02:17:35Z</dcterms:modified>
</cp:coreProperties>
</file>