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RFdrive\Post-Doc TUe\1. Education\Coursera - MOOC\3. Laboratory\1 - Wireless Systems\2. Experiments\Tables\"/>
    </mc:Choice>
  </mc:AlternateContent>
  <xr:revisionPtr revIDLastSave="0" documentId="13_ncr:1_{F0AEA4B3-F77C-4B0B-BE03-63C21169E3BA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System" sheetId="10" r:id="rId1"/>
    <sheet name="Transmitter" sheetId="7" r:id="rId2"/>
    <sheet name="Channel" sheetId="8" r:id="rId3"/>
    <sheet name="Load" sheetId="11" r:id="rId4"/>
    <sheet name="Receiver" sheetId="9" r:id="rId5"/>
  </sheets>
  <definedNames>
    <definedName name="Bandwidth__Hz">System!$D$6</definedName>
    <definedName name="Boltzmann__JK_1">System!$C$12</definedName>
    <definedName name="Carrier__Hz">System!$C$6</definedName>
    <definedName name="Impedance__Ω">System!$E$12</definedName>
    <definedName name="Interf_Signal_Freq__Hz">Channel!$C$6</definedName>
    <definedName name="Interf_Signal_Power__dBm">Channel!$E$6</definedName>
    <definedName name="Interf_Signal_Power__W">Channel!$D$6</definedName>
    <definedName name="Interf_Signal_Voltage__Vp">Channel!$F$6</definedName>
    <definedName name="Load_Impedance__Ω">Load!$F$11</definedName>
    <definedName name="Load_Power_Max__dB">Load!$F$7</definedName>
    <definedName name="Load_Power_Min__dB">Load!$E$7</definedName>
    <definedName name="Man_Made_Noise__dB">Channel!$D$9</definedName>
    <definedName name="Noise_Margin__dB">Channel!$E$9</definedName>
    <definedName name="Path_Loss__dB">Channel!$C$9</definedName>
    <definedName name="Power_Margin__dB">Load!$D$11</definedName>
    <definedName name="RX_Antenna_Gain__dB">Receiver!$D$13</definedName>
    <definedName name="RX_DR_Out__dB">Receiver!$F$11</definedName>
    <definedName name="RX_Filter_Loss_IB__dB">Receiver!$E$13</definedName>
    <definedName name="RX_Filter_Loss_OB__dB">Receiver!$F$13</definedName>
    <definedName name="RX_Gain_Max__dB">Receiver!$E$11</definedName>
    <definedName name="RX_Gain_Min__dB">Receiver!$D$11</definedName>
    <definedName name="RX_Noise_Figure__dB">Receiver!$G$15</definedName>
    <definedName name="RX_Noise_Floor__dBm">Receiver!$D$15</definedName>
    <definedName name="RX_Pin_Max__dBm">Receiver!$F$6</definedName>
    <definedName name="RX_Pin_Min__dBm">Receiver!$D$6</definedName>
    <definedName name="RX_Pout_Max__dBm">Receiver!$F$8</definedName>
    <definedName name="RX_Pout_Min__dBm">Receiver!$D$8</definedName>
    <definedName name="RX_SNR_In__dB">Receiver!$E$15</definedName>
    <definedName name="RX_SNR_Out__dB">Receiver!$F$15</definedName>
    <definedName name="RX_Vin_Max__Vp">Receiver!$G$6</definedName>
    <definedName name="RX_Vin_Min__Vp">Receiver!$E$6</definedName>
    <definedName name="RX_Vout_Max__Vp">Receiver!$G$8</definedName>
    <definedName name="RX_Vout_Min__Vp">Receiver!$E$8</definedName>
    <definedName name="Speaker_Sensitivity__dB">Load!$E$11</definedName>
    <definedName name="SPL_Max__dB">Load!$D$7</definedName>
    <definedName name="SPL_Min__dB">Load!$C$7</definedName>
    <definedName name="System_Noise_Floor__dBm">System!$C$9</definedName>
    <definedName name="Target_Distance__m">Load!$C$11</definedName>
    <definedName name="Temperature__K">System!$D$12</definedName>
    <definedName name="TX_Antenna_Gain__dB">Transmitter!$C$9</definedName>
    <definedName name="TX_Gain__dB">Transmitter!$D$9</definedName>
    <definedName name="TX_Noise_Floor__dBm">Transmitter!$E$9</definedName>
    <definedName name="TX_Pin__dBm">Transmitter!$D$6</definedName>
    <definedName name="TX_Pout__dBm">Transmitter!$F$6</definedName>
    <definedName name="TX_SNR_Out__dB">Transmitter!$F$9</definedName>
    <definedName name="TX_Vin__Vp">Transmitter!$C$6</definedName>
    <definedName name="TX_Vout__Vp">Transmitter!$E$6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9" l="1"/>
  <c r="D11" i="9"/>
  <c r="D9" i="7"/>
  <c r="E15" i="9" l="1"/>
  <c r="F11" i="9"/>
  <c r="C9" i="10" l="1"/>
  <c r="D15" i="9" l="1"/>
  <c r="G15" i="9" s="1"/>
  <c r="G8" i="9"/>
  <c r="E8" i="9"/>
  <c r="G6" i="9"/>
  <c r="F6" i="9"/>
  <c r="E6" i="9"/>
  <c r="D8" i="9"/>
  <c r="D6" i="9"/>
  <c r="F7" i="11"/>
  <c r="E7" i="11"/>
  <c r="F6" i="8"/>
  <c r="E6" i="8"/>
  <c r="E9" i="7"/>
  <c r="F9" i="7" s="1"/>
  <c r="E6" i="7"/>
  <c r="D6" i="7"/>
  <c r="F8" i="9" l="1"/>
  <c r="D12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Mendes da Costa Junior, C.A.</author>
  </authors>
  <commentList>
    <comment ref="D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a.k.a. Sensitivity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a.k.a. 1 dB Compression Point (P1dB)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System Requirement</t>
        </r>
      </text>
    </comment>
    <comment ref="G15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Negligible when compared with the Man-made Noise</t>
        </r>
      </text>
    </comment>
  </commentList>
</comments>
</file>

<file path=xl/sharedStrings.xml><?xml version="1.0" encoding="utf-8"?>
<sst xmlns="http://schemas.openxmlformats.org/spreadsheetml/2006/main" count="82" uniqueCount="66">
  <si>
    <t>Signal</t>
  </si>
  <si>
    <t>Conditioning</t>
  </si>
  <si>
    <t>Carrier (Hz)</t>
  </si>
  <si>
    <t>Bandwidth (Hz)</t>
  </si>
  <si>
    <t>Constants</t>
  </si>
  <si>
    <t>Temperature (K)</t>
  </si>
  <si>
    <t>Power (dBm)</t>
  </si>
  <si>
    <t>Transmitter Analysis Calculator</t>
  </si>
  <si>
    <r>
      <t>Boltzmann (J⋅K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</si>
  <si>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r>
      <t>Impedance (</t>
    </r>
    <r>
      <rPr>
        <sz val="12"/>
        <color theme="1"/>
        <rFont val="Calibri"/>
        <family val="2"/>
      </rPr>
      <t>Ω)</t>
    </r>
  </si>
  <si>
    <t>Obs.: Values in red should not be changed manually.</t>
  </si>
  <si>
    <t>Receiver Analysis Calculator</t>
  </si>
  <si>
    <t>Channel Analysis Calculator</t>
  </si>
  <si>
    <t>Eindhoven Unversity of Technology - Integrated Circuits Group</t>
  </si>
  <si>
    <t>Noise Floor (dBm)</t>
  </si>
  <si>
    <t>Man-Made No. (dB)</t>
  </si>
  <si>
    <t>System Analysis Calculator</t>
  </si>
  <si>
    <t>Type</t>
  </si>
  <si>
    <t>Analog</t>
  </si>
  <si>
    <t>Modulation</t>
  </si>
  <si>
    <t>Amplitude (AM)</t>
  </si>
  <si>
    <t>Interference Signal</t>
  </si>
  <si>
    <t>Power (W)</t>
  </si>
  <si>
    <t>Frequency (Hz)</t>
  </si>
  <si>
    <t>500 kHz</t>
  </si>
  <si>
    <t>Antenna Gain (dB)</t>
  </si>
  <si>
    <t>Path Loss (dB)</t>
  </si>
  <si>
    <t>Noise Figure (dB)</t>
  </si>
  <si>
    <t>Filter Loss IB (dB)</t>
  </si>
  <si>
    <t>Filter Loss OB (dB)</t>
  </si>
  <si>
    <t>Load (Speaker) Analysis Calculator</t>
  </si>
  <si>
    <t>Sensitivity 1W/1m (dB)</t>
  </si>
  <si>
    <t>Required Load Power (dBm)</t>
  </si>
  <si>
    <t>Target SPL @ 1m (dB)</t>
  </si>
  <si>
    <t>Minimum</t>
  </si>
  <si>
    <t>Maximum</t>
  </si>
  <si>
    <t>Target Distance (m)</t>
  </si>
  <si>
    <t>Pin Min (dBm)</t>
  </si>
  <si>
    <t>Pout Min (dBm)</t>
  </si>
  <si>
    <t>Pout Max (dBm)</t>
  </si>
  <si>
    <t>Pin Max (dBm)</t>
  </si>
  <si>
    <t>Vin (Vp)</t>
  </si>
  <si>
    <t>Vin Min (Vp)</t>
  </si>
  <si>
    <t>Vout Min (Vp)</t>
  </si>
  <si>
    <t>Vin Max (Vp)</t>
  </si>
  <si>
    <r>
      <t>Load (</t>
    </r>
    <r>
      <rPr>
        <sz val="11"/>
        <color theme="1"/>
        <rFont val="Calibri"/>
        <family val="2"/>
      </rPr>
      <t>Ω)</t>
    </r>
  </si>
  <si>
    <t>RX Gain Min (dB)</t>
  </si>
  <si>
    <t>RX Gain Max (dB)</t>
  </si>
  <si>
    <t>TX Gain (dB)</t>
  </si>
  <si>
    <t>TX SNR Out (dB)</t>
  </si>
  <si>
    <t>RX SNR Out (dB)</t>
  </si>
  <si>
    <t>RX SNR In (dB)</t>
  </si>
  <si>
    <t>Vout Max (Vp)</t>
  </si>
  <si>
    <t>Pin (dBm)</t>
  </si>
  <si>
    <t>Pout (dBm)</t>
  </si>
  <si>
    <t>From the Channel</t>
  </si>
  <si>
    <t>To the Load</t>
  </si>
  <si>
    <t>Noise Margin (dB)</t>
  </si>
  <si>
    <t>RX Signal</t>
  </si>
  <si>
    <t>TX Signal</t>
  </si>
  <si>
    <t>Audio Signal</t>
  </si>
  <si>
    <t>Vout (Vp)</t>
  </si>
  <si>
    <t>Voltage (Vp)</t>
  </si>
  <si>
    <t>Power Margin (dB)</t>
  </si>
  <si>
    <t>RX DR Out (dB)</t>
  </si>
  <si>
    <t>Eindhoven Unversity of Technology - Integrated Circuits Group - CMJ -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</si>
</sst>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0E+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8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65" fontId="10" fillId="5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0" fillId="5" borderId="1" xfId="0" applyNumberFormat="1" applyFont="1" applyFill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48" fontId="2" fillId="2" borderId="12" xfId="0" applyNumberFormat="1" applyFont="1" applyFill="1" applyBorder="1" applyAlignment="1">
      <alignment horizontal="center" vertical="center"/>
    </xf>
    <xf numFmtId="1" fontId="10" fillId="5" borderId="12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8" fontId="2" fillId="2" borderId="8" xfId="0" applyNumberFormat="1" applyFont="1" applyFill="1" applyBorder="1" applyAlignment="1">
      <alignment horizontal="center" vertical="center"/>
    </xf>
    <xf numFmtId="48" fontId="2" fillId="2" borderId="9" xfId="0" applyNumberFormat="1" applyFont="1" applyFill="1" applyBorder="1" applyAlignment="1">
      <alignment horizontal="center" vertical="center"/>
    </xf>
    <xf numFmtId="48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8" fontId="2" fillId="6" borderId="8" xfId="0" applyNumberFormat="1" applyFont="1" applyFill="1" applyBorder="1" applyAlignment="1">
      <alignment horizontal="center" vertical="center" wrapText="1"/>
    </xf>
    <xf numFmtId="48" fontId="2" fillId="6" borderId="9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48" fontId="2" fillId="2" borderId="10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48" fontId="2" fillId="2" borderId="11" xfId="0" applyNumberFormat="1" applyFont="1" applyFill="1" applyBorder="1" applyAlignment="1">
      <alignment horizontal="center" vertical="center"/>
    </xf>
    <xf numFmtId="48" fontId="2" fillId="2" borderId="1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zoomScale="175" zoomScaleNormal="175" workbookViewId="0">
      <selection activeCell="E6" sqref="E6"/>
    </sheetView>
  </sheetViews>
  <sheetFormatPr defaultRowHeight="15" x14ac:dyDescent="0.25"/>
  <cols>
    <col min="1" max="1" width="2.85546875" style="1" customWidth="1"/>
    <col min="2" max="6" width="18.5703125" style="1" customWidth="1"/>
    <col min="7" max="7" width="8.7109375" style="1" customWidth="1"/>
    <col min="8" max="16384" width="9.140625" style="1"/>
  </cols>
  <sheetData>
    <row r="1" spans="2:10" ht="15.75" thickBot="1" x14ac:dyDescent="0.3"/>
    <row r="2" spans="2:10" ht="15.75" customHeight="1" thickTop="1" x14ac:dyDescent="0.25">
      <c r="B2" s="24" t="s">
        <v>16</v>
      </c>
      <c r="C2" s="25"/>
      <c r="D2" s="25"/>
      <c r="E2" s="25"/>
      <c r="F2" s="26"/>
    </row>
    <row r="3" spans="2:10" ht="15.75" customHeight="1" thickBot="1" x14ac:dyDescent="0.3">
      <c r="B3" s="27" t="s">
        <v>65</v>
      </c>
      <c r="C3" s="28"/>
      <c r="D3" s="28"/>
      <c r="E3" s="28"/>
      <c r="F3" s="29"/>
    </row>
    <row r="4" spans="2:10" ht="16.5" thickTop="1" thickBot="1" x14ac:dyDescent="0.3"/>
    <row r="5" spans="2:10" ht="17.25" thickTop="1" thickBot="1" x14ac:dyDescent="0.3">
      <c r="B5" s="30" t="s">
        <v>0</v>
      </c>
      <c r="C5" s="3" t="s">
        <v>2</v>
      </c>
      <c r="D5" s="4" t="s">
        <v>3</v>
      </c>
      <c r="E5" s="3" t="s">
        <v>17</v>
      </c>
      <c r="F5" s="3" t="s">
        <v>19</v>
      </c>
    </row>
    <row r="6" spans="2:10" ht="17.25" thickTop="1" thickBot="1" x14ac:dyDescent="0.3">
      <c r="B6" s="31"/>
      <c r="C6" s="15">
        <v>1000000</v>
      </c>
      <c r="D6" s="15">
        <v>20000</v>
      </c>
      <c r="E6" s="15" t="s">
        <v>18</v>
      </c>
      <c r="F6" s="16" t="s">
        <v>20</v>
      </c>
      <c r="H6" s="2"/>
      <c r="I6" s="2"/>
      <c r="J6" s="2"/>
    </row>
    <row r="7" spans="2:10" ht="17.25" thickTop="1" thickBot="1" x14ac:dyDescent="0.3">
      <c r="B7" s="5"/>
      <c r="C7" s="5"/>
      <c r="D7" s="5"/>
      <c r="E7" s="5"/>
      <c r="F7" s="5"/>
    </row>
    <row r="8" spans="2:10" ht="17.25" thickTop="1" thickBot="1" x14ac:dyDescent="0.3">
      <c r="B8" s="32" t="s">
        <v>1</v>
      </c>
      <c r="C8" s="6" t="s">
        <v>14</v>
      </c>
    </row>
    <row r="9" spans="2:10" ht="17.25" thickTop="1" thickBot="1" x14ac:dyDescent="0.3">
      <c r="B9" s="32"/>
      <c r="C9" s="10">
        <f>10*LOG10(Boltzmann__JK_1*Temperature__K*Bandwidth__Hz/0.001)</f>
        <v>-130.81548059407794</v>
      </c>
    </row>
    <row r="10" spans="2:10" ht="17.25" thickTop="1" thickBot="1" x14ac:dyDescent="0.3">
      <c r="B10" s="5"/>
      <c r="C10" s="5"/>
      <c r="D10" s="5"/>
      <c r="E10" s="5"/>
      <c r="F10" s="5"/>
    </row>
    <row r="11" spans="2:10" ht="19.5" thickTop="1" thickBot="1" x14ac:dyDescent="0.3">
      <c r="B11" s="33" t="s">
        <v>4</v>
      </c>
      <c r="C11" s="7" t="s">
        <v>8</v>
      </c>
      <c r="D11" s="7" t="s">
        <v>5</v>
      </c>
      <c r="E11" s="7" t="s">
        <v>9</v>
      </c>
      <c r="F11" s="5"/>
    </row>
    <row r="12" spans="2:10" ht="17.25" thickTop="1" thickBot="1" x14ac:dyDescent="0.3">
      <c r="B12" s="33"/>
      <c r="C12" s="8">
        <v>1.38065E-23</v>
      </c>
      <c r="D12" s="10">
        <f>27+273.15</f>
        <v>300.14999999999998</v>
      </c>
      <c r="E12" s="8">
        <v>50</v>
      </c>
      <c r="F12" s="5"/>
    </row>
    <row r="13" spans="2:10" ht="15.75" thickTop="1" x14ac:dyDescent="0.25"/>
    <row r="14" spans="2:10" x14ac:dyDescent="0.25">
      <c r="B14" s="9" t="s">
        <v>10</v>
      </c>
    </row>
  </sheetData>
  <mergeCells count="5">
    <mergeCell ref="B2:F2"/>
    <mergeCell ref="B3:F3"/>
    <mergeCell ref="B5:B6"/>
    <mergeCell ref="B8:B9"/>
    <mergeCell ref="B11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1"/>
  <sheetViews>
    <sheetView zoomScale="175" zoomScaleNormal="175" workbookViewId="0">
      <selection activeCell="D9" sqref="D9"/>
    </sheetView>
  </sheetViews>
  <sheetFormatPr defaultRowHeight="15" x14ac:dyDescent="0.25"/>
  <cols>
    <col min="1" max="1" width="2.85546875" style="1" customWidth="1"/>
    <col min="2" max="6" width="18.5703125" style="1" customWidth="1"/>
    <col min="7" max="7" width="8.7109375" style="1" customWidth="1"/>
    <col min="8" max="16384" width="9.140625" style="1"/>
  </cols>
  <sheetData>
    <row r="1" spans="2:10" ht="15.75" thickBot="1" x14ac:dyDescent="0.3"/>
    <row r="2" spans="2:10" ht="15.75" customHeight="1" thickTop="1" x14ac:dyDescent="0.25">
      <c r="B2" s="24" t="s">
        <v>7</v>
      </c>
      <c r="C2" s="25"/>
      <c r="D2" s="25"/>
      <c r="E2" s="25"/>
      <c r="F2" s="26"/>
    </row>
    <row r="3" spans="2:10" ht="15.75" customHeight="1" thickBot="1" x14ac:dyDescent="0.3">
      <c r="B3" s="27" t="s">
        <v>65</v>
      </c>
      <c r="C3" s="28"/>
      <c r="D3" s="28"/>
      <c r="E3" s="28"/>
      <c r="F3" s="29"/>
    </row>
    <row r="4" spans="2:10" ht="16.5" thickTop="1" thickBot="1" x14ac:dyDescent="0.3"/>
    <row r="5" spans="2:10" ht="17.25" thickTop="1" thickBot="1" x14ac:dyDescent="0.3">
      <c r="B5" s="30" t="s">
        <v>59</v>
      </c>
      <c r="C5" s="3" t="s">
        <v>41</v>
      </c>
      <c r="D5" s="3" t="s">
        <v>53</v>
      </c>
      <c r="E5" s="3" t="s">
        <v>61</v>
      </c>
      <c r="F5" s="3" t="s">
        <v>54</v>
      </c>
    </row>
    <row r="6" spans="2:10" ht="17.25" thickTop="1" thickBot="1" x14ac:dyDescent="0.3">
      <c r="B6" s="31"/>
      <c r="C6" s="15">
        <v>0.1</v>
      </c>
      <c r="D6" s="11">
        <f>10*LOG10(((TX_Vin__Vp/SQRT(2))^2)/(Impedance__Ω*0.001))</f>
        <v>-10</v>
      </c>
      <c r="E6" s="13">
        <f>SQRT((10^((TX_Pout__dBm-30)/10))*Impedance__Ω)*SQRT(2)</f>
        <v>1.0000000000000002</v>
      </c>
      <c r="F6" s="18">
        <v>10</v>
      </c>
      <c r="H6" s="2"/>
      <c r="I6" s="2"/>
      <c r="J6" s="2"/>
    </row>
    <row r="7" spans="2:10" ht="17.25" thickTop="1" thickBot="1" x14ac:dyDescent="0.3">
      <c r="B7" s="5"/>
      <c r="C7" s="5"/>
      <c r="D7" s="5"/>
      <c r="E7" s="5"/>
      <c r="F7" s="5"/>
    </row>
    <row r="8" spans="2:10" ht="17.25" thickTop="1" thickBot="1" x14ac:dyDescent="0.3">
      <c r="B8" s="32" t="s">
        <v>1</v>
      </c>
      <c r="C8" s="6" t="s">
        <v>25</v>
      </c>
      <c r="D8" s="6" t="s">
        <v>48</v>
      </c>
      <c r="E8" s="6" t="s">
        <v>14</v>
      </c>
      <c r="F8" s="6" t="s">
        <v>49</v>
      </c>
    </row>
    <row r="9" spans="2:10" ht="17.25" thickTop="1" thickBot="1" x14ac:dyDescent="0.3">
      <c r="B9" s="32"/>
      <c r="C9" s="17">
        <v>0</v>
      </c>
      <c r="D9" s="10">
        <f>TX_Pout__dBm-TX_Pin__dBm-TX_Antenna_Gain__dB</f>
        <v>20</v>
      </c>
      <c r="E9" s="10">
        <f>System_Noise_Floor__dBm</f>
        <v>-130.81548059407794</v>
      </c>
      <c r="F9" s="10">
        <f>TX_Pout__dBm-TX_Noise_Floor__dBm</f>
        <v>140.81548059407794</v>
      </c>
    </row>
    <row r="10" spans="2:10" ht="16.5" thickTop="1" x14ac:dyDescent="0.25">
      <c r="B10" s="5"/>
      <c r="C10" s="5"/>
      <c r="D10" s="5"/>
      <c r="E10" s="5"/>
      <c r="F10" s="5"/>
    </row>
    <row r="11" spans="2:10" x14ac:dyDescent="0.25">
      <c r="B11" s="9" t="s">
        <v>10</v>
      </c>
    </row>
  </sheetData>
  <mergeCells count="4">
    <mergeCell ref="B5:B6"/>
    <mergeCell ref="B8:B9"/>
    <mergeCell ref="B3:F3"/>
    <mergeCell ref="B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1"/>
  <sheetViews>
    <sheetView zoomScale="175" zoomScaleNormal="175" workbookViewId="0">
      <selection activeCell="D9" sqref="D9"/>
    </sheetView>
  </sheetViews>
  <sheetFormatPr defaultRowHeight="15" x14ac:dyDescent="0.25"/>
  <cols>
    <col min="1" max="1" width="2.85546875" style="1" customWidth="1"/>
    <col min="2" max="3" width="18.5703125" style="1" customWidth="1"/>
    <col min="4" max="4" width="19.5703125" style="1" bestFit="1" customWidth="1"/>
    <col min="5" max="6" width="18.5703125" style="1" customWidth="1"/>
    <col min="7" max="7" width="8.7109375" style="1" customWidth="1"/>
    <col min="8" max="16384" width="9.140625" style="1"/>
  </cols>
  <sheetData>
    <row r="1" spans="2:10" ht="15.75" thickBot="1" x14ac:dyDescent="0.3"/>
    <row r="2" spans="2:10" ht="15.75" customHeight="1" thickTop="1" x14ac:dyDescent="0.25">
      <c r="B2" s="24" t="s">
        <v>12</v>
      </c>
      <c r="C2" s="25"/>
      <c r="D2" s="25"/>
      <c r="E2" s="25"/>
      <c r="F2" s="26"/>
    </row>
    <row r="3" spans="2:10" ht="15.75" customHeight="1" thickBot="1" x14ac:dyDescent="0.3">
      <c r="B3" s="27" t="s">
        <v>65</v>
      </c>
      <c r="C3" s="28"/>
      <c r="D3" s="28"/>
      <c r="E3" s="28"/>
      <c r="F3" s="29"/>
    </row>
    <row r="4" spans="2:10" ht="15.75" customHeight="1" thickTop="1" thickBot="1" x14ac:dyDescent="0.3"/>
    <row r="5" spans="2:10" ht="17.25" thickTop="1" thickBot="1" x14ac:dyDescent="0.3">
      <c r="B5" s="34" t="s">
        <v>21</v>
      </c>
      <c r="C5" s="12" t="s">
        <v>23</v>
      </c>
      <c r="D5" s="12" t="s">
        <v>22</v>
      </c>
      <c r="E5" s="12" t="s">
        <v>6</v>
      </c>
      <c r="F5" s="12" t="s">
        <v>62</v>
      </c>
    </row>
    <row r="6" spans="2:10" ht="17.25" thickTop="1" thickBot="1" x14ac:dyDescent="0.3">
      <c r="B6" s="35"/>
      <c r="C6" s="18" t="s">
        <v>24</v>
      </c>
      <c r="D6" s="18">
        <v>1</v>
      </c>
      <c r="E6" s="11">
        <f>10*LOG10(Interf_Signal_Power__W/0.001)</f>
        <v>30</v>
      </c>
      <c r="F6" s="11">
        <f>SQRT(Interf_Signal_Power__W*Impedance__Ω)*SQRT(2)</f>
        <v>10.000000000000002</v>
      </c>
      <c r="H6" s="2"/>
      <c r="I6" s="2"/>
      <c r="J6" s="2"/>
    </row>
    <row r="7" spans="2:10" ht="16.5" thickTop="1" thickBot="1" x14ac:dyDescent="0.3"/>
    <row r="8" spans="2:10" ht="17.25" thickTop="1" thickBot="1" x14ac:dyDescent="0.3">
      <c r="B8" s="32" t="s">
        <v>1</v>
      </c>
      <c r="C8" s="6" t="s">
        <v>26</v>
      </c>
      <c r="D8" s="6" t="s">
        <v>15</v>
      </c>
      <c r="E8" s="6" t="s">
        <v>57</v>
      </c>
    </row>
    <row r="9" spans="2:10" ht="17.25" thickTop="1" thickBot="1" x14ac:dyDescent="0.3">
      <c r="B9" s="32"/>
      <c r="C9" s="17">
        <v>70</v>
      </c>
      <c r="D9" s="19">
        <v>55</v>
      </c>
      <c r="E9" s="19">
        <v>20</v>
      </c>
    </row>
    <row r="10" spans="2:10" ht="16.5" thickTop="1" x14ac:dyDescent="0.25">
      <c r="B10" s="5"/>
      <c r="C10" s="5"/>
      <c r="D10" s="5"/>
      <c r="E10" s="5"/>
      <c r="F10" s="5"/>
    </row>
    <row r="11" spans="2:10" x14ac:dyDescent="0.25">
      <c r="B11" s="9" t="s">
        <v>10</v>
      </c>
    </row>
  </sheetData>
  <mergeCells count="4">
    <mergeCell ref="B2:F2"/>
    <mergeCell ref="B3:F3"/>
    <mergeCell ref="B8:B9"/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17"/>
  <sheetViews>
    <sheetView zoomScale="175" zoomScaleNormal="175" workbookViewId="0">
      <selection activeCell="C11" sqref="C11"/>
    </sheetView>
  </sheetViews>
  <sheetFormatPr defaultRowHeight="15" x14ac:dyDescent="0.25"/>
  <cols>
    <col min="1" max="1" width="2.85546875" style="1" customWidth="1"/>
    <col min="2" max="2" width="15.5703125" style="1" customWidth="1"/>
    <col min="3" max="4" width="14.28515625" style="1" customWidth="1"/>
    <col min="5" max="5" width="15.28515625" style="1" customWidth="1"/>
    <col min="6" max="6" width="12.85546875" style="1" bestFit="1" customWidth="1"/>
    <col min="7" max="7" width="12.85546875" style="1" customWidth="1"/>
    <col min="8" max="9" width="14.28515625" style="1" customWidth="1"/>
    <col min="10" max="10" width="8.7109375" style="1" customWidth="1"/>
    <col min="11" max="16384" width="9.140625" style="1"/>
  </cols>
  <sheetData>
    <row r="1" spans="2:13" ht="15.75" thickBot="1" x14ac:dyDescent="0.3"/>
    <row r="2" spans="2:13" ht="15.75" customHeight="1" thickTop="1" x14ac:dyDescent="0.25">
      <c r="B2" s="24" t="s">
        <v>30</v>
      </c>
      <c r="C2" s="25"/>
      <c r="D2" s="25"/>
      <c r="E2" s="25"/>
      <c r="F2" s="26"/>
    </row>
    <row r="3" spans="2:13" ht="15.75" customHeight="1" thickBot="1" x14ac:dyDescent="0.3">
      <c r="B3" s="27" t="s">
        <v>65</v>
      </c>
      <c r="C3" s="28"/>
      <c r="D3" s="28"/>
      <c r="E3" s="28"/>
      <c r="F3" s="29"/>
    </row>
    <row r="4" spans="2:13" ht="17.25" thickTop="1" thickBot="1" x14ac:dyDescent="0.3">
      <c r="J4" s="5"/>
    </row>
    <row r="5" spans="2:13" ht="17.25" customHeight="1" thickTop="1" thickBot="1" x14ac:dyDescent="0.3">
      <c r="B5" s="30" t="s">
        <v>60</v>
      </c>
      <c r="C5" s="36" t="s">
        <v>33</v>
      </c>
      <c r="D5" s="37"/>
      <c r="E5" s="43" t="s">
        <v>32</v>
      </c>
      <c r="F5" s="44"/>
      <c r="J5" s="5"/>
    </row>
    <row r="6" spans="2:13" ht="17.25" thickTop="1" thickBot="1" x14ac:dyDescent="0.3">
      <c r="B6" s="38"/>
      <c r="C6" s="21" t="s">
        <v>34</v>
      </c>
      <c r="D6" s="4" t="s">
        <v>35</v>
      </c>
      <c r="E6" s="4" t="s">
        <v>34</v>
      </c>
      <c r="F6" s="4" t="s">
        <v>35</v>
      </c>
      <c r="J6" s="5"/>
      <c r="L6" s="2"/>
      <c r="M6" s="2"/>
    </row>
    <row r="7" spans="2:13" ht="17.25" thickTop="1" thickBot="1" x14ac:dyDescent="0.3">
      <c r="B7" s="31"/>
      <c r="C7" s="22">
        <v>40</v>
      </c>
      <c r="D7" s="18">
        <v>80</v>
      </c>
      <c r="E7" s="11">
        <f>30 - 20*LOG10((10^(Speaker_Sensitivity__dB/20))/(10^(SPL_Min__dB/20))) +  20*LOG10(Target_Distance__m)</f>
        <v>-15</v>
      </c>
      <c r="F7" s="11">
        <f>30 - 20*LOG10((10^(Speaker_Sensitivity__dB/20))/(10^(SPL_Max__dB/20))) +  20*LOG10(Target_Distance__m) + Power_Margin__dB</f>
        <v>27.999999999999996</v>
      </c>
    </row>
    <row r="8" spans="2:13" ht="17.25" thickTop="1" thickBot="1" x14ac:dyDescent="0.3">
      <c r="B8" s="5"/>
      <c r="C8" s="5"/>
      <c r="D8" s="5"/>
      <c r="E8" s="5"/>
      <c r="F8" s="5"/>
      <c r="G8" s="5"/>
      <c r="H8" s="5"/>
      <c r="I8" s="5"/>
    </row>
    <row r="9" spans="2:13" ht="17.25" customHeight="1" thickTop="1" thickBot="1" x14ac:dyDescent="0.3">
      <c r="B9" s="32" t="s">
        <v>1</v>
      </c>
      <c r="C9" s="41" t="s">
        <v>36</v>
      </c>
      <c r="D9" s="41" t="s">
        <v>63</v>
      </c>
      <c r="E9" s="41" t="s">
        <v>31</v>
      </c>
      <c r="F9" s="39" t="s">
        <v>45</v>
      </c>
      <c r="I9" s="5"/>
    </row>
    <row r="10" spans="2:13" ht="17.25" thickTop="1" thickBot="1" x14ac:dyDescent="0.3">
      <c r="B10" s="32"/>
      <c r="C10" s="42"/>
      <c r="D10" s="42"/>
      <c r="E10" s="42"/>
      <c r="F10" s="40"/>
      <c r="I10" s="5"/>
    </row>
    <row r="11" spans="2:13" ht="17.25" thickTop="1" thickBot="1" x14ac:dyDescent="0.3">
      <c r="B11" s="32"/>
      <c r="C11" s="16">
        <v>1</v>
      </c>
      <c r="D11" s="18">
        <v>3</v>
      </c>
      <c r="E11" s="18">
        <v>85</v>
      </c>
      <c r="F11" s="17">
        <v>8</v>
      </c>
      <c r="I11" s="5"/>
    </row>
    <row r="12" spans="2:13" ht="16.5" thickTop="1" x14ac:dyDescent="0.25">
      <c r="B12" s="5"/>
      <c r="C12" s="5"/>
      <c r="E12" s="5"/>
      <c r="F12" s="5"/>
      <c r="G12" s="5"/>
      <c r="H12" s="5"/>
      <c r="I12" s="5"/>
    </row>
    <row r="13" spans="2:13" x14ac:dyDescent="0.25">
      <c r="B13" s="9" t="s">
        <v>10</v>
      </c>
      <c r="C13" s="9"/>
    </row>
    <row r="17" spans="13:13" x14ac:dyDescent="0.25">
      <c r="M17"/>
    </row>
  </sheetData>
  <mergeCells count="10">
    <mergeCell ref="B3:F3"/>
    <mergeCell ref="B2:F2"/>
    <mergeCell ref="C5:D5"/>
    <mergeCell ref="B5:B7"/>
    <mergeCell ref="B9:B11"/>
    <mergeCell ref="F9:F10"/>
    <mergeCell ref="E9:E10"/>
    <mergeCell ref="E5:F5"/>
    <mergeCell ref="C9:C10"/>
    <mergeCell ref="D9:D10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0"/>
  <sheetViews>
    <sheetView tabSelected="1" zoomScale="175" zoomScaleNormal="175" workbookViewId="0">
      <selection activeCell="F11" sqref="F11"/>
    </sheetView>
  </sheetViews>
  <sheetFormatPr defaultRowHeight="15" x14ac:dyDescent="0.25"/>
  <cols>
    <col min="1" max="1" width="2.85546875" style="1" customWidth="1"/>
    <col min="2" max="2" width="14.28515625" style="1" customWidth="1"/>
    <col min="3" max="3" width="13.28515625" style="1" customWidth="1"/>
    <col min="4" max="7" width="18.5703125" style="1" customWidth="1"/>
    <col min="8" max="8" width="8.7109375" style="1" customWidth="1"/>
    <col min="9" max="16384" width="9.140625" style="1"/>
  </cols>
  <sheetData>
    <row r="1" spans="2:11" ht="15.75" thickBot="1" x14ac:dyDescent="0.3"/>
    <row r="2" spans="2:11" ht="15.75" customHeight="1" thickTop="1" x14ac:dyDescent="0.25">
      <c r="B2" s="24" t="s">
        <v>11</v>
      </c>
      <c r="C2" s="25"/>
      <c r="D2" s="25"/>
      <c r="E2" s="25"/>
      <c r="F2" s="25"/>
      <c r="G2" s="26"/>
    </row>
    <row r="3" spans="2:11" ht="15.75" customHeight="1" thickBot="1" x14ac:dyDescent="0.3">
      <c r="B3" s="54" t="s">
        <v>13</v>
      </c>
      <c r="C3" s="55"/>
      <c r="D3" s="55"/>
      <c r="E3" s="55"/>
      <c r="F3" s="55"/>
      <c r="G3" s="56"/>
    </row>
    <row r="4" spans="2:11" ht="16.5" thickTop="1" thickBot="1" x14ac:dyDescent="0.3"/>
    <row r="5" spans="2:11" ht="17.25" thickTop="1" thickBot="1" x14ac:dyDescent="0.3">
      <c r="B5" s="51" t="s">
        <v>58</v>
      </c>
      <c r="C5" s="57" t="s">
        <v>55</v>
      </c>
      <c r="D5" s="3" t="s">
        <v>37</v>
      </c>
      <c r="E5" s="4" t="s">
        <v>42</v>
      </c>
      <c r="F5" s="3" t="s">
        <v>40</v>
      </c>
      <c r="G5" s="3" t="s">
        <v>44</v>
      </c>
    </row>
    <row r="6" spans="2:11" ht="17.25" thickTop="1" thickBot="1" x14ac:dyDescent="0.3">
      <c r="B6" s="52"/>
      <c r="C6" s="58"/>
      <c r="D6" s="11">
        <f>TX_Pout__dBm-Path_Loss__dB</f>
        <v>-60</v>
      </c>
      <c r="E6" s="13">
        <f>SQRT((10^((RX_Pin_Min__dBm-30)/10))*Impedance__Ω)*SQRT(2)</f>
        <v>3.1622776601683794E-4</v>
      </c>
      <c r="F6" s="10">
        <f>Interf_Signal_Power__dBm-RX_Filter_Loss_OB__dB</f>
        <v>0</v>
      </c>
      <c r="G6" s="23">
        <f>SQRT((10^((RX_Pin_Max__dBm-30)/10))*Impedance__Ω)*SQRT(2)</f>
        <v>0.31622776601683794</v>
      </c>
      <c r="I6" s="2"/>
      <c r="J6" s="2"/>
      <c r="K6" s="2"/>
    </row>
    <row r="7" spans="2:11" ht="17.25" thickTop="1" thickBot="1" x14ac:dyDescent="0.3">
      <c r="B7" s="52"/>
      <c r="C7" s="59" t="s">
        <v>56</v>
      </c>
      <c r="D7" s="3" t="s">
        <v>38</v>
      </c>
      <c r="E7" s="4" t="s">
        <v>43</v>
      </c>
      <c r="F7" s="3" t="s">
        <v>39</v>
      </c>
      <c r="G7" s="4" t="s">
        <v>52</v>
      </c>
      <c r="I7" s="2"/>
      <c r="J7" s="2"/>
      <c r="K7" s="2"/>
    </row>
    <row r="8" spans="2:11" ht="17.25" thickTop="1" thickBot="1" x14ac:dyDescent="0.3">
      <c r="B8" s="53"/>
      <c r="C8" s="58"/>
      <c r="D8" s="11">
        <f>Load_Power_Min__dB</f>
        <v>-15</v>
      </c>
      <c r="E8" s="13">
        <f>SQRT((10^((RX_Pout_Min__dBm-30)/10))*Load_Impedance__Ω)*SQRT(2)</f>
        <v>2.2493653007613947E-2</v>
      </c>
      <c r="F8" s="11">
        <f>Load!F7</f>
        <v>27.999999999999996</v>
      </c>
      <c r="G8" s="20">
        <f>SQRT((10^((RX_Pout_Max__dBm-30)/10))*Load_Impedance__Ω)*SQRT(2)</f>
        <v>3.1773129388971251</v>
      </c>
      <c r="I8" s="2"/>
      <c r="J8" s="2"/>
      <c r="K8" s="2"/>
    </row>
    <row r="9" spans="2:11" ht="17.25" thickTop="1" thickBot="1" x14ac:dyDescent="0.3">
      <c r="B9" s="5"/>
      <c r="C9" s="5"/>
      <c r="D9" s="5"/>
      <c r="E9" s="5"/>
      <c r="F9" s="5"/>
      <c r="G9" s="5"/>
    </row>
    <row r="10" spans="2:11" ht="17.25" thickTop="1" thickBot="1" x14ac:dyDescent="0.3">
      <c r="B10" s="45" t="s">
        <v>1</v>
      </c>
      <c r="C10" s="46"/>
      <c r="D10" s="6" t="s">
        <v>46</v>
      </c>
      <c r="E10" s="6" t="s">
        <v>47</v>
      </c>
      <c r="F10" s="6" t="s">
        <v>64</v>
      </c>
    </row>
    <row r="11" spans="2:11" ht="17.25" thickTop="1" thickBot="1" x14ac:dyDescent="0.3">
      <c r="B11" s="47"/>
      <c r="C11" s="48"/>
      <c r="D11" s="10">
        <f>MIN(RX_Pout_Min__dBm-RX_Pin_Min__dBm-RX_Antenna_Gain__dB,RX_Pout_Max__dBm-RX_Pin_Max__dBm-RX_Antenna_Gain__dB)</f>
        <v>27.999999999999996</v>
      </c>
      <c r="E11" s="10">
        <f>RX_Pout_Max__dBm-RX_Pin_Min__dBm-RX_Antenna_Gain__dB</f>
        <v>88</v>
      </c>
      <c r="F11" s="10">
        <f>RX_Pout_Max__dBm-RX_Pout_Min__dBm</f>
        <v>43</v>
      </c>
    </row>
    <row r="12" spans="2:11" ht="17.25" thickTop="1" thickBot="1" x14ac:dyDescent="0.3">
      <c r="B12" s="47"/>
      <c r="C12" s="48"/>
      <c r="D12" s="6" t="s">
        <v>25</v>
      </c>
      <c r="E12" s="6" t="s">
        <v>28</v>
      </c>
      <c r="F12" s="6" t="s">
        <v>29</v>
      </c>
    </row>
    <row r="13" spans="2:11" ht="17.25" thickTop="1" thickBot="1" x14ac:dyDescent="0.3">
      <c r="B13" s="47"/>
      <c r="C13" s="48"/>
      <c r="D13" s="17">
        <v>0</v>
      </c>
      <c r="E13" s="17">
        <v>0</v>
      </c>
      <c r="F13" s="17">
        <v>30</v>
      </c>
    </row>
    <row r="14" spans="2:11" ht="17.25" thickTop="1" thickBot="1" x14ac:dyDescent="0.3">
      <c r="B14" s="47"/>
      <c r="C14" s="48"/>
      <c r="D14" s="6" t="s">
        <v>14</v>
      </c>
      <c r="E14" s="6" t="s">
        <v>51</v>
      </c>
      <c r="F14" s="6" t="s">
        <v>50</v>
      </c>
      <c r="G14" s="6" t="s">
        <v>27</v>
      </c>
      <c r="I14" s="14"/>
    </row>
    <row r="15" spans="2:11" ht="17.25" thickTop="1" thickBot="1" x14ac:dyDescent="0.3">
      <c r="B15" s="49"/>
      <c r="C15" s="50"/>
      <c r="D15" s="10">
        <f>Man_Made_Noise__dB+System_Noise_Floor__dBm-Noise_Margin__dB</f>
        <v>-95.81548059407794</v>
      </c>
      <c r="E15" s="10">
        <f>RX_Pin_Min__dBm-RX_Noise_Floor__dBm+RX_Antenna_Gain__dB</f>
        <v>35.81548059407794</v>
      </c>
      <c r="F15" s="17">
        <v>30</v>
      </c>
      <c r="G15" s="10">
        <f>RX_SNR_In__dB-RX_SNR_Out__dB</f>
        <v>5.8154805940779397</v>
      </c>
      <c r="I15" s="14"/>
    </row>
    <row r="16" spans="2:11" ht="16.5" thickTop="1" x14ac:dyDescent="0.25">
      <c r="B16" s="5"/>
      <c r="C16" s="5"/>
      <c r="D16" s="5"/>
      <c r="E16" s="5"/>
    </row>
    <row r="17" spans="2:4" x14ac:dyDescent="0.25">
      <c r="B17" s="9" t="s">
        <v>10</v>
      </c>
      <c r="C17" s="9"/>
    </row>
    <row r="20" spans="2:4" x14ac:dyDescent="0.25">
      <c r="D20"/>
    </row>
  </sheetData>
  <mergeCells count="6">
    <mergeCell ref="B10:C15"/>
    <mergeCell ref="B5:B8"/>
    <mergeCell ref="B2:G2"/>
    <mergeCell ref="B3:G3"/>
    <mergeCell ref="C5:C6"/>
    <mergeCell ref="C7:C8"/>
  </mergeCells>
  <pageMargins left="0.7" right="0.7" top="0.75" bottom="0.75" header="0.3" footer="0.3"/>
  <ignoredErrors>
    <ignoredError sqref="F8" formula="1"/>
  </ignoredErrors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A57275460FBE43A1A7009A883313EA" ma:contentTypeVersion="4" ma:contentTypeDescription="Create a new document." ma:contentTypeScope="" ma:versionID="c61e7bb43b627f020a1d4c743b4f8915">
  <xsd:schema xmlns:xsd="http://www.w3.org/2001/XMLSchema" xmlns:xs="http://www.w3.org/2001/XMLSchema" xmlns:p="http://schemas.microsoft.com/office/2006/metadata/properties" xmlns:ns3="7ab3a178-c267-412b-b348-ecea94cde2ae" targetNamespace="http://schemas.microsoft.com/office/2006/metadata/properties" ma:root="true" ma:fieldsID="5d954d1094516ed6b06dba1911a1fb7d" ns3:_="">
    <xsd:import namespace="7ab3a178-c267-412b-b348-ecea94cde2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3a178-c267-412b-b348-ecea94cde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E4A119-2619-48CA-8B05-4E642837362A}">
  <ds:schemaRefs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ab3a178-c267-412b-b348-ecea94cde2ae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D7BBBCA-9311-47A4-9D4A-EB67F706FE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04E7AA-FE93-47D3-86E6-F20A7C51B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3a178-c267-412b-b348-ecea94cde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System</vt:lpstr>
      <vt:lpstr>Transmitter</vt:lpstr>
      <vt:lpstr>Channel</vt:lpstr>
      <vt:lpstr>Load</vt:lpstr>
      <vt:lpstr>Receiver</vt:lpstr>
      <vt:lpstr>Bandwidth__Hz</vt:lpstr>
      <vt:lpstr>Boltzmann__JK_1</vt:lpstr>
      <vt:lpstr>Carrier__Hz</vt:lpstr>
      <vt:lpstr>Impedance__Ω</vt:lpstr>
      <vt:lpstr>Interf_Signal_Freq__Hz</vt:lpstr>
      <vt:lpstr>Interf_Signal_Power__dBm</vt:lpstr>
      <vt:lpstr>Interf_Signal_Power__W</vt:lpstr>
      <vt:lpstr>Interf_Signal_Voltage__Vp</vt:lpstr>
      <vt:lpstr>Load_Impedance__Ω</vt:lpstr>
      <vt:lpstr>Load_Power_Max__dB</vt:lpstr>
      <vt:lpstr>Load_Power_Min__dB</vt:lpstr>
      <vt:lpstr>Man_Made_Noise__dB</vt:lpstr>
      <vt:lpstr>Noise_Margin__dB</vt:lpstr>
      <vt:lpstr>Path_Loss__dB</vt:lpstr>
      <vt:lpstr>Power_Margin__dB</vt:lpstr>
      <vt:lpstr>RX_Antenna_Gain__dB</vt:lpstr>
      <vt:lpstr>RX_DR_Out__dB</vt:lpstr>
      <vt:lpstr>RX_Filter_Loss_IB__dB</vt:lpstr>
      <vt:lpstr>RX_Filter_Loss_OB__dB</vt:lpstr>
      <vt:lpstr>RX_Gain_Max__dB</vt:lpstr>
      <vt:lpstr>RX_Gain_Min__dB</vt:lpstr>
      <vt:lpstr>RX_Noise_Figure__dB</vt:lpstr>
      <vt:lpstr>RX_Noise_Floor__dBm</vt:lpstr>
      <vt:lpstr>RX_Pin_Max__dBm</vt:lpstr>
      <vt:lpstr>RX_Pin_Min__dBm</vt:lpstr>
      <vt:lpstr>RX_Pout_Max__dBm</vt:lpstr>
      <vt:lpstr>RX_Pout_Min__dBm</vt:lpstr>
      <vt:lpstr>RX_SNR_In__dB</vt:lpstr>
      <vt:lpstr>RX_SNR_Out__dB</vt:lpstr>
      <vt:lpstr>RX_Vin_Max__Vp</vt:lpstr>
      <vt:lpstr>RX_Vin_Min__Vp</vt:lpstr>
      <vt:lpstr>RX_Vout_Max__Vp</vt:lpstr>
      <vt:lpstr>RX_Vout_Min__Vp</vt:lpstr>
      <vt:lpstr>Speaker_Sensitivity__dB</vt:lpstr>
      <vt:lpstr>SPL_Max__dB</vt:lpstr>
      <vt:lpstr>SPL_Min__dB</vt:lpstr>
      <vt:lpstr>System_Noise_Floor__dBm</vt:lpstr>
      <vt:lpstr>Target_Distance__m</vt:lpstr>
      <vt:lpstr>Temperature__K</vt:lpstr>
      <vt:lpstr>TX_Antenna_Gain__dB</vt:lpstr>
      <vt:lpstr>TX_Gain__dB</vt:lpstr>
      <vt:lpstr>TX_Noise_Floor__dBm</vt:lpstr>
      <vt:lpstr>TX_Pin__dBm</vt:lpstr>
      <vt:lpstr>TX_Pout__dBm</vt:lpstr>
      <vt:lpstr>TX_SNR_Out__dB</vt:lpstr>
      <vt:lpstr>TX_Vin__Vp</vt:lpstr>
      <vt:lpstr>TX_Vout__Vp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C.A.M.Costa.Junior@tue.nl;p.g.m.baltus@tue.nl;m.matters@tue.nl</dc:creator>
  <cp:lastModifiedBy>Carlos Mendes Jr</cp:lastModifiedBy>
  <dcterms:created xsi:type="dcterms:W3CDTF">2012-04-04T19:36:10Z</dcterms:created>
  <dcterms:modified xsi:type="dcterms:W3CDTF">2020-11-27T11:23:35Z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0x010100F3A57275460FBE43A1A7009A883313EA</vt:lpwstr>
  </property>
</Properties>
</file>