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asahub-my.sharepoint.com/personal/pelz_iiasa_ac_at/Documents/2_Projects/0000_Papers/2022_08_JustInvestments/Submission/Revision/fairmitigation_replication/Code/"/>
    </mc:Choice>
  </mc:AlternateContent>
  <xr:revisionPtr revIDLastSave="443" documentId="8_{39A5ED4B-898D-4EEC-A1F6-A92033A30DA8}" xr6:coauthVersionLast="47" xr6:coauthVersionMax="47" xr10:uidLastSave="{7C507002-4548-4539-8A70-AE008A8CFAD9}"/>
  <bookViews>
    <workbookView xWindow="28680" yWindow="-120" windowWidth="29040" windowHeight="15840" xr2:uid="{5A36706B-5147-429E-BD56-ABC22E1CE448}"/>
  </bookViews>
  <sheets>
    <sheet name="exampl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3" l="1"/>
  <c r="H26" i="3"/>
  <c r="G26" i="3"/>
  <c r="F26" i="3"/>
  <c r="E26" i="3"/>
  <c r="D26" i="3"/>
  <c r="I25" i="3"/>
  <c r="H25" i="3"/>
  <c r="G25" i="3"/>
  <c r="F25" i="3"/>
  <c r="E25" i="3"/>
  <c r="D25" i="3"/>
  <c r="I24" i="3"/>
  <c r="H24" i="3"/>
  <c r="G24" i="3"/>
  <c r="F24" i="3"/>
  <c r="E24" i="3"/>
  <c r="D24" i="3"/>
  <c r="I23" i="3"/>
  <c r="H23" i="3"/>
  <c r="G23" i="3"/>
  <c r="F23" i="3"/>
  <c r="E23" i="3"/>
  <c r="D23" i="3"/>
  <c r="I22" i="3"/>
  <c r="H22" i="3"/>
  <c r="G22" i="3"/>
  <c r="F22" i="3"/>
  <c r="E22" i="3"/>
  <c r="D22" i="3"/>
  <c r="I21" i="3"/>
  <c r="H21" i="3"/>
  <c r="G21" i="3"/>
  <c r="F21" i="3"/>
  <c r="E21" i="3"/>
  <c r="D21" i="3"/>
  <c r="I20" i="3"/>
  <c r="H20" i="3"/>
  <c r="G20" i="3"/>
  <c r="F20" i="3"/>
  <c r="E20" i="3"/>
  <c r="D20" i="3"/>
  <c r="I19" i="3"/>
  <c r="H19" i="3"/>
  <c r="G19" i="3"/>
  <c r="F19" i="3"/>
  <c r="E19" i="3"/>
  <c r="D19" i="3"/>
  <c r="I18" i="3"/>
  <c r="H18" i="3"/>
  <c r="G18" i="3"/>
  <c r="F18" i="3"/>
  <c r="E18" i="3"/>
  <c r="D18" i="3"/>
  <c r="I17" i="3"/>
  <c r="H17" i="3"/>
  <c r="G17" i="3"/>
  <c r="F17" i="3"/>
  <c r="E17" i="3"/>
  <c r="D17" i="3"/>
  <c r="F69" i="3" l="1"/>
  <c r="E32" i="3"/>
  <c r="G33" i="3"/>
  <c r="G46" i="3" s="1"/>
  <c r="E37" i="3"/>
  <c r="G72" i="3"/>
  <c r="D36" i="3"/>
  <c r="D38" i="3"/>
  <c r="E30" i="3"/>
  <c r="F67" i="3"/>
  <c r="D33" i="3"/>
  <c r="H72" i="3"/>
  <c r="G67" i="3"/>
  <c r="E33" i="3"/>
  <c r="I72" i="3"/>
  <c r="E36" i="3"/>
  <c r="D31" i="3"/>
  <c r="D39" i="3"/>
  <c r="E31" i="3"/>
  <c r="E39" i="3"/>
  <c r="E34" i="3"/>
  <c r="D37" i="3"/>
  <c r="D32" i="3"/>
  <c r="F70" i="3"/>
  <c r="H70" i="3"/>
  <c r="F73" i="3"/>
  <c r="D35" i="3"/>
  <c r="I70" i="3"/>
  <c r="G73" i="3"/>
  <c r="H75" i="3"/>
  <c r="H73" i="3"/>
  <c r="F76" i="3"/>
  <c r="D34" i="3"/>
  <c r="F75" i="3"/>
  <c r="I73" i="3"/>
  <c r="E38" i="3"/>
  <c r="H68" i="3"/>
  <c r="E35" i="3"/>
  <c r="I75" i="3"/>
  <c r="G68" i="3"/>
  <c r="F71" i="3"/>
  <c r="F74" i="3"/>
  <c r="H74" i="3"/>
  <c r="D30" i="3"/>
  <c r="G69" i="3"/>
  <c r="I74" i="3"/>
  <c r="H67" i="3"/>
  <c r="I67" i="3"/>
  <c r="H69" i="3"/>
  <c r="F72" i="3"/>
  <c r="I69" i="3"/>
  <c r="I76" i="3"/>
  <c r="G71" i="3"/>
  <c r="I71" i="3"/>
  <c r="G76" i="3"/>
  <c r="G70" i="3"/>
  <c r="G75" i="3"/>
  <c r="H76" i="3"/>
  <c r="I68" i="3"/>
  <c r="H71" i="3"/>
  <c r="G74" i="3"/>
  <c r="F68" i="3"/>
  <c r="G38" i="3"/>
  <c r="G51" i="3" s="1"/>
  <c r="F36" i="3"/>
  <c r="F49" i="3" s="1"/>
  <c r="H31" i="3"/>
  <c r="H44" i="3" s="1"/>
  <c r="F34" i="3"/>
  <c r="F47" i="3" s="1"/>
  <c r="I31" i="3"/>
  <c r="I44" i="3" s="1"/>
  <c r="H38" i="3"/>
  <c r="H51" i="3" s="1"/>
  <c r="G36" i="3"/>
  <c r="G49" i="3" s="1"/>
  <c r="I38" i="3"/>
  <c r="I51" i="3" s="1"/>
  <c r="H36" i="3"/>
  <c r="H49" i="3" s="1"/>
  <c r="G34" i="3"/>
  <c r="G47" i="3" s="1"/>
  <c r="I36" i="3"/>
  <c r="I49" i="3" s="1"/>
  <c r="F32" i="3"/>
  <c r="F45" i="3" s="1"/>
  <c r="H34" i="3"/>
  <c r="H47" i="3" s="1"/>
  <c r="G32" i="3"/>
  <c r="G45" i="3" s="1"/>
  <c r="I34" i="3"/>
  <c r="I47" i="3" s="1"/>
  <c r="F39" i="3"/>
  <c r="F52" i="3" s="1"/>
  <c r="F30" i="3"/>
  <c r="F43" i="3" s="1"/>
  <c r="H32" i="3"/>
  <c r="H45" i="3" s="1"/>
  <c r="G39" i="3"/>
  <c r="G52" i="3" s="1"/>
  <c r="G30" i="3"/>
  <c r="G43" i="3" s="1"/>
  <c r="I32" i="3"/>
  <c r="I45" i="3" s="1"/>
  <c r="H39" i="3"/>
  <c r="H52" i="3" s="1"/>
  <c r="H30" i="3"/>
  <c r="H43" i="3" s="1"/>
  <c r="I39" i="3"/>
  <c r="I52" i="3" s="1"/>
  <c r="I30" i="3"/>
  <c r="I43" i="3" s="1"/>
  <c r="H37" i="3"/>
  <c r="H50" i="3" s="1"/>
  <c r="I37" i="3"/>
  <c r="I50" i="3" s="1"/>
  <c r="H35" i="3"/>
  <c r="H48" i="3" s="1"/>
  <c r="I35" i="3"/>
  <c r="I48" i="3" s="1"/>
  <c r="H33" i="3"/>
  <c r="H46" i="3" s="1"/>
  <c r="I33" i="3"/>
  <c r="I46" i="3" s="1"/>
  <c r="F38" i="3"/>
  <c r="F51" i="3" s="1"/>
  <c r="G31" i="3"/>
  <c r="G44" i="3" s="1"/>
  <c r="F31" i="3"/>
  <c r="F44" i="3" s="1"/>
  <c r="F33" i="3"/>
  <c r="F46" i="3" s="1"/>
  <c r="G35" i="3"/>
  <c r="G48" i="3" s="1"/>
  <c r="F35" i="3"/>
  <c r="F48" i="3" s="1"/>
  <c r="G37" i="3"/>
  <c r="G50" i="3" s="1"/>
  <c r="F37" i="3"/>
  <c r="F50" i="3" s="1"/>
  <c r="F61" i="3" l="1"/>
  <c r="H59" i="3"/>
  <c r="F57" i="3"/>
  <c r="I61" i="3"/>
  <c r="F63" i="3"/>
  <c r="G59" i="3"/>
  <c r="G63" i="3"/>
  <c r="I60" i="3"/>
  <c r="G64" i="3"/>
  <c r="H55" i="3"/>
  <c r="H61" i="3"/>
  <c r="H57" i="3"/>
  <c r="I63" i="3"/>
  <c r="H64" i="3"/>
  <c r="F62" i="3"/>
  <c r="F55" i="3"/>
  <c r="G61" i="3"/>
  <c r="H58" i="3"/>
  <c r="I62" i="3"/>
  <c r="F64" i="3"/>
  <c r="F60" i="3"/>
  <c r="I59" i="3"/>
  <c r="I58" i="3"/>
  <c r="H60" i="3"/>
  <c r="G57" i="3"/>
  <c r="H63" i="3"/>
  <c r="F58" i="3"/>
  <c r="H62" i="3"/>
  <c r="I56" i="3"/>
  <c r="I57" i="3"/>
  <c r="G62" i="3"/>
  <c r="F56" i="3"/>
  <c r="I55" i="3"/>
  <c r="F59" i="3"/>
  <c r="G55" i="3"/>
  <c r="G60" i="3"/>
  <c r="G56" i="3"/>
  <c r="I64" i="3"/>
  <c r="H56" i="3"/>
  <c r="G58" i="3"/>
</calcChain>
</file>

<file path=xl/sharedStrings.xml><?xml version="1.0" encoding="utf-8"?>
<sst xmlns="http://schemas.openxmlformats.org/spreadsheetml/2006/main" count="99" uniqueCount="28">
  <si>
    <t>RES_emiss_1850co2</t>
  </si>
  <si>
    <t>CAP_gdp2017pppcapita</t>
  </si>
  <si>
    <t>NED_dlsdepshare</t>
  </si>
  <si>
    <t>SAP</t>
  </si>
  <si>
    <t>MEA</t>
  </si>
  <si>
    <t>PAO</t>
  </si>
  <si>
    <t>AFR</t>
  </si>
  <si>
    <t>SAS</t>
  </si>
  <si>
    <t>LAM</t>
  </si>
  <si>
    <t>EEU</t>
  </si>
  <si>
    <t>EAS</t>
  </si>
  <si>
    <t>EUR</t>
  </si>
  <si>
    <t>NAM</t>
  </si>
  <si>
    <t>gdp2017ppp</t>
  </si>
  <si>
    <t>Raw indicator values</t>
  </si>
  <si>
    <t>Cleaned indicator values
(NED after  penalty function)</t>
  </si>
  <si>
    <t>RES_emiss_1990co2</t>
  </si>
  <si>
    <t>CAP_capstock2017pppcapita</t>
  </si>
  <si>
    <t>NED_expshare</t>
  </si>
  <si>
    <t>R10</t>
  </si>
  <si>
    <t>Cleaned indicator value ratios (F17:I26)</t>
  </si>
  <si>
    <t>Show that relative ratios of  FS contributions as shares of regional GDP matches indicator value ratios for CAP and NED indicators, as intended.</t>
  </si>
  <si>
    <t>Note: a penalty functionis applied here, see SI for detail.</t>
  </si>
  <si>
    <t>FS contribution to global CE investment needs,  S_[i,r]</t>
  </si>
  <si>
    <t>FS contributions as shares of regional GDP (assuming CE needs are 1% of global GDP for this example)</t>
  </si>
  <si>
    <t>Ratios of FS contributions as share of regional GDP (should match cleaned indicator value ratios)</t>
  </si>
  <si>
    <t>(Regional GDP for 2019, in USD PPP 2017)</t>
  </si>
  <si>
    <t>Note that a distinct method is used for CAP and NED indicators as these are ratios, see SI for detail.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</si>
</sst>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1" applyFont="1"/>
    <xf numFmtId="165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textRotation="90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1" applyNumberFormat="1" applyFont="1" applyAlignment="1">
      <alignment horizontal="right"/>
    </xf>
    <xf numFmtId="9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164" fontId="0" fillId="3" borderId="0" xfId="1" applyNumberFormat="1" applyFont="1" applyFill="1" applyAlignment="1">
      <alignment horizontal="right"/>
    </xf>
    <xf numFmtId="0" fontId="4" fillId="0" borderId="0" xfId="0" applyFont="1" applyAlignment="1">
      <alignment vertical="center" textRotation="90" wrapText="1"/>
    </xf>
    <xf numFmtId="0" fontId="5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5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3559-4022-469A-90E0-13AC3BD9563C}">
  <dimension ref="B2:L77"/>
  <sheetViews>
    <sheetView tabSelected="1" topLeftCell="A49" workbookViewId="0">
      <selection activeCell="K72" sqref="K72"/>
    </sheetView>
  </sheetViews>
  <sheetFormatPr defaultRowHeight="14.4" x14ac:dyDescent="0.3"/>
  <cols>
    <col min="3" max="3" width="11" style="3" bestFit="1" customWidth="1"/>
    <col min="4" max="9" width="25.77734375" style="5" customWidth="1"/>
    <col min="10" max="10" width="5.21875" bestFit="1" customWidth="1"/>
    <col min="11" max="11" width="11.5546875" style="5" bestFit="1" customWidth="1"/>
    <col min="12" max="12" width="36.5546875" bestFit="1" customWidth="1"/>
    <col min="13" max="13" width="25.77734375" customWidth="1"/>
  </cols>
  <sheetData>
    <row r="2" spans="2:12" x14ac:dyDescent="0.3">
      <c r="D2" s="20"/>
      <c r="E2" s="20"/>
      <c r="F2" s="20"/>
      <c r="G2" s="20"/>
      <c r="H2" s="20"/>
      <c r="I2" s="20"/>
    </row>
    <row r="3" spans="2:12" x14ac:dyDescent="0.3">
      <c r="B3" s="21" t="s">
        <v>14</v>
      </c>
      <c r="C3" s="10" t="s">
        <v>19</v>
      </c>
      <c r="D3" s="11" t="s">
        <v>0</v>
      </c>
      <c r="E3" s="11" t="s">
        <v>16</v>
      </c>
      <c r="F3" s="11" t="s">
        <v>1</v>
      </c>
      <c r="G3" s="11" t="s">
        <v>17</v>
      </c>
      <c r="H3" s="11" t="s">
        <v>2</v>
      </c>
      <c r="I3" s="11" t="s">
        <v>18</v>
      </c>
      <c r="K3" s="11" t="s">
        <v>13</v>
      </c>
      <c r="L3" s="19" t="s">
        <v>26</v>
      </c>
    </row>
    <row r="4" spans="2:12" x14ac:dyDescent="0.3">
      <c r="B4" s="21"/>
      <c r="C4" s="3" t="s">
        <v>3</v>
      </c>
      <c r="D4" s="2">
        <v>37.051750630999997</v>
      </c>
      <c r="E4" s="2">
        <v>32.308822550228598</v>
      </c>
      <c r="F4" s="2">
        <v>12423.246277972899</v>
      </c>
      <c r="G4" s="2">
        <v>54070.057659685801</v>
      </c>
      <c r="H4" s="1">
        <v>0.38982989151321201</v>
      </c>
      <c r="I4" s="1">
        <v>0.23314841915732101</v>
      </c>
      <c r="K4">
        <v>8363069363363.5195</v>
      </c>
    </row>
    <row r="5" spans="2:12" x14ac:dyDescent="0.3">
      <c r="B5" s="21"/>
      <c r="C5" s="3" t="s">
        <v>4</v>
      </c>
      <c r="D5" s="2">
        <v>55.978307700000002</v>
      </c>
      <c r="E5" s="2">
        <v>44.735086053351701</v>
      </c>
      <c r="F5" s="2">
        <v>24854.429314119599</v>
      </c>
      <c r="G5" s="2">
        <v>103676.755557253</v>
      </c>
      <c r="H5" s="1">
        <v>0.270003142552244</v>
      </c>
      <c r="I5" s="1">
        <v>0.149019280647646</v>
      </c>
      <c r="K5">
        <v>5234709490949.2598</v>
      </c>
    </row>
    <row r="6" spans="2:12" x14ac:dyDescent="0.3">
      <c r="B6" s="21"/>
      <c r="C6" s="3" t="s">
        <v>5</v>
      </c>
      <c r="D6" s="2">
        <v>84.638188581999998</v>
      </c>
      <c r="E6" s="2">
        <v>50.244551598039301</v>
      </c>
      <c r="F6" s="2">
        <v>42972.188850162303</v>
      </c>
      <c r="G6" s="2">
        <v>208045.99533074501</v>
      </c>
      <c r="H6" s="1">
        <v>5.0668268248952701E-2</v>
      </c>
      <c r="I6" s="1">
        <v>1.3658489299814399E-5</v>
      </c>
      <c r="K6">
        <v>6745685897850.4004</v>
      </c>
    </row>
    <row r="7" spans="2:12" x14ac:dyDescent="0.3">
      <c r="B7" s="21"/>
      <c r="C7" s="3" t="s">
        <v>6</v>
      </c>
      <c r="D7" s="2">
        <v>46.262862949000002</v>
      </c>
      <c r="E7" s="2">
        <v>33.127770909724603</v>
      </c>
      <c r="F7" s="2">
        <v>5030.29483826457</v>
      </c>
      <c r="G7" s="2">
        <v>15272.397590803001</v>
      </c>
      <c r="H7" s="1">
        <v>0.52871880838628404</v>
      </c>
      <c r="I7" s="1">
        <v>8.19206456160365E-2</v>
      </c>
      <c r="K7">
        <v>6497919907450.5596</v>
      </c>
    </row>
    <row r="8" spans="2:12" x14ac:dyDescent="0.3">
      <c r="B8" s="21"/>
      <c r="C8" s="3" t="s">
        <v>7</v>
      </c>
      <c r="D8" s="2">
        <v>59.208150756999999</v>
      </c>
      <c r="E8" s="2">
        <v>50.121332708058397</v>
      </c>
      <c r="F8" s="2">
        <v>6369.6481153060104</v>
      </c>
      <c r="G8" s="2">
        <v>22906.623972384899</v>
      </c>
      <c r="H8" s="1">
        <v>0.47254271682238103</v>
      </c>
      <c r="I8" s="1">
        <v>0.39913001581671098</v>
      </c>
      <c r="K8">
        <v>11693252036783.4</v>
      </c>
    </row>
    <row r="9" spans="2:12" x14ac:dyDescent="0.3">
      <c r="B9" s="21"/>
      <c r="C9" s="3" t="s">
        <v>8</v>
      </c>
      <c r="D9" s="2">
        <v>68.456694403</v>
      </c>
      <c r="E9" s="2">
        <v>45.168753553595103</v>
      </c>
      <c r="F9" s="2">
        <v>16014.387712836</v>
      </c>
      <c r="G9" s="2">
        <v>62058.245377387801</v>
      </c>
      <c r="H9" s="1">
        <v>0.30425764107361303</v>
      </c>
      <c r="I9" s="1">
        <v>5.8333753723653001E-2</v>
      </c>
      <c r="K9">
        <v>9710580796399.5195</v>
      </c>
    </row>
    <row r="10" spans="2:12" x14ac:dyDescent="0.3">
      <c r="B10" s="21"/>
      <c r="C10" s="3" t="s">
        <v>9</v>
      </c>
      <c r="D10" s="2">
        <v>177.88945454399999</v>
      </c>
      <c r="E10" s="2">
        <v>85.126617465027905</v>
      </c>
      <c r="F10" s="2">
        <v>20212.2252274237</v>
      </c>
      <c r="G10" s="2">
        <v>107798.75036907999</v>
      </c>
      <c r="H10" s="1">
        <v>0.189732302640544</v>
      </c>
      <c r="I10" s="1">
        <v>1.78039571503305E-2</v>
      </c>
      <c r="K10">
        <v>5889695043724.9199</v>
      </c>
    </row>
    <row r="11" spans="2:12" x14ac:dyDescent="0.3">
      <c r="B11" s="21"/>
      <c r="C11" s="3" t="s">
        <v>10</v>
      </c>
      <c r="D11" s="2">
        <v>252.96647988699999</v>
      </c>
      <c r="E11" s="2">
        <v>235.400459609764</v>
      </c>
      <c r="F11" s="2">
        <v>17183.669689106398</v>
      </c>
      <c r="G11" s="2">
        <v>78636.5316686632</v>
      </c>
      <c r="H11" s="1">
        <v>0.26354807147193998</v>
      </c>
      <c r="I11" s="1">
        <v>9.1129824695086903E-2</v>
      </c>
      <c r="K11">
        <v>25275173362667.602</v>
      </c>
    </row>
    <row r="12" spans="2:12" x14ac:dyDescent="0.3">
      <c r="B12" s="21"/>
      <c r="C12" s="3" t="s">
        <v>11</v>
      </c>
      <c r="D12" s="2">
        <v>381.49708176399997</v>
      </c>
      <c r="E12" s="2">
        <v>134.42750087233799</v>
      </c>
      <c r="F12" s="2">
        <v>42401.705921666202</v>
      </c>
      <c r="G12" s="2">
        <v>220096.03278156</v>
      </c>
      <c r="H12" s="1">
        <v>8.1051861860187702E-2</v>
      </c>
      <c r="I12" s="1">
        <v>2.3413555615428702E-3</v>
      </c>
      <c r="K12">
        <v>26610483548762</v>
      </c>
    </row>
    <row r="13" spans="2:12" x14ac:dyDescent="0.3">
      <c r="B13" s="21"/>
      <c r="C13" s="3" t="s">
        <v>12</v>
      </c>
      <c r="D13" s="2">
        <v>443.24233747099998</v>
      </c>
      <c r="E13" s="2">
        <v>185.713694997293</v>
      </c>
      <c r="F13" s="2">
        <v>61097.018992567297</v>
      </c>
      <c r="G13" s="2">
        <v>212548.017209449</v>
      </c>
      <c r="H13" s="1">
        <v>3.7510026973135303E-2</v>
      </c>
      <c r="I13" s="1">
        <v>1.3192614748651001E-3</v>
      </c>
      <c r="K13">
        <v>22361209209304.398</v>
      </c>
    </row>
    <row r="15" spans="2:12" x14ac:dyDescent="0.3">
      <c r="H15" s="15" t="s">
        <v>22</v>
      </c>
      <c r="I15" s="15"/>
    </row>
    <row r="16" spans="2:12" x14ac:dyDescent="0.3">
      <c r="B16" s="22" t="s">
        <v>15</v>
      </c>
      <c r="C16" s="10" t="s">
        <v>19</v>
      </c>
      <c r="D16" s="11" t="s">
        <v>0</v>
      </c>
      <c r="E16" s="11" t="s">
        <v>16</v>
      </c>
      <c r="F16" s="11" t="s">
        <v>1</v>
      </c>
      <c r="G16" s="11" t="s">
        <v>17</v>
      </c>
      <c r="H16" s="11" t="s">
        <v>2</v>
      </c>
      <c r="I16" s="11" t="s">
        <v>18</v>
      </c>
    </row>
    <row r="17" spans="2:9" x14ac:dyDescent="0.3">
      <c r="B17" s="21"/>
      <c r="C17" s="3" t="s">
        <v>3</v>
      </c>
      <c r="D17" s="6">
        <f>D4</f>
        <v>37.051750630999997</v>
      </c>
      <c r="E17" s="6">
        <f t="shared" ref="E17:G17" si="0">E4</f>
        <v>32.308822550228598</v>
      </c>
      <c r="F17" s="6">
        <f t="shared" si="0"/>
        <v>12423.246277972899</v>
      </c>
      <c r="G17" s="6">
        <f t="shared" si="0"/>
        <v>54070.057659685801</v>
      </c>
      <c r="H17" s="7">
        <f>IF(H4&lt;0.01,LOG(1/0.01),LOG(1/H4))</f>
        <v>0.4091248629569233</v>
      </c>
      <c r="I17" s="7">
        <f>IF(I4&lt;0.01,LOG(1/0.01),LOG(1/I4))</f>
        <v>0.63236752489565584</v>
      </c>
    </row>
    <row r="18" spans="2:9" x14ac:dyDescent="0.3">
      <c r="B18" s="21"/>
      <c r="C18" s="3" t="s">
        <v>4</v>
      </c>
      <c r="D18" s="6">
        <f t="shared" ref="D18:G26" si="1">D5</f>
        <v>55.978307700000002</v>
      </c>
      <c r="E18" s="6">
        <f t="shared" si="1"/>
        <v>44.735086053351701</v>
      </c>
      <c r="F18" s="6">
        <f t="shared" si="1"/>
        <v>24854.429314119599</v>
      </c>
      <c r="G18" s="6">
        <f t="shared" si="1"/>
        <v>103676.755557253</v>
      </c>
      <c r="H18" s="7">
        <f t="shared" ref="H18:I26" si="2">IF(H5&lt;0.01,LOG(1/0.01),LOG(1/H5))</f>
        <v>0.56863118108117472</v>
      </c>
      <c r="I18" s="7">
        <f t="shared" si="2"/>
        <v>0.82675753737858848</v>
      </c>
    </row>
    <row r="19" spans="2:9" x14ac:dyDescent="0.3">
      <c r="B19" s="21"/>
      <c r="C19" s="3" t="s">
        <v>5</v>
      </c>
      <c r="D19" s="6">
        <f t="shared" si="1"/>
        <v>84.638188581999998</v>
      </c>
      <c r="E19" s="6">
        <f t="shared" si="1"/>
        <v>50.244551598039301</v>
      </c>
      <c r="F19" s="6">
        <f t="shared" si="1"/>
        <v>42972.188850162303</v>
      </c>
      <c r="G19" s="6">
        <f t="shared" si="1"/>
        <v>208045.99533074501</v>
      </c>
      <c r="H19" s="7">
        <f t="shared" si="2"/>
        <v>1.2952639388665477</v>
      </c>
      <c r="I19" s="7">
        <f t="shared" si="2"/>
        <v>2</v>
      </c>
    </row>
    <row r="20" spans="2:9" x14ac:dyDescent="0.3">
      <c r="B20" s="21"/>
      <c r="C20" s="3" t="s">
        <v>6</v>
      </c>
      <c r="D20" s="6">
        <f t="shared" si="1"/>
        <v>46.262862949000002</v>
      </c>
      <c r="E20" s="6">
        <f t="shared" si="1"/>
        <v>33.127770909724603</v>
      </c>
      <c r="F20" s="6">
        <f t="shared" si="1"/>
        <v>5030.29483826457</v>
      </c>
      <c r="G20" s="6">
        <f t="shared" si="1"/>
        <v>15272.397590803001</v>
      </c>
      <c r="H20" s="7">
        <f t="shared" si="2"/>
        <v>0.27677523993896652</v>
      </c>
      <c r="I20" s="7">
        <f t="shared" si="2"/>
        <v>1.0866066336829758</v>
      </c>
    </row>
    <row r="21" spans="2:9" x14ac:dyDescent="0.3">
      <c r="B21" s="21"/>
      <c r="C21" s="3" t="s">
        <v>7</v>
      </c>
      <c r="D21" s="6">
        <f t="shared" si="1"/>
        <v>59.208150756999999</v>
      </c>
      <c r="E21" s="6">
        <f t="shared" si="1"/>
        <v>50.121332708058397</v>
      </c>
      <c r="F21" s="6">
        <f t="shared" si="1"/>
        <v>6369.6481153060104</v>
      </c>
      <c r="G21" s="6">
        <f t="shared" si="1"/>
        <v>22906.623972384899</v>
      </c>
      <c r="H21" s="7">
        <f t="shared" si="2"/>
        <v>0.3255589261140755</v>
      </c>
      <c r="I21" s="7">
        <f t="shared" si="2"/>
        <v>0.39888561069407141</v>
      </c>
    </row>
    <row r="22" spans="2:9" x14ac:dyDescent="0.3">
      <c r="B22" s="21"/>
      <c r="C22" s="3" t="s">
        <v>8</v>
      </c>
      <c r="D22" s="6">
        <f t="shared" si="1"/>
        <v>68.456694403</v>
      </c>
      <c r="E22" s="6">
        <f t="shared" si="1"/>
        <v>45.168753553595103</v>
      </c>
      <c r="F22" s="6">
        <f t="shared" si="1"/>
        <v>16014.387712836</v>
      </c>
      <c r="G22" s="6">
        <f t="shared" si="1"/>
        <v>62058.245377387801</v>
      </c>
      <c r="H22" s="7">
        <f t="shared" si="2"/>
        <v>0.51675850616466557</v>
      </c>
      <c r="I22" s="7">
        <f t="shared" si="2"/>
        <v>1.2340800762184272</v>
      </c>
    </row>
    <row r="23" spans="2:9" x14ac:dyDescent="0.3">
      <c r="B23" s="21"/>
      <c r="C23" s="3" t="s">
        <v>9</v>
      </c>
      <c r="D23" s="6">
        <f t="shared" si="1"/>
        <v>177.88945454399999</v>
      </c>
      <c r="E23" s="6">
        <f t="shared" si="1"/>
        <v>85.126617465027905</v>
      </c>
      <c r="F23" s="6">
        <f t="shared" si="1"/>
        <v>20212.2252274237</v>
      </c>
      <c r="G23" s="6">
        <f t="shared" si="1"/>
        <v>107798.75036907999</v>
      </c>
      <c r="H23" s="7">
        <f t="shared" si="2"/>
        <v>0.72185872254181538</v>
      </c>
      <c r="I23" s="7">
        <f t="shared" si="2"/>
        <v>1.7494834596263948</v>
      </c>
    </row>
    <row r="24" spans="2:9" x14ac:dyDescent="0.3">
      <c r="B24" s="21"/>
      <c r="C24" s="3" t="s">
        <v>10</v>
      </c>
      <c r="D24" s="6">
        <f t="shared" si="1"/>
        <v>252.96647988699999</v>
      </c>
      <c r="E24" s="6">
        <f t="shared" si="1"/>
        <v>235.400459609764</v>
      </c>
      <c r="F24" s="6">
        <f t="shared" si="1"/>
        <v>17183.669689106398</v>
      </c>
      <c r="G24" s="6">
        <f t="shared" si="1"/>
        <v>78636.5316686632</v>
      </c>
      <c r="H24" s="7">
        <f t="shared" si="2"/>
        <v>0.57914015741206326</v>
      </c>
      <c r="I24" s="7">
        <f t="shared" si="2"/>
        <v>1.0403394651707012</v>
      </c>
    </row>
    <row r="25" spans="2:9" x14ac:dyDescent="0.3">
      <c r="B25" s="21"/>
      <c r="C25" s="3" t="s">
        <v>11</v>
      </c>
      <c r="D25" s="6">
        <f t="shared" si="1"/>
        <v>381.49708176399997</v>
      </c>
      <c r="E25" s="6">
        <f t="shared" si="1"/>
        <v>134.42750087233799</v>
      </c>
      <c r="F25" s="6">
        <f t="shared" si="1"/>
        <v>42401.705921666202</v>
      </c>
      <c r="G25" s="6">
        <f t="shared" si="1"/>
        <v>220096.03278156</v>
      </c>
      <c r="H25" s="7">
        <f t="shared" si="2"/>
        <v>1.0912370044265913</v>
      </c>
      <c r="I25" s="7">
        <f t="shared" si="2"/>
        <v>2</v>
      </c>
    </row>
    <row r="26" spans="2:9" x14ac:dyDescent="0.3">
      <c r="B26" s="21"/>
      <c r="C26" s="3" t="s">
        <v>12</v>
      </c>
      <c r="D26" s="6">
        <f t="shared" si="1"/>
        <v>443.24233747099998</v>
      </c>
      <c r="E26" s="6">
        <f t="shared" si="1"/>
        <v>185.713694997293</v>
      </c>
      <c r="F26" s="6">
        <f t="shared" si="1"/>
        <v>61097.018992567297</v>
      </c>
      <c r="G26" s="6">
        <f t="shared" si="1"/>
        <v>212548.017209449</v>
      </c>
      <c r="H26" s="7">
        <f t="shared" si="2"/>
        <v>1.425852623551767</v>
      </c>
      <c r="I26" s="7">
        <f t="shared" si="2"/>
        <v>2</v>
      </c>
    </row>
    <row r="27" spans="2:9" x14ac:dyDescent="0.3">
      <c r="B27" s="4"/>
      <c r="D27" s="6"/>
      <c r="E27" s="6"/>
      <c r="F27" s="6"/>
      <c r="G27" s="6"/>
      <c r="H27" s="8"/>
      <c r="I27" s="8"/>
    </row>
    <row r="28" spans="2:9" x14ac:dyDescent="0.3">
      <c r="B28" s="4"/>
      <c r="D28" s="6"/>
      <c r="E28" s="6"/>
      <c r="F28" s="18" t="s">
        <v>27</v>
      </c>
      <c r="G28" s="18"/>
      <c r="H28" s="18"/>
      <c r="I28" s="18"/>
    </row>
    <row r="29" spans="2:9" x14ac:dyDescent="0.3">
      <c r="B29" s="22" t="s">
        <v>23</v>
      </c>
      <c r="C29" s="10" t="s">
        <v>19</v>
      </c>
      <c r="D29" s="11" t="s">
        <v>0</v>
      </c>
      <c r="E29" s="11" t="s">
        <v>16</v>
      </c>
      <c r="F29" s="11" t="s">
        <v>1</v>
      </c>
      <c r="G29" s="11" t="s">
        <v>17</v>
      </c>
      <c r="H29" s="11" t="s">
        <v>2</v>
      </c>
      <c r="I29" s="11" t="s">
        <v>18</v>
      </c>
    </row>
    <row r="30" spans="2:9" x14ac:dyDescent="0.3">
      <c r="B30" s="21"/>
      <c r="C30" s="3" t="s">
        <v>3</v>
      </c>
      <c r="D30" s="9">
        <f>D17/SUM(D$17:D$26)</f>
        <v>2.3053727599638706E-2</v>
      </c>
      <c r="E30" s="9">
        <f>E17/SUM(E$17:E$26)</f>
        <v>3.6043884888333932E-2</v>
      </c>
      <c r="F30" s="9">
        <f t="shared" ref="F30:I39" si="3">(F17*$K4)/SUMPRODUCT(F$17:F$26,$K$4:$K$13)</f>
        <v>2.7095508347656904E-2</v>
      </c>
      <c r="G30" s="9">
        <f t="shared" si="3"/>
        <v>2.7240161908145887E-2</v>
      </c>
      <c r="H30" s="9">
        <f t="shared" si="3"/>
        <v>3.2410008762360637E-2</v>
      </c>
      <c r="I30" s="9">
        <f t="shared" si="3"/>
        <v>2.9160675966992244E-2</v>
      </c>
    </row>
    <row r="31" spans="2:9" x14ac:dyDescent="0.3">
      <c r="B31" s="21"/>
      <c r="C31" s="3" t="s">
        <v>4</v>
      </c>
      <c r="D31" s="9">
        <f t="shared" ref="D31:E39" si="4">D18/SUM(D$17:D$26)</f>
        <v>3.4829896974552972E-2</v>
      </c>
      <c r="E31" s="9">
        <f t="shared" si="4"/>
        <v>4.9906686932647534E-2</v>
      </c>
      <c r="F31" s="9">
        <f t="shared" si="3"/>
        <v>3.3930705538917916E-2</v>
      </c>
      <c r="G31" s="9">
        <f t="shared" si="3"/>
        <v>3.2693478875213997E-2</v>
      </c>
      <c r="H31" s="9">
        <f t="shared" si="3"/>
        <v>2.8195566984164484E-2</v>
      </c>
      <c r="I31" s="9">
        <f t="shared" si="3"/>
        <v>2.3863441554050565E-2</v>
      </c>
    </row>
    <row r="32" spans="2:9" x14ac:dyDescent="0.3">
      <c r="B32" s="21"/>
      <c r="C32" s="3" t="s">
        <v>5</v>
      </c>
      <c r="D32" s="9">
        <f t="shared" si="4"/>
        <v>5.2662174144715086E-2</v>
      </c>
      <c r="E32" s="9">
        <f t="shared" si="4"/>
        <v>5.6053074396326764E-2</v>
      </c>
      <c r="F32" s="9">
        <f t="shared" si="3"/>
        <v>7.559796422026413E-2</v>
      </c>
      <c r="G32" s="9">
        <f t="shared" si="3"/>
        <v>8.4542021597901112E-2</v>
      </c>
      <c r="H32" s="9">
        <f t="shared" si="3"/>
        <v>8.2764094223071447E-2</v>
      </c>
      <c r="I32" s="9">
        <f t="shared" si="3"/>
        <v>7.4390664865911102E-2</v>
      </c>
    </row>
    <row r="33" spans="2:10" x14ac:dyDescent="0.3">
      <c r="B33" s="21"/>
      <c r="C33" s="3" t="s">
        <v>6</v>
      </c>
      <c r="D33" s="9">
        <f t="shared" si="4"/>
        <v>2.8784913593619302E-2</v>
      </c>
      <c r="E33" s="9">
        <f t="shared" si="4"/>
        <v>3.6957507795924389E-2</v>
      </c>
      <c r="F33" s="9">
        <f t="shared" si="3"/>
        <v>8.5244095049229508E-3</v>
      </c>
      <c r="G33" s="9">
        <f t="shared" si="3"/>
        <v>5.9781764399556517E-3</v>
      </c>
      <c r="H33" s="9">
        <f t="shared" si="3"/>
        <v>1.7035667958959114E-2</v>
      </c>
      <c r="I33" s="9">
        <f t="shared" si="3"/>
        <v>3.8932208047461336E-2</v>
      </c>
    </row>
    <row r="34" spans="2:10" x14ac:dyDescent="0.3">
      <c r="B34" s="21"/>
      <c r="C34" s="3" t="s">
        <v>7</v>
      </c>
      <c r="D34" s="9">
        <f t="shared" si="4"/>
        <v>3.6839516513646059E-2</v>
      </c>
      <c r="E34" s="9">
        <f t="shared" si="4"/>
        <v>5.5915610783109804E-2</v>
      </c>
      <c r="F34" s="9">
        <f t="shared" si="3"/>
        <v>1.9424384275983791E-2</v>
      </c>
      <c r="G34" s="9">
        <f t="shared" si="3"/>
        <v>1.6135541707776799E-2</v>
      </c>
      <c r="H34" s="9">
        <f t="shared" si="3"/>
        <v>3.605973199374371E-2</v>
      </c>
      <c r="I34" s="9">
        <f t="shared" si="3"/>
        <v>2.5718522190157835E-2</v>
      </c>
    </row>
    <row r="35" spans="2:10" x14ac:dyDescent="0.3">
      <c r="B35" s="21"/>
      <c r="C35" s="3" t="s">
        <v>8</v>
      </c>
      <c r="D35" s="9">
        <f t="shared" si="4"/>
        <v>4.2593992409580242E-2</v>
      </c>
      <c r="E35" s="9">
        <f t="shared" si="4"/>
        <v>5.0390488576433343E-2</v>
      </c>
      <c r="F35" s="9">
        <f t="shared" si="3"/>
        <v>4.055571426734482E-2</v>
      </c>
      <c r="G35" s="9">
        <f t="shared" si="3"/>
        <v>3.6302108580035339E-2</v>
      </c>
      <c r="H35" s="9">
        <f t="shared" si="3"/>
        <v>4.7532473747738287E-2</v>
      </c>
      <c r="I35" s="9">
        <f t="shared" si="3"/>
        <v>6.6077085102528355E-2</v>
      </c>
    </row>
    <row r="36" spans="2:10" x14ac:dyDescent="0.3">
      <c r="B36" s="21"/>
      <c r="C36" s="3" t="s">
        <v>9</v>
      </c>
      <c r="D36" s="9">
        <f t="shared" si="4"/>
        <v>0.11068343487323651</v>
      </c>
      <c r="E36" s="9">
        <f t="shared" si="4"/>
        <v>9.4967682467307787E-2</v>
      </c>
      <c r="F36" s="9">
        <f t="shared" si="3"/>
        <v>3.1045842310544358E-2</v>
      </c>
      <c r="G36" s="9">
        <f t="shared" si="3"/>
        <v>3.8246675220390991E-2</v>
      </c>
      <c r="H36" s="9">
        <f t="shared" si="3"/>
        <v>4.0271943960899267E-2</v>
      </c>
      <c r="I36" s="9">
        <f t="shared" si="3"/>
        <v>5.6815257429032186E-2</v>
      </c>
    </row>
    <row r="37" spans="2:10" x14ac:dyDescent="0.3">
      <c r="B37" s="21"/>
      <c r="C37" s="3" t="s">
        <v>10</v>
      </c>
      <c r="D37" s="9">
        <f t="shared" si="4"/>
        <v>0.15739662012825614</v>
      </c>
      <c r="E37" s="9">
        <f t="shared" si="4"/>
        <v>0.26261393635266361</v>
      </c>
      <c r="F37" s="9">
        <f t="shared" si="3"/>
        <v>0.11326782699860938</v>
      </c>
      <c r="G37" s="9">
        <f t="shared" si="3"/>
        <v>0.11973073442284259</v>
      </c>
      <c r="H37" s="9">
        <f t="shared" si="3"/>
        <v>0.13865495674890382</v>
      </c>
      <c r="I37" s="9">
        <f t="shared" si="3"/>
        <v>0.14498782878942584</v>
      </c>
    </row>
    <row r="38" spans="2:10" x14ac:dyDescent="0.3">
      <c r="B38" s="21"/>
      <c r="C38" s="3" t="s">
        <v>11</v>
      </c>
      <c r="D38" s="9">
        <f t="shared" si="4"/>
        <v>0.2373688058800093</v>
      </c>
      <c r="E38" s="9">
        <f t="shared" si="4"/>
        <v>0.1499679958852192</v>
      </c>
      <c r="F38" s="9">
        <f t="shared" si="3"/>
        <v>0.29426093173615303</v>
      </c>
      <c r="G38" s="9">
        <f t="shared" si="3"/>
        <v>0.35281913742850984</v>
      </c>
      <c r="H38" s="9">
        <f t="shared" si="3"/>
        <v>0.27506125984461111</v>
      </c>
      <c r="I38" s="9">
        <f t="shared" si="3"/>
        <v>0.29345741761065552</v>
      </c>
    </row>
    <row r="39" spans="2:10" x14ac:dyDescent="0.3">
      <c r="B39" s="21"/>
      <c r="C39" s="3" t="s">
        <v>12</v>
      </c>
      <c r="D39" s="9">
        <f t="shared" si="4"/>
        <v>0.27578691788274567</v>
      </c>
      <c r="E39" s="9">
        <f t="shared" si="4"/>
        <v>0.20718313192203364</v>
      </c>
      <c r="F39" s="9">
        <f t="shared" si="3"/>
        <v>0.35629671279960279</v>
      </c>
      <c r="G39" s="9">
        <f t="shared" si="3"/>
        <v>0.28631196381922785</v>
      </c>
      <c r="H39" s="9">
        <f t="shared" si="3"/>
        <v>0.30201429577554811</v>
      </c>
      <c r="I39" s="9">
        <f t="shared" si="3"/>
        <v>0.2465968984437851</v>
      </c>
    </row>
    <row r="41" spans="2:10" x14ac:dyDescent="0.3">
      <c r="E41" s="22" t="s">
        <v>21</v>
      </c>
      <c r="F41" s="17" t="s">
        <v>24</v>
      </c>
      <c r="G41" s="17"/>
      <c r="H41" s="17"/>
      <c r="I41" s="17"/>
    </row>
    <row r="42" spans="2:10" ht="14.4" customHeight="1" x14ac:dyDescent="0.3">
      <c r="E42" s="22"/>
      <c r="F42" s="11" t="s">
        <v>1</v>
      </c>
      <c r="G42" s="11" t="s">
        <v>17</v>
      </c>
      <c r="H42" s="11" t="s">
        <v>2</v>
      </c>
      <c r="I42" s="11" t="s">
        <v>18</v>
      </c>
      <c r="J42" s="10" t="s">
        <v>19</v>
      </c>
    </row>
    <row r="43" spans="2:10" x14ac:dyDescent="0.3">
      <c r="E43" s="22"/>
      <c r="F43" s="9">
        <f>F30 * (0.01 * SUM($K$4:$K$13)) / $K4</f>
        <v>4.1594412340204166E-3</v>
      </c>
      <c r="G43" s="9">
        <f t="shared" ref="G43:I43" si="5">G30 * (0.01 * SUM($K$4:$K$13)) / $K4</f>
        <v>4.1816470541299992E-3</v>
      </c>
      <c r="H43" s="9">
        <f t="shared" si="5"/>
        <v>4.9752721045657512E-3</v>
      </c>
      <c r="I43" s="9">
        <f t="shared" si="5"/>
        <v>4.4764658582057762E-3</v>
      </c>
      <c r="J43" s="3" t="s">
        <v>3</v>
      </c>
    </row>
    <row r="44" spans="2:10" x14ac:dyDescent="0.3">
      <c r="E44" s="22"/>
      <c r="F44" s="9">
        <f t="shared" ref="F44:I44" si="6">F31 * (0.01 * SUM($K$4:$K$13)) / $K5</f>
        <v>8.3215397830834464E-3</v>
      </c>
      <c r="G44" s="9">
        <f t="shared" si="6"/>
        <v>8.0181086949531136E-3</v>
      </c>
      <c r="H44" s="9">
        <f t="shared" si="6"/>
        <v>6.914991263479677E-3</v>
      </c>
      <c r="I44" s="9">
        <f t="shared" si="6"/>
        <v>5.8525331288955974E-3</v>
      </c>
      <c r="J44" s="3" t="s">
        <v>4</v>
      </c>
    </row>
    <row r="45" spans="2:10" x14ac:dyDescent="0.3">
      <c r="E45" s="22"/>
      <c r="F45" s="9">
        <f t="shared" ref="F45:I45" si="7">F32 * (0.01 * SUM($K$4:$K$13)) / $K6</f>
        <v>1.4387567485995498E-2</v>
      </c>
      <c r="G45" s="9">
        <f t="shared" si="7"/>
        <v>1.6089772438822446E-2</v>
      </c>
      <c r="H45" s="9">
        <f t="shared" si="7"/>
        <v>1.5751402876170866E-2</v>
      </c>
      <c r="I45" s="9">
        <f t="shared" si="7"/>
        <v>1.4157798058793159E-2</v>
      </c>
      <c r="J45" s="3" t="s">
        <v>5</v>
      </c>
    </row>
    <row r="46" spans="2:10" x14ac:dyDescent="0.3">
      <c r="E46" s="22"/>
      <c r="F46" s="9">
        <f t="shared" ref="F46:I46" si="8">F33 * (0.01 * SUM($K$4:$K$13)) / $K7</f>
        <v>1.6841987433393903E-3</v>
      </c>
      <c r="G46" s="9">
        <f t="shared" si="8"/>
        <v>1.181130169992398E-3</v>
      </c>
      <c r="H46" s="9">
        <f t="shared" si="8"/>
        <v>3.3657991854868529E-3</v>
      </c>
      <c r="I46" s="9">
        <f t="shared" si="8"/>
        <v>7.6919786445143034E-3</v>
      </c>
      <c r="J46" s="3" t="s">
        <v>6</v>
      </c>
    </row>
    <row r="47" spans="2:10" x14ac:dyDescent="0.3">
      <c r="E47" s="22"/>
      <c r="F47" s="9">
        <f t="shared" ref="F47:I47" si="9">F34 * (0.01 * SUM($K$4:$K$13)) / $K8</f>
        <v>2.132629139291868E-3</v>
      </c>
      <c r="G47" s="9">
        <f t="shared" si="9"/>
        <v>1.7715427132900074E-3</v>
      </c>
      <c r="H47" s="9">
        <f t="shared" si="9"/>
        <v>3.9590462231533577E-3</v>
      </c>
      <c r="I47" s="9">
        <f t="shared" si="9"/>
        <v>2.8236709623825243E-3</v>
      </c>
      <c r="J47" s="3" t="s">
        <v>7</v>
      </c>
    </row>
    <row r="48" spans="2:10" x14ac:dyDescent="0.3">
      <c r="E48" s="22"/>
      <c r="F48" s="9">
        <f t="shared" ref="F48:I48" si="10">F35 * (0.01 * SUM($K$4:$K$13)) / $K9</f>
        <v>5.3617953874475453E-3</v>
      </c>
      <c r="G48" s="9">
        <f t="shared" si="10"/>
        <v>4.799434108247967E-3</v>
      </c>
      <c r="H48" s="9">
        <f t="shared" si="10"/>
        <v>6.2841797536729782E-3</v>
      </c>
      <c r="I48" s="9">
        <f t="shared" si="10"/>
        <v>8.735928253740281E-3</v>
      </c>
      <c r="J48" s="3" t="s">
        <v>8</v>
      </c>
    </row>
    <row r="49" spans="5:10" x14ac:dyDescent="0.3">
      <c r="E49" s="22"/>
      <c r="F49" s="9">
        <f t="shared" ref="F49:I49" si="11">F36 * (0.01 * SUM($K$4:$K$13)) / $K10</f>
        <v>6.7672781462376182E-3</v>
      </c>
      <c r="G49" s="9">
        <f t="shared" si="11"/>
        <v>8.336893771353486E-3</v>
      </c>
      <c r="H49" s="9">
        <f t="shared" si="11"/>
        <v>8.7783556827684302E-3</v>
      </c>
      <c r="I49" s="9">
        <f t="shared" si="11"/>
        <v>1.2384416764294658E-2</v>
      </c>
      <c r="J49" s="3" t="s">
        <v>9</v>
      </c>
    </row>
    <row r="50" spans="5:10" x14ac:dyDescent="0.3">
      <c r="E50" s="22"/>
      <c r="F50" s="9">
        <f t="shared" ref="F50:I50" si="12">F37 * (0.01 * SUM($K$4:$K$13)) / $K11</f>
        <v>5.7532840175103118E-3</v>
      </c>
      <c r="G50" s="9">
        <f t="shared" si="12"/>
        <v>6.0815585414927152E-3</v>
      </c>
      <c r="H50" s="9">
        <f t="shared" si="12"/>
        <v>7.0427884753350642E-3</v>
      </c>
      <c r="I50" s="9">
        <f t="shared" si="12"/>
        <v>7.3644580302398349E-3</v>
      </c>
      <c r="J50" s="3" t="s">
        <v>10</v>
      </c>
    </row>
    <row r="51" spans="5:10" x14ac:dyDescent="0.3">
      <c r="E51" s="22"/>
      <c r="F51" s="9">
        <f t="shared" ref="F51:I51" si="13">F38 * (0.01 * SUM($K$4:$K$13)) / $K12</f>
        <v>1.4196563447035192E-2</v>
      </c>
      <c r="G51" s="9">
        <f t="shared" si="13"/>
        <v>1.7021693094899839E-2</v>
      </c>
      <c r="H51" s="9">
        <f t="shared" si="13"/>
        <v>1.3270278878566109E-2</v>
      </c>
      <c r="I51" s="9">
        <f t="shared" si="13"/>
        <v>1.4157798058793161E-2</v>
      </c>
      <c r="J51" s="3" t="s">
        <v>11</v>
      </c>
    </row>
    <row r="52" spans="5:10" x14ac:dyDescent="0.3">
      <c r="E52" s="22"/>
      <c r="F52" s="9">
        <f t="shared" ref="F52:I52" si="14">F39 * (0.01 * SUM($K$4:$K$13)) / $K13</f>
        <v>2.0455962506675768E-2</v>
      </c>
      <c r="G52" s="9">
        <f t="shared" si="14"/>
        <v>1.6437947886409364E-2</v>
      </c>
      <c r="H52" s="9">
        <f t="shared" si="14"/>
        <v>1.7339461434603461E-2</v>
      </c>
      <c r="I52" s="9">
        <f t="shared" si="14"/>
        <v>1.4157798058793161E-2</v>
      </c>
      <c r="J52" s="3" t="s">
        <v>12</v>
      </c>
    </row>
    <row r="53" spans="5:10" x14ac:dyDescent="0.3">
      <c r="E53" s="22"/>
      <c r="F53" s="9"/>
      <c r="G53" s="9"/>
      <c r="H53" s="9"/>
      <c r="I53" s="9"/>
      <c r="J53" s="3"/>
    </row>
    <row r="54" spans="5:10" x14ac:dyDescent="0.3">
      <c r="E54" s="22"/>
      <c r="F54" s="16" t="s">
        <v>25</v>
      </c>
      <c r="G54" s="16"/>
      <c r="H54" s="16"/>
      <c r="I54" s="16"/>
      <c r="J54" s="10" t="s">
        <v>19</v>
      </c>
    </row>
    <row r="55" spans="5:10" x14ac:dyDescent="0.3">
      <c r="E55" s="22"/>
      <c r="F55" s="13">
        <f>F43/SUM(F$43:F$52)</f>
        <v>4.998111324678027E-2</v>
      </c>
      <c r="G55" s="13">
        <f t="shared" ref="G55:I55" si="15">G43/SUM(G$43:G$52)</f>
        <v>4.9829129933921558E-2</v>
      </c>
      <c r="H55" s="13">
        <f t="shared" si="15"/>
        <v>5.67425032540421E-2</v>
      </c>
      <c r="I55" s="13">
        <f t="shared" si="15"/>
        <v>4.8761733019133162E-2</v>
      </c>
      <c r="J55" s="3" t="s">
        <v>3</v>
      </c>
    </row>
    <row r="56" spans="5:10" x14ac:dyDescent="0.3">
      <c r="E56" s="22"/>
      <c r="F56" s="13">
        <f t="shared" ref="F56:I56" si="16">F44/SUM(F$43:F$52)</f>
        <v>9.9994157600794595E-2</v>
      </c>
      <c r="G56" s="13">
        <f t="shared" si="16"/>
        <v>9.5544979003075889E-2</v>
      </c>
      <c r="H56" s="13">
        <f t="shared" si="16"/>
        <v>7.8864815033853355E-2</v>
      </c>
      <c r="I56" s="13">
        <f t="shared" si="16"/>
        <v>6.3751107895464412E-2</v>
      </c>
      <c r="J56" s="3" t="s">
        <v>4</v>
      </c>
    </row>
    <row r="57" spans="5:10" x14ac:dyDescent="0.3">
      <c r="E57" s="22"/>
      <c r="F57" s="13">
        <f t="shared" ref="F57:I57" si="17">F45/SUM(F$43:F$52)</f>
        <v>0.17288539479332021</v>
      </c>
      <c r="G57" s="13">
        <f t="shared" si="17"/>
        <v>0.19172812795605898</v>
      </c>
      <c r="H57" s="13">
        <f t="shared" si="17"/>
        <v>0.17964324567025131</v>
      </c>
      <c r="I57" s="13">
        <f t="shared" si="17"/>
        <v>0.15421959888651496</v>
      </c>
      <c r="J57" s="3" t="s">
        <v>5</v>
      </c>
    </row>
    <row r="58" spans="5:10" x14ac:dyDescent="0.3">
      <c r="E58" s="22"/>
      <c r="F58" s="13">
        <f t="shared" ref="F58:I58" si="18">F46/SUM(F$43:F$52)</f>
        <v>2.0237845274127485E-2</v>
      </c>
      <c r="G58" s="13">
        <f t="shared" si="18"/>
        <v>1.4074523255447466E-2</v>
      </c>
      <c r="H58" s="13">
        <f t="shared" si="18"/>
        <v>3.8386618303685588E-2</v>
      </c>
      <c r="I58" s="13">
        <f t="shared" si="18"/>
        <v>8.3788019597007421E-2</v>
      </c>
      <c r="J58" s="3" t="s">
        <v>6</v>
      </c>
    </row>
    <row r="59" spans="5:10" x14ac:dyDescent="0.3">
      <c r="E59" s="22"/>
      <c r="F59" s="13">
        <f t="shared" ref="F59:I59" si="19">F47/SUM(F$43:F$52)</f>
        <v>2.5626321548315734E-2</v>
      </c>
      <c r="G59" s="13">
        <f t="shared" si="19"/>
        <v>2.1109967173541244E-2</v>
      </c>
      <c r="H59" s="13">
        <f t="shared" si="19"/>
        <v>4.5152544117944261E-2</v>
      </c>
      <c r="I59" s="13">
        <f t="shared" si="19"/>
        <v>3.0757989441421132E-2</v>
      </c>
      <c r="J59" s="3" t="s">
        <v>7</v>
      </c>
    </row>
    <row r="60" spans="5:10" x14ac:dyDescent="0.3">
      <c r="E60" s="22"/>
      <c r="F60" s="13">
        <f t="shared" ref="F60:I60" si="20">F48/SUM(F$43:F$52)</f>
        <v>6.4428967110817567E-2</v>
      </c>
      <c r="G60" s="13">
        <f t="shared" si="20"/>
        <v>5.7190772605494059E-2</v>
      </c>
      <c r="H60" s="13">
        <f t="shared" si="20"/>
        <v>7.1670470001941183E-2</v>
      </c>
      <c r="I60" s="13">
        <f t="shared" si="20"/>
        <v>9.5159667174122817E-2</v>
      </c>
      <c r="J60" s="3" t="s">
        <v>8</v>
      </c>
    </row>
    <row r="61" spans="5:10" x14ac:dyDescent="0.3">
      <c r="E61" s="22"/>
      <c r="F61" s="13">
        <f t="shared" ref="F61:I61" si="21">F49/SUM(F$43:F$52)</f>
        <v>8.1317676190037838E-2</v>
      </c>
      <c r="G61" s="13">
        <f t="shared" si="21"/>
        <v>9.934366951600683E-2</v>
      </c>
      <c r="H61" s="13">
        <f t="shared" si="21"/>
        <v>0.10011630829950395</v>
      </c>
      <c r="I61" s="13">
        <f t="shared" si="21"/>
        <v>0.13490231870108757</v>
      </c>
      <c r="J61" s="3" t="s">
        <v>9</v>
      </c>
    </row>
    <row r="62" spans="5:10" x14ac:dyDescent="0.3">
      <c r="E62" s="22"/>
      <c r="F62" s="13">
        <f t="shared" ref="F62:I62" si="22">F50/SUM(F$43:F$52)</f>
        <v>6.9133213775959407E-2</v>
      </c>
      <c r="G62" s="13">
        <f t="shared" si="22"/>
        <v>7.2468758563804442E-2</v>
      </c>
      <c r="H62" s="13">
        <f t="shared" si="22"/>
        <v>8.0322330031456626E-2</v>
      </c>
      <c r="I62" s="13">
        <f t="shared" si="22"/>
        <v>8.0220367512218532E-2</v>
      </c>
      <c r="J62" s="3" t="s">
        <v>10</v>
      </c>
    </row>
    <row r="63" spans="5:10" x14ac:dyDescent="0.3">
      <c r="E63" s="22"/>
      <c r="F63" s="13">
        <f t="shared" ref="F63:I63" si="23">F51/SUM(F$43:F$52)</f>
        <v>0.17059023206237811</v>
      </c>
      <c r="G63" s="13">
        <f t="shared" si="23"/>
        <v>0.20283303347741871</v>
      </c>
      <c r="H63" s="13">
        <f t="shared" si="23"/>
        <v>0.15134626340498525</v>
      </c>
      <c r="I63" s="13">
        <f t="shared" si="23"/>
        <v>0.15421959888651499</v>
      </c>
      <c r="J63" s="3" t="s">
        <v>11</v>
      </c>
    </row>
    <row r="64" spans="5:10" x14ac:dyDescent="0.3">
      <c r="E64" s="22"/>
      <c r="F64" s="13">
        <f>F52/SUM(F$43:F$52)</f>
        <v>0.24580507839746879</v>
      </c>
      <c r="G64" s="13">
        <f t="shared" ref="G64:I64" si="24">G52/SUM(G$43:G$52)</f>
        <v>0.19587703851523083</v>
      </c>
      <c r="H64" s="13">
        <f t="shared" si="24"/>
        <v>0.19775490188233619</v>
      </c>
      <c r="I64" s="13">
        <f t="shared" si="24"/>
        <v>0.15421959888651499</v>
      </c>
      <c r="J64" s="3" t="s">
        <v>12</v>
      </c>
    </row>
    <row r="65" spans="5:10" x14ac:dyDescent="0.3">
      <c r="E65" s="22"/>
      <c r="F65" s="12"/>
      <c r="G65" s="12"/>
      <c r="H65" s="12"/>
      <c r="I65" s="12"/>
      <c r="J65" s="3"/>
    </row>
    <row r="66" spans="5:10" x14ac:dyDescent="0.3">
      <c r="E66" s="22"/>
      <c r="F66" s="16" t="s">
        <v>20</v>
      </c>
      <c r="G66" s="16"/>
      <c r="H66" s="16"/>
      <c r="I66" s="16"/>
      <c r="J66" s="10" t="s">
        <v>19</v>
      </c>
    </row>
    <row r="67" spans="5:10" x14ac:dyDescent="0.3">
      <c r="E67" s="22"/>
      <c r="F67" s="13">
        <f t="shared" ref="F67:I76" si="25">F17/SUM(F$17:F$26)</f>
        <v>4.998111324678027E-2</v>
      </c>
      <c r="G67" s="13">
        <f t="shared" si="25"/>
        <v>4.9829129933921544E-2</v>
      </c>
      <c r="H67" s="13">
        <f t="shared" si="25"/>
        <v>5.67425032540421E-2</v>
      </c>
      <c r="I67" s="13">
        <f t="shared" si="25"/>
        <v>4.8761733019133162E-2</v>
      </c>
      <c r="J67" s="3" t="s">
        <v>3</v>
      </c>
    </row>
    <row r="68" spans="5:10" x14ac:dyDescent="0.3">
      <c r="E68" s="22"/>
      <c r="F68" s="13">
        <f t="shared" si="25"/>
        <v>9.9994157600794595E-2</v>
      </c>
      <c r="G68" s="13">
        <f t="shared" si="25"/>
        <v>9.5544979003075875E-2</v>
      </c>
      <c r="H68" s="13">
        <f t="shared" si="25"/>
        <v>7.8864815033853355E-2</v>
      </c>
      <c r="I68" s="13">
        <f t="shared" si="25"/>
        <v>6.3751107895464412E-2</v>
      </c>
      <c r="J68" s="3" t="s">
        <v>4</v>
      </c>
    </row>
    <row r="69" spans="5:10" x14ac:dyDescent="0.3">
      <c r="E69" s="22"/>
      <c r="F69" s="13">
        <f t="shared" si="25"/>
        <v>0.17288539479332021</v>
      </c>
      <c r="G69" s="13">
        <f t="shared" si="25"/>
        <v>0.19172812795605901</v>
      </c>
      <c r="H69" s="13">
        <f t="shared" si="25"/>
        <v>0.17964324567025131</v>
      </c>
      <c r="I69" s="13">
        <f t="shared" si="25"/>
        <v>0.15421959888651499</v>
      </c>
      <c r="J69" s="3" t="s">
        <v>5</v>
      </c>
    </row>
    <row r="70" spans="5:10" x14ac:dyDescent="0.3">
      <c r="E70" s="22"/>
      <c r="F70" s="13">
        <f t="shared" si="25"/>
        <v>2.0237845274127485E-2</v>
      </c>
      <c r="G70" s="13">
        <f t="shared" si="25"/>
        <v>1.4074523255447464E-2</v>
      </c>
      <c r="H70" s="13">
        <f t="shared" si="25"/>
        <v>3.8386618303685588E-2</v>
      </c>
      <c r="I70" s="13">
        <f t="shared" si="25"/>
        <v>8.3788019597007421E-2</v>
      </c>
      <c r="J70" s="3" t="s">
        <v>6</v>
      </c>
    </row>
    <row r="71" spans="5:10" x14ac:dyDescent="0.3">
      <c r="E71" s="22"/>
      <c r="F71" s="13">
        <f t="shared" si="25"/>
        <v>2.5626321548315741E-2</v>
      </c>
      <c r="G71" s="13">
        <f t="shared" si="25"/>
        <v>2.1109967173541237E-2</v>
      </c>
      <c r="H71" s="13">
        <f t="shared" si="25"/>
        <v>4.5152544117944261E-2</v>
      </c>
      <c r="I71" s="13">
        <f t="shared" si="25"/>
        <v>3.0757989441421132E-2</v>
      </c>
      <c r="J71" s="3" t="s">
        <v>7</v>
      </c>
    </row>
    <row r="72" spans="5:10" x14ac:dyDescent="0.3">
      <c r="E72" s="22"/>
      <c r="F72" s="13">
        <f t="shared" si="25"/>
        <v>6.4428967110817553E-2</v>
      </c>
      <c r="G72" s="13">
        <f t="shared" si="25"/>
        <v>5.7190772605494059E-2</v>
      </c>
      <c r="H72" s="13">
        <f t="shared" si="25"/>
        <v>7.1670470001941183E-2</v>
      </c>
      <c r="I72" s="13">
        <f t="shared" si="25"/>
        <v>9.5159667174122844E-2</v>
      </c>
      <c r="J72" s="3" t="s">
        <v>8</v>
      </c>
    </row>
    <row r="73" spans="5:10" x14ac:dyDescent="0.3">
      <c r="E73" s="22"/>
      <c r="F73" s="13">
        <f t="shared" si="25"/>
        <v>8.1317676190037838E-2</v>
      </c>
      <c r="G73" s="13">
        <f t="shared" si="25"/>
        <v>9.934366951600683E-2</v>
      </c>
      <c r="H73" s="13">
        <f t="shared" si="25"/>
        <v>0.10011630829950394</v>
      </c>
      <c r="I73" s="13">
        <f t="shared" si="25"/>
        <v>0.13490231870108757</v>
      </c>
      <c r="J73" s="3" t="s">
        <v>9</v>
      </c>
    </row>
    <row r="74" spans="5:10" x14ac:dyDescent="0.3">
      <c r="E74" s="22"/>
      <c r="F74" s="13">
        <f t="shared" si="25"/>
        <v>6.9133213775959407E-2</v>
      </c>
      <c r="G74" s="13">
        <f t="shared" si="25"/>
        <v>7.2468758563804428E-2</v>
      </c>
      <c r="H74" s="13">
        <f t="shared" si="25"/>
        <v>8.0322330031456612E-2</v>
      </c>
      <c r="I74" s="13">
        <f t="shared" si="25"/>
        <v>8.0220367512218532E-2</v>
      </c>
      <c r="J74" s="3" t="s">
        <v>10</v>
      </c>
    </row>
    <row r="75" spans="5:10" x14ac:dyDescent="0.3">
      <c r="E75" s="22"/>
      <c r="F75" s="13">
        <f t="shared" si="25"/>
        <v>0.17059023206237811</v>
      </c>
      <c r="G75" s="13">
        <f t="shared" si="25"/>
        <v>0.20283303347741868</v>
      </c>
      <c r="H75" s="13">
        <f t="shared" si="25"/>
        <v>0.15134626340498528</v>
      </c>
      <c r="I75" s="13">
        <f t="shared" si="25"/>
        <v>0.15421959888651499</v>
      </c>
      <c r="J75" s="3" t="s">
        <v>11</v>
      </c>
    </row>
    <row r="76" spans="5:10" x14ac:dyDescent="0.3">
      <c r="E76" s="22"/>
      <c r="F76" s="13">
        <f t="shared" si="25"/>
        <v>0.24580507839746879</v>
      </c>
      <c r="G76" s="13">
        <f t="shared" si="25"/>
        <v>0.19587703851523081</v>
      </c>
      <c r="H76" s="13">
        <f t="shared" si="25"/>
        <v>0.19775490188233619</v>
      </c>
      <c r="I76" s="13">
        <f t="shared" si="25"/>
        <v>0.15421959888651499</v>
      </c>
      <c r="J76" s="3" t="s">
        <v>12</v>
      </c>
    </row>
    <row r="77" spans="5:10" x14ac:dyDescent="0.3">
      <c r="E77" s="14"/>
    </row>
  </sheetData>
  <mergeCells count="10">
    <mergeCell ref="D2:I2"/>
    <mergeCell ref="B3:B13"/>
    <mergeCell ref="B16:B26"/>
    <mergeCell ref="B29:B39"/>
    <mergeCell ref="E41:E76"/>
    <mergeCell ref="F28:I28"/>
    <mergeCell ref="H15:I15"/>
    <mergeCell ref="F66:I66"/>
    <mergeCell ref="F41:I41"/>
    <mergeCell ref="F54:I5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PELZ Setu</dc:creator>
  <cp:lastModifiedBy>PELZ Setu</cp:lastModifiedBy>
  <dcterms:created xsi:type="dcterms:W3CDTF">2022-09-10T08:27:55Z</dcterms:created>
  <dcterms:modified xsi:type="dcterms:W3CDTF">2022-11-09T17:28:19Z</dcterms:modified>
</cp:coreProperties>
</file>