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emester 7\data warehouse dan data mining\"/>
    </mc:Choice>
  </mc:AlternateContent>
  <bookViews>
    <workbookView xWindow="0" yWindow="0" windowWidth="20490" windowHeight="7665" tabRatio="940" activeTab="9"/>
  </bookViews>
  <sheets>
    <sheet name="T4.1.1_sosial" sheetId="2" r:id="rId1"/>
    <sheet name="iterasi 1" sheetId="3" r:id="rId2"/>
    <sheet name="iterasi 2" sheetId="4" r:id="rId3"/>
    <sheet name="iterasi 3" sheetId="5" r:id="rId4"/>
    <sheet name="iterasi 4" sheetId="6" r:id="rId5"/>
    <sheet name="iterasi 5" sheetId="7" r:id="rId6"/>
    <sheet name="iterasi 6" sheetId="8" r:id="rId7"/>
    <sheet name="iterasi 7" sheetId="9" r:id="rId8"/>
    <sheet name="iterasi 8" sheetId="10" r:id="rId9"/>
    <sheet name="iterasi 9" sheetId="11" r:id="rId10"/>
  </sheets>
  <definedNames>
    <definedName name="_xlnm.Print_Area" localSheetId="0">T4.1.1_sosial!$A$1:$E$47</definedName>
    <definedName name="Z_28F34686_C5C0_412E_8FE2_076A995EE562_.wvu.PrintArea" localSheetId="0" hidden="1">T4.1.1_sosial!$A$1:$E$47</definedName>
    <definedName name="Z_4FCC3C43_4BAD_449D_994B_FE5BB9B61F14_.wvu.PrintArea" localSheetId="0" hidden="1">T4.1.1_sosial!$A$1:$E$47</definedName>
    <definedName name="Z_C6A3F296_19E9_4743_B24E_5381CB5BC071_.wvu.PrintArea" localSheetId="0" hidden="1">T4.1.1_sosial!$A$1:$E$47</definedName>
  </definedNames>
  <calcPr calcId="162913"/>
  <customWorkbookViews>
    <customWorkbookView name="BPSAdmin - Personal View" guid="{4FCC3C43-4BAD-449D-994B-FE5BB9B61F14}" mergeInterval="0" personalView="1" maximized="1" xWindow="-8" yWindow="-8" windowWidth="1936" windowHeight="1056" activeSheetId="54"/>
    <customWorkbookView name="Hesti - Personal View" guid="{C6A3F296-19E9-4743-B24E-5381CB5BC071}" mergeInterval="0" personalView="1" maximized="1" xWindow="-8" yWindow="-8" windowWidth="1382" windowHeight="744" activeSheetId="2"/>
    <customWorkbookView name="userbps - Personal View" guid="{28F34686-C5C0-412E-8FE2-076A995EE562}" mergeInterval="0" personalView="1" maximized="1" xWindow="-8" yWindow="-8" windowWidth="1456" windowHeight="876" activeSheetId="61"/>
  </customWorkbookViews>
</workbook>
</file>

<file path=xl/calcChain.xml><?xml version="1.0" encoding="utf-8"?>
<calcChain xmlns="http://schemas.openxmlformats.org/spreadsheetml/2006/main">
  <c r="J44" i="11" l="1"/>
  <c r="J43" i="11"/>
  <c r="I43" i="11"/>
  <c r="L83" i="11" s="1"/>
  <c r="I42" i="11"/>
  <c r="H42" i="11"/>
  <c r="M6" i="11"/>
  <c r="L6" i="11"/>
  <c r="K6" i="11"/>
  <c r="J42" i="11" s="1"/>
  <c r="M5" i="11"/>
  <c r="I44" i="11" s="1"/>
  <c r="L5" i="11"/>
  <c r="K5" i="11"/>
  <c r="M4" i="11"/>
  <c r="H44" i="11" s="1"/>
  <c r="L4" i="11"/>
  <c r="H43" i="11" s="1"/>
  <c r="K4" i="11"/>
  <c r="M80" i="10"/>
  <c r="M75" i="10"/>
  <c r="M70" i="10"/>
  <c r="M67" i="10"/>
  <c r="K62" i="10"/>
  <c r="K57" i="10"/>
  <c r="K55" i="10"/>
  <c r="M53" i="10"/>
  <c r="M51" i="10"/>
  <c r="M50" i="10"/>
  <c r="J43" i="10"/>
  <c r="M6" i="10"/>
  <c r="J44" i="10" s="1"/>
  <c r="L6" i="10"/>
  <c r="K6" i="10"/>
  <c r="J42" i="10" s="1"/>
  <c r="M5" i="10"/>
  <c r="I44" i="10" s="1"/>
  <c r="L5" i="10"/>
  <c r="I43" i="10" s="1"/>
  <c r="K5" i="10"/>
  <c r="I42" i="10" s="1"/>
  <c r="K77" i="10" s="1"/>
  <c r="M4" i="10"/>
  <c r="H44" i="10" s="1"/>
  <c r="M82" i="10" s="1"/>
  <c r="L4" i="10"/>
  <c r="H43" i="10" s="1"/>
  <c r="K4" i="10"/>
  <c r="H42" i="10" s="1"/>
  <c r="M83" i="9"/>
  <c r="L83" i="9"/>
  <c r="N83" i="9" s="1"/>
  <c r="K83" i="9"/>
  <c r="M82" i="9"/>
  <c r="L82" i="9"/>
  <c r="K82" i="9"/>
  <c r="N82" i="9" s="1"/>
  <c r="N81" i="9"/>
  <c r="M81" i="9"/>
  <c r="L81" i="9"/>
  <c r="K81" i="9"/>
  <c r="M80" i="9"/>
  <c r="N80" i="9" s="1"/>
  <c r="L80" i="9"/>
  <c r="K80" i="9"/>
  <c r="M79" i="9"/>
  <c r="L79" i="9"/>
  <c r="N79" i="9" s="1"/>
  <c r="K79" i="9"/>
  <c r="M78" i="9"/>
  <c r="L78" i="9"/>
  <c r="K78" i="9"/>
  <c r="N78" i="9" s="1"/>
  <c r="N77" i="9"/>
  <c r="M77" i="9"/>
  <c r="L77" i="9"/>
  <c r="K77" i="9"/>
  <c r="M76" i="9"/>
  <c r="N76" i="9" s="1"/>
  <c r="L76" i="9"/>
  <c r="K76" i="9"/>
  <c r="M75" i="9"/>
  <c r="L75" i="9"/>
  <c r="N75" i="9" s="1"/>
  <c r="K75" i="9"/>
  <c r="M74" i="9"/>
  <c r="L74" i="9"/>
  <c r="K74" i="9"/>
  <c r="N74" i="9" s="1"/>
  <c r="N73" i="9"/>
  <c r="M73" i="9"/>
  <c r="L73" i="9"/>
  <c r="K73" i="9"/>
  <c r="M72" i="9"/>
  <c r="N72" i="9" s="1"/>
  <c r="L72" i="9"/>
  <c r="K72" i="9"/>
  <c r="M71" i="9"/>
  <c r="L71" i="9"/>
  <c r="N71" i="9" s="1"/>
  <c r="K71" i="9"/>
  <c r="M70" i="9"/>
  <c r="L70" i="9"/>
  <c r="K70" i="9"/>
  <c r="N69" i="9"/>
  <c r="M69" i="9"/>
  <c r="L69" i="9"/>
  <c r="K69" i="9"/>
  <c r="N68" i="9"/>
  <c r="M68" i="9"/>
  <c r="L68" i="9"/>
  <c r="K68" i="9"/>
  <c r="S67" i="9"/>
  <c r="M67" i="9"/>
  <c r="L67" i="9"/>
  <c r="N67" i="9" s="1"/>
  <c r="Q67" i="9" s="1"/>
  <c r="K67" i="9"/>
  <c r="M66" i="9"/>
  <c r="L66" i="9"/>
  <c r="K66" i="9"/>
  <c r="N65" i="9"/>
  <c r="M65" i="9"/>
  <c r="L65" i="9"/>
  <c r="K65" i="9"/>
  <c r="N64" i="9"/>
  <c r="M64" i="9"/>
  <c r="L64" i="9"/>
  <c r="K64" i="9"/>
  <c r="S63" i="9"/>
  <c r="M63" i="9"/>
  <c r="L63" i="9"/>
  <c r="N63" i="9" s="1"/>
  <c r="Q63" i="9" s="1"/>
  <c r="K63" i="9"/>
  <c r="M62" i="9"/>
  <c r="L62" i="9"/>
  <c r="K62" i="9"/>
  <c r="N61" i="9"/>
  <c r="M61" i="9"/>
  <c r="L61" i="9"/>
  <c r="K61" i="9"/>
  <c r="N60" i="9"/>
  <c r="M60" i="9"/>
  <c r="L60" i="9"/>
  <c r="K60" i="9"/>
  <c r="S59" i="9"/>
  <c r="M59" i="9"/>
  <c r="L59" i="9"/>
  <c r="N59" i="9" s="1"/>
  <c r="Q59" i="9" s="1"/>
  <c r="K59" i="9"/>
  <c r="M58" i="9"/>
  <c r="L58" i="9"/>
  <c r="K58" i="9"/>
  <c r="N57" i="9"/>
  <c r="M57" i="9"/>
  <c r="L57" i="9"/>
  <c r="K57" i="9"/>
  <c r="N56" i="9"/>
  <c r="M56" i="9"/>
  <c r="L56" i="9"/>
  <c r="K56" i="9"/>
  <c r="S55" i="9"/>
  <c r="M55" i="9"/>
  <c r="L55" i="9"/>
  <c r="N55" i="9" s="1"/>
  <c r="Q55" i="9" s="1"/>
  <c r="K55" i="9"/>
  <c r="M54" i="9"/>
  <c r="L54" i="9"/>
  <c r="K54" i="9"/>
  <c r="N53" i="9"/>
  <c r="M53" i="9"/>
  <c r="L53" i="9"/>
  <c r="K53" i="9"/>
  <c r="N52" i="9"/>
  <c r="M52" i="9"/>
  <c r="L52" i="9"/>
  <c r="K52" i="9"/>
  <c r="S51" i="9"/>
  <c r="M51" i="9"/>
  <c r="L51" i="9"/>
  <c r="N51" i="9" s="1"/>
  <c r="Q51" i="9" s="1"/>
  <c r="K51" i="9"/>
  <c r="M50" i="9"/>
  <c r="L50" i="9"/>
  <c r="K50" i="9"/>
  <c r="N49" i="9"/>
  <c r="M49" i="9"/>
  <c r="L49" i="9"/>
  <c r="K49" i="9"/>
  <c r="I44" i="9"/>
  <c r="H43" i="9"/>
  <c r="M6" i="9"/>
  <c r="J44" i="9" s="1"/>
  <c r="L6" i="9"/>
  <c r="J43" i="9" s="1"/>
  <c r="K6" i="9"/>
  <c r="J42" i="9" s="1"/>
  <c r="M5" i="9"/>
  <c r="L5" i="9"/>
  <c r="I43" i="9" s="1"/>
  <c r="K5" i="9"/>
  <c r="I42" i="9" s="1"/>
  <c r="M4" i="9"/>
  <c r="H44" i="9" s="1"/>
  <c r="L4" i="9"/>
  <c r="K4" i="9"/>
  <c r="H42" i="9" s="1"/>
  <c r="M83" i="8"/>
  <c r="L83" i="8"/>
  <c r="N83" i="8" s="1"/>
  <c r="K83" i="8"/>
  <c r="Q82" i="8"/>
  <c r="M82" i="8"/>
  <c r="L82" i="8"/>
  <c r="K82" i="8"/>
  <c r="N82" i="8" s="1"/>
  <c r="N81" i="8"/>
  <c r="M81" i="8"/>
  <c r="L81" i="8"/>
  <c r="K81" i="8"/>
  <c r="M80" i="8"/>
  <c r="N80" i="8" s="1"/>
  <c r="L80" i="8"/>
  <c r="K80" i="8"/>
  <c r="M79" i="8"/>
  <c r="L79" i="8"/>
  <c r="N79" i="8" s="1"/>
  <c r="K79" i="8"/>
  <c r="Q78" i="8"/>
  <c r="M78" i="8"/>
  <c r="L78" i="8"/>
  <c r="K78" i="8"/>
  <c r="N78" i="8" s="1"/>
  <c r="N77" i="8"/>
  <c r="M77" i="8"/>
  <c r="L77" i="8"/>
  <c r="K77" i="8"/>
  <c r="M76" i="8"/>
  <c r="N76" i="8" s="1"/>
  <c r="L76" i="8"/>
  <c r="K76" i="8"/>
  <c r="M75" i="8"/>
  <c r="L75" i="8"/>
  <c r="N75" i="8" s="1"/>
  <c r="K75" i="8"/>
  <c r="Q74" i="8"/>
  <c r="M74" i="8"/>
  <c r="L74" i="8"/>
  <c r="K74" i="8"/>
  <c r="N74" i="8" s="1"/>
  <c r="N73" i="8"/>
  <c r="M73" i="8"/>
  <c r="L73" i="8"/>
  <c r="K73" i="8"/>
  <c r="M72" i="8"/>
  <c r="N72" i="8" s="1"/>
  <c r="L72" i="8"/>
  <c r="K72" i="8"/>
  <c r="M71" i="8"/>
  <c r="L71" i="8"/>
  <c r="N71" i="8" s="1"/>
  <c r="K71" i="8"/>
  <c r="Q70" i="8"/>
  <c r="M70" i="8"/>
  <c r="L70" i="8"/>
  <c r="K70" i="8"/>
  <c r="N70" i="8" s="1"/>
  <c r="S70" i="8" s="1"/>
  <c r="N69" i="8"/>
  <c r="M69" i="8"/>
  <c r="L69" i="8"/>
  <c r="K69" i="8"/>
  <c r="M68" i="8"/>
  <c r="N68" i="8" s="1"/>
  <c r="L68" i="8"/>
  <c r="K68" i="8"/>
  <c r="M67" i="8"/>
  <c r="L67" i="8"/>
  <c r="N67" i="8" s="1"/>
  <c r="Q67" i="8" s="1"/>
  <c r="K67" i="8"/>
  <c r="Q66" i="8"/>
  <c r="M66" i="8"/>
  <c r="L66" i="8"/>
  <c r="K66" i="8"/>
  <c r="N66" i="8" s="1"/>
  <c r="S66" i="8" s="1"/>
  <c r="N65" i="8"/>
  <c r="M65" i="8"/>
  <c r="L65" i="8"/>
  <c r="K65" i="8"/>
  <c r="M64" i="8"/>
  <c r="N64" i="8" s="1"/>
  <c r="L64" i="8"/>
  <c r="K64" i="8"/>
  <c r="M63" i="8"/>
  <c r="L63" i="8"/>
  <c r="N63" i="8" s="1"/>
  <c r="Q63" i="8" s="1"/>
  <c r="K63" i="8"/>
  <c r="Q62" i="8"/>
  <c r="M62" i="8"/>
  <c r="L62" i="8"/>
  <c r="K62" i="8"/>
  <c r="N62" i="8" s="1"/>
  <c r="S62" i="8" s="1"/>
  <c r="N61" i="8"/>
  <c r="M61" i="8"/>
  <c r="L61" i="8"/>
  <c r="K61" i="8"/>
  <c r="M60" i="8"/>
  <c r="N60" i="8" s="1"/>
  <c r="L60" i="8"/>
  <c r="K60" i="8"/>
  <c r="M59" i="8"/>
  <c r="L59" i="8"/>
  <c r="N59" i="8" s="1"/>
  <c r="Q59" i="8" s="1"/>
  <c r="K59" i="8"/>
  <c r="Q58" i="8"/>
  <c r="M58" i="8"/>
  <c r="L58" i="8"/>
  <c r="K58" i="8"/>
  <c r="N58" i="8" s="1"/>
  <c r="S58" i="8" s="1"/>
  <c r="N57" i="8"/>
  <c r="M57" i="8"/>
  <c r="L57" i="8"/>
  <c r="K57" i="8"/>
  <c r="M56" i="8"/>
  <c r="N56" i="8" s="1"/>
  <c r="L56" i="8"/>
  <c r="K56" i="8"/>
  <c r="M55" i="8"/>
  <c r="L55" i="8"/>
  <c r="N55" i="8" s="1"/>
  <c r="Q55" i="8" s="1"/>
  <c r="K55" i="8"/>
  <c r="Q54" i="8"/>
  <c r="M54" i="8"/>
  <c r="L54" i="8"/>
  <c r="K54" i="8"/>
  <c r="N54" i="8" s="1"/>
  <c r="S54" i="8" s="1"/>
  <c r="N53" i="8"/>
  <c r="M53" i="8"/>
  <c r="L53" i="8"/>
  <c r="K53" i="8"/>
  <c r="M52" i="8"/>
  <c r="N52" i="8" s="1"/>
  <c r="L52" i="8"/>
  <c r="K52" i="8"/>
  <c r="M51" i="8"/>
  <c r="L51" i="8"/>
  <c r="N51" i="8" s="1"/>
  <c r="Q51" i="8" s="1"/>
  <c r="K51" i="8"/>
  <c r="Q50" i="8"/>
  <c r="M50" i="8"/>
  <c r="L50" i="8"/>
  <c r="K50" i="8"/>
  <c r="N50" i="8" s="1"/>
  <c r="S50" i="8" s="1"/>
  <c r="N49" i="8"/>
  <c r="M49" i="8"/>
  <c r="L49" i="8"/>
  <c r="K49" i="8"/>
  <c r="J43" i="8"/>
  <c r="I42" i="8"/>
  <c r="M6" i="8"/>
  <c r="J44" i="8" s="1"/>
  <c r="L6" i="8"/>
  <c r="K6" i="8"/>
  <c r="J42" i="8" s="1"/>
  <c r="M5" i="8"/>
  <c r="I44" i="8" s="1"/>
  <c r="L5" i="8"/>
  <c r="I43" i="8" s="1"/>
  <c r="K5" i="8"/>
  <c r="M4" i="8"/>
  <c r="H44" i="8" s="1"/>
  <c r="L4" i="8"/>
  <c r="H43" i="8" s="1"/>
  <c r="K4" i="8"/>
  <c r="H42" i="8" s="1"/>
  <c r="M83" i="7"/>
  <c r="L83" i="7"/>
  <c r="N83" i="7" s="1"/>
  <c r="K83" i="7"/>
  <c r="M82" i="7"/>
  <c r="L82" i="7"/>
  <c r="K82" i="7"/>
  <c r="N82" i="7" s="1"/>
  <c r="N81" i="7"/>
  <c r="M81" i="7"/>
  <c r="L81" i="7"/>
  <c r="K81" i="7"/>
  <c r="M80" i="7"/>
  <c r="N80" i="7" s="1"/>
  <c r="L80" i="7"/>
  <c r="K80" i="7"/>
  <c r="M79" i="7"/>
  <c r="L79" i="7"/>
  <c r="N79" i="7" s="1"/>
  <c r="K79" i="7"/>
  <c r="M78" i="7"/>
  <c r="L78" i="7"/>
  <c r="K78" i="7"/>
  <c r="N78" i="7" s="1"/>
  <c r="N77" i="7"/>
  <c r="M77" i="7"/>
  <c r="L77" i="7"/>
  <c r="K77" i="7"/>
  <c r="M76" i="7"/>
  <c r="N76" i="7" s="1"/>
  <c r="L76" i="7"/>
  <c r="K76" i="7"/>
  <c r="M75" i="7"/>
  <c r="L75" i="7"/>
  <c r="N75" i="7" s="1"/>
  <c r="K75" i="7"/>
  <c r="M74" i="7"/>
  <c r="L74" i="7"/>
  <c r="K74" i="7"/>
  <c r="N74" i="7" s="1"/>
  <c r="N73" i="7"/>
  <c r="M73" i="7"/>
  <c r="L73" i="7"/>
  <c r="K73" i="7"/>
  <c r="M72" i="7"/>
  <c r="N72" i="7" s="1"/>
  <c r="L72" i="7"/>
  <c r="K72" i="7"/>
  <c r="M71" i="7"/>
  <c r="L71" i="7"/>
  <c r="N71" i="7" s="1"/>
  <c r="K71" i="7"/>
  <c r="M70" i="7"/>
  <c r="L70" i="7"/>
  <c r="K70" i="7"/>
  <c r="N69" i="7"/>
  <c r="M69" i="7"/>
  <c r="L69" i="7"/>
  <c r="K69" i="7"/>
  <c r="N68" i="7"/>
  <c r="M68" i="7"/>
  <c r="L68" i="7"/>
  <c r="K68" i="7"/>
  <c r="S67" i="7"/>
  <c r="M67" i="7"/>
  <c r="L67" i="7"/>
  <c r="N67" i="7" s="1"/>
  <c r="Q67" i="7" s="1"/>
  <c r="K67" i="7"/>
  <c r="M66" i="7"/>
  <c r="L66" i="7"/>
  <c r="K66" i="7"/>
  <c r="N65" i="7"/>
  <c r="M65" i="7"/>
  <c r="L65" i="7"/>
  <c r="K65" i="7"/>
  <c r="N64" i="7"/>
  <c r="M64" i="7"/>
  <c r="L64" i="7"/>
  <c r="K64" i="7"/>
  <c r="S63" i="7"/>
  <c r="M63" i="7"/>
  <c r="L63" i="7"/>
  <c r="N63" i="7" s="1"/>
  <c r="Q63" i="7" s="1"/>
  <c r="K63" i="7"/>
  <c r="M62" i="7"/>
  <c r="L62" i="7"/>
  <c r="K62" i="7"/>
  <c r="N61" i="7"/>
  <c r="M61" i="7"/>
  <c r="L61" i="7"/>
  <c r="K61" i="7"/>
  <c r="N60" i="7"/>
  <c r="M60" i="7"/>
  <c r="L60" i="7"/>
  <c r="K60" i="7"/>
  <c r="S59" i="7"/>
  <c r="M59" i="7"/>
  <c r="L59" i="7"/>
  <c r="N59" i="7" s="1"/>
  <c r="Q59" i="7" s="1"/>
  <c r="K59" i="7"/>
  <c r="M58" i="7"/>
  <c r="L58" i="7"/>
  <c r="K58" i="7"/>
  <c r="N57" i="7"/>
  <c r="M57" i="7"/>
  <c r="L57" i="7"/>
  <c r="K57" i="7"/>
  <c r="N56" i="7"/>
  <c r="M56" i="7"/>
  <c r="L56" i="7"/>
  <c r="K56" i="7"/>
  <c r="S55" i="7"/>
  <c r="M55" i="7"/>
  <c r="L55" i="7"/>
  <c r="N55" i="7" s="1"/>
  <c r="Q55" i="7" s="1"/>
  <c r="K55" i="7"/>
  <c r="M54" i="7"/>
  <c r="L54" i="7"/>
  <c r="K54" i="7"/>
  <c r="N53" i="7"/>
  <c r="M53" i="7"/>
  <c r="L53" i="7"/>
  <c r="K53" i="7"/>
  <c r="N52" i="7"/>
  <c r="M52" i="7"/>
  <c r="L52" i="7"/>
  <c r="K52" i="7"/>
  <c r="S51" i="7"/>
  <c r="M51" i="7"/>
  <c r="L51" i="7"/>
  <c r="N51" i="7" s="1"/>
  <c r="Q51" i="7" s="1"/>
  <c r="K51" i="7"/>
  <c r="M50" i="7"/>
  <c r="L50" i="7"/>
  <c r="K50" i="7"/>
  <c r="N49" i="7"/>
  <c r="M49" i="7"/>
  <c r="L49" i="7"/>
  <c r="K49" i="7"/>
  <c r="J44" i="7"/>
  <c r="J43" i="7"/>
  <c r="I43" i="7"/>
  <c r="I42" i="7"/>
  <c r="H42" i="7"/>
  <c r="M6" i="7"/>
  <c r="L6" i="7"/>
  <c r="K6" i="7"/>
  <c r="J42" i="7" s="1"/>
  <c r="M5" i="7"/>
  <c r="I44" i="7" s="1"/>
  <c r="L5" i="7"/>
  <c r="K5" i="7"/>
  <c r="M4" i="7"/>
  <c r="H44" i="7" s="1"/>
  <c r="L4" i="7"/>
  <c r="H43" i="7" s="1"/>
  <c r="K4" i="7"/>
  <c r="K49" i="6"/>
  <c r="M83" i="6"/>
  <c r="N83" i="6" s="1"/>
  <c r="L83" i="6"/>
  <c r="K83" i="6"/>
  <c r="M82" i="6"/>
  <c r="L82" i="6"/>
  <c r="N82" i="6" s="1"/>
  <c r="K82" i="6"/>
  <c r="M81" i="6"/>
  <c r="L81" i="6"/>
  <c r="K81" i="6"/>
  <c r="N81" i="6" s="1"/>
  <c r="N80" i="6"/>
  <c r="M80" i="6"/>
  <c r="L80" i="6"/>
  <c r="K80" i="6"/>
  <c r="M79" i="6"/>
  <c r="N79" i="6" s="1"/>
  <c r="L79" i="6"/>
  <c r="K79" i="6"/>
  <c r="M78" i="6"/>
  <c r="L78" i="6"/>
  <c r="N78" i="6" s="1"/>
  <c r="K78" i="6"/>
  <c r="M77" i="6"/>
  <c r="L77" i="6"/>
  <c r="K77" i="6"/>
  <c r="N77" i="6" s="1"/>
  <c r="N76" i="6"/>
  <c r="M76" i="6"/>
  <c r="L76" i="6"/>
  <c r="K76" i="6"/>
  <c r="M75" i="6"/>
  <c r="N75" i="6" s="1"/>
  <c r="L75" i="6"/>
  <c r="K75" i="6"/>
  <c r="M74" i="6"/>
  <c r="L74" i="6"/>
  <c r="N74" i="6" s="1"/>
  <c r="K74" i="6"/>
  <c r="M73" i="6"/>
  <c r="L73" i="6"/>
  <c r="K73" i="6"/>
  <c r="N73" i="6" s="1"/>
  <c r="M72" i="6"/>
  <c r="L72" i="6"/>
  <c r="K72" i="6"/>
  <c r="N72" i="6" s="1"/>
  <c r="M71" i="6"/>
  <c r="N71" i="6" s="1"/>
  <c r="L71" i="6"/>
  <c r="K71" i="6"/>
  <c r="M70" i="6"/>
  <c r="L70" i="6"/>
  <c r="K70" i="6"/>
  <c r="Q69" i="6"/>
  <c r="M69" i="6"/>
  <c r="L69" i="6"/>
  <c r="K69" i="6"/>
  <c r="N69" i="6" s="1"/>
  <c r="S69" i="6" s="1"/>
  <c r="M68" i="6"/>
  <c r="L68" i="6"/>
  <c r="K68" i="6"/>
  <c r="N68" i="6" s="1"/>
  <c r="M67" i="6"/>
  <c r="N67" i="6" s="1"/>
  <c r="L67" i="6"/>
  <c r="K67" i="6"/>
  <c r="M66" i="6"/>
  <c r="L66" i="6"/>
  <c r="K66" i="6"/>
  <c r="Q65" i="6"/>
  <c r="M65" i="6"/>
  <c r="L65" i="6"/>
  <c r="K65" i="6"/>
  <c r="N65" i="6" s="1"/>
  <c r="S65" i="6" s="1"/>
  <c r="M64" i="6"/>
  <c r="L64" i="6"/>
  <c r="K64" i="6"/>
  <c r="N64" i="6" s="1"/>
  <c r="M63" i="6"/>
  <c r="N63" i="6" s="1"/>
  <c r="L63" i="6"/>
  <c r="K63" i="6"/>
  <c r="M62" i="6"/>
  <c r="L62" i="6"/>
  <c r="K62" i="6"/>
  <c r="Q61" i="6"/>
  <c r="M61" i="6"/>
  <c r="L61" i="6"/>
  <c r="K61" i="6"/>
  <c r="N61" i="6" s="1"/>
  <c r="S61" i="6" s="1"/>
  <c r="M60" i="6"/>
  <c r="L60" i="6"/>
  <c r="K60" i="6"/>
  <c r="N60" i="6" s="1"/>
  <c r="M59" i="6"/>
  <c r="N59" i="6" s="1"/>
  <c r="L59" i="6"/>
  <c r="K59" i="6"/>
  <c r="M58" i="6"/>
  <c r="L58" i="6"/>
  <c r="K58" i="6"/>
  <c r="Q57" i="6"/>
  <c r="M57" i="6"/>
  <c r="L57" i="6"/>
  <c r="K57" i="6"/>
  <c r="N57" i="6" s="1"/>
  <c r="S57" i="6" s="1"/>
  <c r="M56" i="6"/>
  <c r="L56" i="6"/>
  <c r="K56" i="6"/>
  <c r="N56" i="6" s="1"/>
  <c r="M55" i="6"/>
  <c r="N55" i="6" s="1"/>
  <c r="L55" i="6"/>
  <c r="K55" i="6"/>
  <c r="M54" i="6"/>
  <c r="L54" i="6"/>
  <c r="K54" i="6"/>
  <c r="Q53" i="6"/>
  <c r="M53" i="6"/>
  <c r="L53" i="6"/>
  <c r="K53" i="6"/>
  <c r="N53" i="6" s="1"/>
  <c r="S53" i="6" s="1"/>
  <c r="M52" i="6"/>
  <c r="L52" i="6"/>
  <c r="K52" i="6"/>
  <c r="N52" i="6" s="1"/>
  <c r="M51" i="6"/>
  <c r="N51" i="6" s="1"/>
  <c r="L51" i="6"/>
  <c r="K51" i="6"/>
  <c r="M50" i="6"/>
  <c r="L50" i="6"/>
  <c r="K50" i="6"/>
  <c r="Q49" i="6"/>
  <c r="M49" i="6"/>
  <c r="L49" i="6"/>
  <c r="N49" i="6"/>
  <c r="S49" i="6" s="1"/>
  <c r="I44" i="6"/>
  <c r="J43" i="6"/>
  <c r="H43" i="6"/>
  <c r="I42" i="6"/>
  <c r="M6" i="6"/>
  <c r="J44" i="6" s="1"/>
  <c r="L6" i="6"/>
  <c r="K6" i="6"/>
  <c r="J42" i="6" s="1"/>
  <c r="M5" i="6"/>
  <c r="L5" i="6"/>
  <c r="I43" i="6" s="1"/>
  <c r="K5" i="6"/>
  <c r="M4" i="6"/>
  <c r="H44" i="6" s="1"/>
  <c r="L4" i="6"/>
  <c r="K4" i="6"/>
  <c r="H42" i="6" s="1"/>
  <c r="M83" i="5"/>
  <c r="L83" i="5"/>
  <c r="N83" i="5" s="1"/>
  <c r="K83" i="5"/>
  <c r="M82" i="5"/>
  <c r="L82" i="5"/>
  <c r="K82" i="5"/>
  <c r="N82" i="5" s="1"/>
  <c r="N81" i="5"/>
  <c r="M81" i="5"/>
  <c r="L81" i="5"/>
  <c r="K81" i="5"/>
  <c r="M80" i="5"/>
  <c r="N80" i="5" s="1"/>
  <c r="L80" i="5"/>
  <c r="K80" i="5"/>
  <c r="M79" i="5"/>
  <c r="L79" i="5"/>
  <c r="N79" i="5" s="1"/>
  <c r="K79" i="5"/>
  <c r="M78" i="5"/>
  <c r="L78" i="5"/>
  <c r="K78" i="5"/>
  <c r="N78" i="5" s="1"/>
  <c r="N77" i="5"/>
  <c r="M77" i="5"/>
  <c r="L77" i="5"/>
  <c r="K77" i="5"/>
  <c r="M76" i="5"/>
  <c r="N76" i="5" s="1"/>
  <c r="L76" i="5"/>
  <c r="K76" i="5"/>
  <c r="M75" i="5"/>
  <c r="L75" i="5"/>
  <c r="N75" i="5" s="1"/>
  <c r="K75" i="5"/>
  <c r="M74" i="5"/>
  <c r="L74" i="5"/>
  <c r="K74" i="5"/>
  <c r="N74" i="5" s="1"/>
  <c r="N73" i="5"/>
  <c r="M73" i="5"/>
  <c r="L73" i="5"/>
  <c r="K73" i="5"/>
  <c r="M72" i="5"/>
  <c r="N72" i="5" s="1"/>
  <c r="L72" i="5"/>
  <c r="K72" i="5"/>
  <c r="M71" i="5"/>
  <c r="L71" i="5"/>
  <c r="N71" i="5" s="1"/>
  <c r="K71" i="5"/>
  <c r="M70" i="5"/>
  <c r="L70" i="5"/>
  <c r="K70" i="5"/>
  <c r="N69" i="5"/>
  <c r="M69" i="5"/>
  <c r="L69" i="5"/>
  <c r="K69" i="5"/>
  <c r="N68" i="5"/>
  <c r="M68" i="5"/>
  <c r="L68" i="5"/>
  <c r="K68" i="5"/>
  <c r="S67" i="5"/>
  <c r="M67" i="5"/>
  <c r="L67" i="5"/>
  <c r="N67" i="5" s="1"/>
  <c r="Q67" i="5" s="1"/>
  <c r="K67" i="5"/>
  <c r="M66" i="5"/>
  <c r="L66" i="5"/>
  <c r="K66" i="5"/>
  <c r="N65" i="5"/>
  <c r="M65" i="5"/>
  <c r="L65" i="5"/>
  <c r="K65" i="5"/>
  <c r="N64" i="5"/>
  <c r="M64" i="5"/>
  <c r="L64" i="5"/>
  <c r="K64" i="5"/>
  <c r="S63" i="5"/>
  <c r="M63" i="5"/>
  <c r="L63" i="5"/>
  <c r="N63" i="5" s="1"/>
  <c r="Q63" i="5" s="1"/>
  <c r="K63" i="5"/>
  <c r="M62" i="5"/>
  <c r="L62" i="5"/>
  <c r="K62" i="5"/>
  <c r="N61" i="5"/>
  <c r="M61" i="5"/>
  <c r="L61" i="5"/>
  <c r="K61" i="5"/>
  <c r="N60" i="5"/>
  <c r="M60" i="5"/>
  <c r="L60" i="5"/>
  <c r="K60" i="5"/>
  <c r="S59" i="5"/>
  <c r="M59" i="5"/>
  <c r="L59" i="5"/>
  <c r="N59" i="5" s="1"/>
  <c r="Q59" i="5" s="1"/>
  <c r="K59" i="5"/>
  <c r="M58" i="5"/>
  <c r="L58" i="5"/>
  <c r="K58" i="5"/>
  <c r="N57" i="5"/>
  <c r="M57" i="5"/>
  <c r="L57" i="5"/>
  <c r="K57" i="5"/>
  <c r="N56" i="5"/>
  <c r="M56" i="5"/>
  <c r="L56" i="5"/>
  <c r="K56" i="5"/>
  <c r="S55" i="5"/>
  <c r="M55" i="5"/>
  <c r="L55" i="5"/>
  <c r="N55" i="5" s="1"/>
  <c r="Q55" i="5" s="1"/>
  <c r="K55" i="5"/>
  <c r="M54" i="5"/>
  <c r="L54" i="5"/>
  <c r="K54" i="5"/>
  <c r="N53" i="5"/>
  <c r="M53" i="5"/>
  <c r="L53" i="5"/>
  <c r="K53" i="5"/>
  <c r="N52" i="5"/>
  <c r="M52" i="5"/>
  <c r="L52" i="5"/>
  <c r="K52" i="5"/>
  <c r="S51" i="5"/>
  <c r="M51" i="5"/>
  <c r="L51" i="5"/>
  <c r="N51" i="5" s="1"/>
  <c r="Q51" i="5" s="1"/>
  <c r="K51" i="5"/>
  <c r="M50" i="5"/>
  <c r="L50" i="5"/>
  <c r="K50" i="5"/>
  <c r="N49" i="5"/>
  <c r="M49" i="5"/>
  <c r="L49" i="5"/>
  <c r="K49" i="5"/>
  <c r="J44" i="5"/>
  <c r="I44" i="5"/>
  <c r="H44" i="5"/>
  <c r="J43" i="5"/>
  <c r="I43" i="5"/>
  <c r="H43" i="5"/>
  <c r="J42" i="5"/>
  <c r="I42" i="5"/>
  <c r="H42" i="5"/>
  <c r="N57" i="10" l="1"/>
  <c r="S57" i="10" s="1"/>
  <c r="L83" i="10"/>
  <c r="L78" i="10"/>
  <c r="L77" i="10"/>
  <c r="N77" i="10" s="1"/>
  <c r="L72" i="10"/>
  <c r="L62" i="10"/>
  <c r="L61" i="10"/>
  <c r="L79" i="10"/>
  <c r="N79" i="10" s="1"/>
  <c r="Q79" i="10" s="1"/>
  <c r="L74" i="10"/>
  <c r="L65" i="10"/>
  <c r="L50" i="10"/>
  <c r="N50" i="10" s="1"/>
  <c r="L73" i="10"/>
  <c r="L64" i="10"/>
  <c r="L60" i="10"/>
  <c r="L63" i="10"/>
  <c r="L49" i="10"/>
  <c r="L66" i="10"/>
  <c r="L59" i="10"/>
  <c r="K60" i="10"/>
  <c r="N60" i="10" s="1"/>
  <c r="Q60" i="10" s="1"/>
  <c r="K72" i="10"/>
  <c r="K79" i="10"/>
  <c r="K74" i="10"/>
  <c r="N74" i="10" s="1"/>
  <c r="Q74" i="10" s="1"/>
  <c r="K73" i="10"/>
  <c r="N73" i="10" s="1"/>
  <c r="S73" i="10" s="1"/>
  <c r="K66" i="10"/>
  <c r="K65" i="10"/>
  <c r="N65" i="10" s="1"/>
  <c r="R65" i="10" s="1"/>
  <c r="K64" i="10"/>
  <c r="N64" i="10" s="1"/>
  <c r="R64" i="10" s="1"/>
  <c r="K63" i="10"/>
  <c r="K50" i="10"/>
  <c r="K49" i="10"/>
  <c r="K80" i="10"/>
  <c r="N80" i="10" s="1"/>
  <c r="K75" i="10"/>
  <c r="K70" i="10"/>
  <c r="K69" i="10"/>
  <c r="K68" i="10"/>
  <c r="K67" i="10"/>
  <c r="K54" i="10"/>
  <c r="K53" i="10"/>
  <c r="K52" i="10"/>
  <c r="K51" i="10"/>
  <c r="K82" i="10"/>
  <c r="K81" i="10"/>
  <c r="K76" i="10"/>
  <c r="K71" i="10"/>
  <c r="M79" i="10"/>
  <c r="M74" i="10"/>
  <c r="M73" i="10"/>
  <c r="M66" i="10"/>
  <c r="N66" i="10" s="1"/>
  <c r="M65" i="10"/>
  <c r="M64" i="10"/>
  <c r="M63" i="10"/>
  <c r="M49" i="10"/>
  <c r="K56" i="10"/>
  <c r="K58" i="10"/>
  <c r="N58" i="10" s="1"/>
  <c r="M68" i="10"/>
  <c r="K78" i="10"/>
  <c r="N78" i="10" s="1"/>
  <c r="R78" i="10" s="1"/>
  <c r="K83" i="10"/>
  <c r="L80" i="10"/>
  <c r="M83" i="10"/>
  <c r="M52" i="10"/>
  <c r="M54" i="10"/>
  <c r="K59" i="10"/>
  <c r="K61" i="10"/>
  <c r="M69" i="10"/>
  <c r="L55" i="10"/>
  <c r="L56" i="10"/>
  <c r="L57" i="10"/>
  <c r="L58" i="10"/>
  <c r="M59" i="10"/>
  <c r="M60" i="10"/>
  <c r="M61" i="10"/>
  <c r="M62" i="10"/>
  <c r="N62" i="10" s="1"/>
  <c r="L71" i="10"/>
  <c r="M72" i="10"/>
  <c r="N72" i="10" s="1"/>
  <c r="S72" i="10" s="1"/>
  <c r="L76" i="10"/>
  <c r="M77" i="10"/>
  <c r="M78" i="10"/>
  <c r="L81" i="10"/>
  <c r="L82" i="10"/>
  <c r="L51" i="10"/>
  <c r="N51" i="10" s="1"/>
  <c r="L52" i="10"/>
  <c r="L53" i="10"/>
  <c r="L54" i="10"/>
  <c r="M55" i="10"/>
  <c r="M56" i="10"/>
  <c r="M57" i="10"/>
  <c r="M58" i="10"/>
  <c r="L67" i="10"/>
  <c r="N67" i="10" s="1"/>
  <c r="L68" i="10"/>
  <c r="L69" i="10"/>
  <c r="L70" i="10"/>
  <c r="M71" i="10"/>
  <c r="L75" i="10"/>
  <c r="M76" i="10"/>
  <c r="M81" i="10"/>
  <c r="M81" i="11"/>
  <c r="M77" i="11"/>
  <c r="M73" i="11"/>
  <c r="M69" i="11"/>
  <c r="M65" i="11"/>
  <c r="M61" i="11"/>
  <c r="M57" i="11"/>
  <c r="M53" i="11"/>
  <c r="M49" i="11"/>
  <c r="M82" i="11"/>
  <c r="M78" i="11"/>
  <c r="M74" i="11"/>
  <c r="M79" i="11"/>
  <c r="M66" i="11"/>
  <c r="M63" i="11"/>
  <c r="M60" i="11"/>
  <c r="M50" i="11"/>
  <c r="M80" i="11"/>
  <c r="M72" i="11"/>
  <c r="M62" i="11"/>
  <c r="M59" i="11"/>
  <c r="M56" i="11"/>
  <c r="M83" i="11"/>
  <c r="M75" i="11"/>
  <c r="M71" i="11"/>
  <c r="M68" i="11"/>
  <c r="M58" i="11"/>
  <c r="M55" i="11"/>
  <c r="M52" i="11"/>
  <c r="M76" i="11"/>
  <c r="M70" i="11"/>
  <c r="M67" i="11"/>
  <c r="M64" i="11"/>
  <c r="M54" i="11"/>
  <c r="M51" i="11"/>
  <c r="K82" i="11"/>
  <c r="N82" i="11" s="1"/>
  <c r="K74" i="11"/>
  <c r="K68" i="11"/>
  <c r="K65" i="11"/>
  <c r="K62" i="11"/>
  <c r="N62" i="11" s="1"/>
  <c r="K52" i="11"/>
  <c r="N52" i="11" s="1"/>
  <c r="K49" i="11"/>
  <c r="L55" i="11"/>
  <c r="L58" i="11"/>
  <c r="L61" i="11"/>
  <c r="L71" i="11"/>
  <c r="L75" i="11"/>
  <c r="L80" i="11"/>
  <c r="L76" i="11"/>
  <c r="L72" i="11"/>
  <c r="L68" i="11"/>
  <c r="L64" i="11"/>
  <c r="L60" i="11"/>
  <c r="L56" i="11"/>
  <c r="L52" i="11"/>
  <c r="L81" i="11"/>
  <c r="L77" i="11"/>
  <c r="L73" i="11"/>
  <c r="K83" i="11"/>
  <c r="N83" i="11" s="1"/>
  <c r="K79" i="11"/>
  <c r="K75" i="11"/>
  <c r="N75" i="11" s="1"/>
  <c r="K71" i="11"/>
  <c r="K67" i="11"/>
  <c r="K63" i="11"/>
  <c r="K59" i="11"/>
  <c r="N59" i="11" s="1"/>
  <c r="K55" i="11"/>
  <c r="K51" i="11"/>
  <c r="K80" i="11"/>
  <c r="N80" i="11" s="1"/>
  <c r="K76" i="11"/>
  <c r="N76" i="11" s="1"/>
  <c r="L49" i="11"/>
  <c r="K50" i="11"/>
  <c r="K53" i="11"/>
  <c r="K56" i="11"/>
  <c r="N56" i="11" s="1"/>
  <c r="L59" i="11"/>
  <c r="L62" i="11"/>
  <c r="L65" i="11"/>
  <c r="K66" i="11"/>
  <c r="N66" i="11" s="1"/>
  <c r="K69" i="11"/>
  <c r="K72" i="11"/>
  <c r="N72" i="11" s="1"/>
  <c r="K73" i="11"/>
  <c r="N73" i="11" s="1"/>
  <c r="L74" i="11"/>
  <c r="K81" i="11"/>
  <c r="L82" i="11"/>
  <c r="L50" i="11"/>
  <c r="L53" i="11"/>
  <c r="K54" i="11"/>
  <c r="K57" i="11"/>
  <c r="K60" i="11"/>
  <c r="L63" i="11"/>
  <c r="L66" i="11"/>
  <c r="L69" i="11"/>
  <c r="K70" i="11"/>
  <c r="N70" i="11" s="1"/>
  <c r="K78" i="11"/>
  <c r="N78" i="11" s="1"/>
  <c r="L79" i="11"/>
  <c r="L51" i="11"/>
  <c r="L54" i="11"/>
  <c r="L57" i="11"/>
  <c r="K58" i="11"/>
  <c r="K61" i="11"/>
  <c r="K64" i="11"/>
  <c r="L67" i="11"/>
  <c r="L70" i="11"/>
  <c r="K77" i="11"/>
  <c r="L78" i="11"/>
  <c r="R60" i="10"/>
  <c r="Q64" i="10"/>
  <c r="R74" i="10"/>
  <c r="S78" i="10"/>
  <c r="S60" i="10"/>
  <c r="S64" i="10"/>
  <c r="S65" i="10"/>
  <c r="R72" i="10"/>
  <c r="Q72" i="10"/>
  <c r="N54" i="10"/>
  <c r="N70" i="10"/>
  <c r="Q73" i="10"/>
  <c r="R79" i="10"/>
  <c r="R52" i="9"/>
  <c r="Q52" i="9"/>
  <c r="R56" i="9"/>
  <c r="Q56" i="9"/>
  <c r="R60" i="9"/>
  <c r="Q60" i="9"/>
  <c r="R64" i="9"/>
  <c r="Q64" i="9"/>
  <c r="R68" i="9"/>
  <c r="Q68" i="9"/>
  <c r="S74" i="9"/>
  <c r="R74" i="9"/>
  <c r="S78" i="9"/>
  <c r="R78" i="9"/>
  <c r="S82" i="9"/>
  <c r="R82" i="9"/>
  <c r="S49" i="9"/>
  <c r="R49" i="9"/>
  <c r="S52" i="9"/>
  <c r="S53" i="9"/>
  <c r="R53" i="9"/>
  <c r="S56" i="9"/>
  <c r="S57" i="9"/>
  <c r="R57" i="9"/>
  <c r="S60" i="9"/>
  <c r="S61" i="9"/>
  <c r="R61" i="9"/>
  <c r="S64" i="9"/>
  <c r="S65" i="9"/>
  <c r="R65" i="9"/>
  <c r="S68" i="9"/>
  <c r="S69" i="9"/>
  <c r="R69" i="9"/>
  <c r="Q71" i="9"/>
  <c r="S71" i="9"/>
  <c r="Q75" i="9"/>
  <c r="S75" i="9"/>
  <c r="Q79" i="9"/>
  <c r="S79" i="9"/>
  <c r="Q83" i="9"/>
  <c r="S83" i="9"/>
  <c r="Q49" i="9"/>
  <c r="Q53" i="9"/>
  <c r="Q57" i="9"/>
  <c r="Q61" i="9"/>
  <c r="Q65" i="9"/>
  <c r="Q69" i="9"/>
  <c r="R72" i="9"/>
  <c r="Q72" i="9"/>
  <c r="R76" i="9"/>
  <c r="Q76" i="9"/>
  <c r="R80" i="9"/>
  <c r="Q80" i="9"/>
  <c r="N50" i="9"/>
  <c r="R51" i="9"/>
  <c r="N54" i="9"/>
  <c r="R55" i="9"/>
  <c r="N58" i="9"/>
  <c r="R59" i="9"/>
  <c r="N62" i="9"/>
  <c r="R63" i="9"/>
  <c r="N66" i="9"/>
  <c r="R67" i="9"/>
  <c r="N70" i="9"/>
  <c r="R71" i="9"/>
  <c r="S72" i="9"/>
  <c r="S73" i="9"/>
  <c r="R73" i="9"/>
  <c r="Q73" i="9"/>
  <c r="Q74" i="9"/>
  <c r="R75" i="9"/>
  <c r="S76" i="9"/>
  <c r="S77" i="9"/>
  <c r="R77" i="9"/>
  <c r="Q77" i="9"/>
  <c r="Q78" i="9"/>
  <c r="R79" i="9"/>
  <c r="S80" i="9"/>
  <c r="S81" i="9"/>
  <c r="R81" i="9"/>
  <c r="Q81" i="9"/>
  <c r="Q82" i="9"/>
  <c r="R83" i="9"/>
  <c r="R56" i="8"/>
  <c r="Q56" i="8"/>
  <c r="S56" i="8"/>
  <c r="R64" i="8"/>
  <c r="Q64" i="8"/>
  <c r="S64" i="8"/>
  <c r="R52" i="8"/>
  <c r="Q52" i="8"/>
  <c r="S52" i="8"/>
  <c r="R60" i="8"/>
  <c r="Q60" i="8"/>
  <c r="S60" i="8"/>
  <c r="R68" i="8"/>
  <c r="Q68" i="8"/>
  <c r="S68" i="8"/>
  <c r="S49" i="8"/>
  <c r="R49" i="8"/>
  <c r="S53" i="8"/>
  <c r="R53" i="8"/>
  <c r="S57" i="8"/>
  <c r="R57" i="8"/>
  <c r="S61" i="8"/>
  <c r="R61" i="8"/>
  <c r="S65" i="8"/>
  <c r="R65" i="8"/>
  <c r="S69" i="8"/>
  <c r="R69" i="8"/>
  <c r="Q71" i="8"/>
  <c r="S71" i="8"/>
  <c r="Q75" i="8"/>
  <c r="S75" i="8"/>
  <c r="Q79" i="8"/>
  <c r="S79" i="8"/>
  <c r="Q83" i="8"/>
  <c r="S83" i="8"/>
  <c r="Q49" i="8"/>
  <c r="Q53" i="8"/>
  <c r="Q57" i="8"/>
  <c r="Q61" i="8"/>
  <c r="Q65" i="8"/>
  <c r="Q69" i="8"/>
  <c r="R72" i="8"/>
  <c r="Q72" i="8"/>
  <c r="R76" i="8"/>
  <c r="Q76" i="8"/>
  <c r="R80" i="8"/>
  <c r="Q80" i="8"/>
  <c r="R50" i="8"/>
  <c r="R51" i="8"/>
  <c r="R54" i="8"/>
  <c r="R55" i="8"/>
  <c r="R58" i="8"/>
  <c r="R59" i="8"/>
  <c r="R62" i="8"/>
  <c r="R63" i="8"/>
  <c r="R66" i="8"/>
  <c r="R67" i="8"/>
  <c r="R70" i="8"/>
  <c r="R71" i="8"/>
  <c r="S72" i="8"/>
  <c r="S73" i="8"/>
  <c r="R73" i="8"/>
  <c r="Q73" i="8"/>
  <c r="R75" i="8"/>
  <c r="S76" i="8"/>
  <c r="S77" i="8"/>
  <c r="R77" i="8"/>
  <c r="Q77" i="8"/>
  <c r="R79" i="8"/>
  <c r="S80" i="8"/>
  <c r="S81" i="8"/>
  <c r="R81" i="8"/>
  <c r="Q81" i="8"/>
  <c r="R83" i="8"/>
  <c r="S51" i="8"/>
  <c r="S55" i="8"/>
  <c r="S59" i="8"/>
  <c r="S63" i="8"/>
  <c r="S67" i="8"/>
  <c r="S74" i="8"/>
  <c r="R74" i="8"/>
  <c r="S78" i="8"/>
  <c r="R78" i="8"/>
  <c r="S82" i="8"/>
  <c r="R82" i="8"/>
  <c r="R52" i="7"/>
  <c r="Q52" i="7"/>
  <c r="R56" i="7"/>
  <c r="Q56" i="7"/>
  <c r="R60" i="7"/>
  <c r="Q60" i="7"/>
  <c r="R64" i="7"/>
  <c r="Q64" i="7"/>
  <c r="R68" i="7"/>
  <c r="Q68" i="7"/>
  <c r="S74" i="7"/>
  <c r="R74" i="7"/>
  <c r="S78" i="7"/>
  <c r="R78" i="7"/>
  <c r="S82" i="7"/>
  <c r="R82" i="7"/>
  <c r="S49" i="7"/>
  <c r="R49" i="7"/>
  <c r="S52" i="7"/>
  <c r="S53" i="7"/>
  <c r="R53" i="7"/>
  <c r="S56" i="7"/>
  <c r="S57" i="7"/>
  <c r="R57" i="7"/>
  <c r="S60" i="7"/>
  <c r="S61" i="7"/>
  <c r="R61" i="7"/>
  <c r="S64" i="7"/>
  <c r="S65" i="7"/>
  <c r="R65" i="7"/>
  <c r="S68" i="7"/>
  <c r="S69" i="7"/>
  <c r="R69" i="7"/>
  <c r="Q71" i="7"/>
  <c r="S71" i="7"/>
  <c r="Q75" i="7"/>
  <c r="S75" i="7"/>
  <c r="Q79" i="7"/>
  <c r="S79" i="7"/>
  <c r="Q83" i="7"/>
  <c r="S83" i="7"/>
  <c r="Q49" i="7"/>
  <c r="Q53" i="7"/>
  <c r="Q57" i="7"/>
  <c r="Q61" i="7"/>
  <c r="Q65" i="7"/>
  <c r="Q69" i="7"/>
  <c r="R72" i="7"/>
  <c r="Q72" i="7"/>
  <c r="R76" i="7"/>
  <c r="Q76" i="7"/>
  <c r="R80" i="7"/>
  <c r="Q80" i="7"/>
  <c r="N50" i="7"/>
  <c r="R51" i="7"/>
  <c r="N54" i="7"/>
  <c r="R55" i="7"/>
  <c r="N58" i="7"/>
  <c r="R59" i="7"/>
  <c r="N62" i="7"/>
  <c r="R63" i="7"/>
  <c r="N66" i="7"/>
  <c r="R67" i="7"/>
  <c r="N70" i="7"/>
  <c r="R71" i="7"/>
  <c r="S72" i="7"/>
  <c r="S73" i="7"/>
  <c r="R73" i="7"/>
  <c r="Q73" i="7"/>
  <c r="Q74" i="7"/>
  <c r="R75" i="7"/>
  <c r="S76" i="7"/>
  <c r="S77" i="7"/>
  <c r="R77" i="7"/>
  <c r="Q77" i="7"/>
  <c r="Q78" i="7"/>
  <c r="R79" i="7"/>
  <c r="S80" i="7"/>
  <c r="S81" i="7"/>
  <c r="R81" i="7"/>
  <c r="Q81" i="7"/>
  <c r="Q82" i="7"/>
  <c r="R83" i="7"/>
  <c r="R51" i="6"/>
  <c r="Q51" i="6"/>
  <c r="S51" i="6"/>
  <c r="S64" i="6"/>
  <c r="R64" i="6"/>
  <c r="Q64" i="6"/>
  <c r="R67" i="6"/>
  <c r="Q67" i="6"/>
  <c r="S67" i="6"/>
  <c r="S52" i="6"/>
  <c r="R52" i="6"/>
  <c r="Q52" i="6"/>
  <c r="R55" i="6"/>
  <c r="Q55" i="6"/>
  <c r="S55" i="6"/>
  <c r="S68" i="6"/>
  <c r="R68" i="6"/>
  <c r="Q68" i="6"/>
  <c r="R71" i="6"/>
  <c r="Q71" i="6"/>
  <c r="S71" i="6"/>
  <c r="S56" i="6"/>
  <c r="R56" i="6"/>
  <c r="Q56" i="6"/>
  <c r="R59" i="6"/>
  <c r="Q59" i="6"/>
  <c r="S59" i="6"/>
  <c r="S72" i="6"/>
  <c r="R72" i="6"/>
  <c r="Q72" i="6"/>
  <c r="S60" i="6"/>
  <c r="R60" i="6"/>
  <c r="Q60" i="6"/>
  <c r="R63" i="6"/>
  <c r="Q63" i="6"/>
  <c r="S63" i="6"/>
  <c r="S73" i="6"/>
  <c r="R73" i="6"/>
  <c r="S77" i="6"/>
  <c r="R77" i="6"/>
  <c r="S81" i="6"/>
  <c r="R81" i="6"/>
  <c r="R49" i="6"/>
  <c r="R53" i="6"/>
  <c r="R57" i="6"/>
  <c r="R61" i="6"/>
  <c r="R65" i="6"/>
  <c r="R69" i="6"/>
  <c r="Q74" i="6"/>
  <c r="S74" i="6"/>
  <c r="Q78" i="6"/>
  <c r="S78" i="6"/>
  <c r="Q82" i="6"/>
  <c r="S82" i="6"/>
  <c r="R75" i="6"/>
  <c r="Q75" i="6"/>
  <c r="R79" i="6"/>
  <c r="Q79" i="6"/>
  <c r="R83" i="6"/>
  <c r="Q83" i="6"/>
  <c r="N50" i="6"/>
  <c r="N54" i="6"/>
  <c r="N58" i="6"/>
  <c r="N62" i="6"/>
  <c r="N66" i="6"/>
  <c r="N70" i="6"/>
  <c r="Q73" i="6"/>
  <c r="R74" i="6"/>
  <c r="S75" i="6"/>
  <c r="S76" i="6"/>
  <c r="R76" i="6"/>
  <c r="Q76" i="6"/>
  <c r="Q77" i="6"/>
  <c r="R78" i="6"/>
  <c r="S79" i="6"/>
  <c r="S80" i="6"/>
  <c r="R80" i="6"/>
  <c r="Q80" i="6"/>
  <c r="Q81" i="6"/>
  <c r="R82" i="6"/>
  <c r="S83" i="6"/>
  <c r="R52" i="5"/>
  <c r="Q52" i="5"/>
  <c r="R56" i="5"/>
  <c r="Q56" i="5"/>
  <c r="R60" i="5"/>
  <c r="Q60" i="5"/>
  <c r="R64" i="5"/>
  <c r="Q64" i="5"/>
  <c r="R68" i="5"/>
  <c r="Q68" i="5"/>
  <c r="S74" i="5"/>
  <c r="R74" i="5"/>
  <c r="S78" i="5"/>
  <c r="R78" i="5"/>
  <c r="S82" i="5"/>
  <c r="R82" i="5"/>
  <c r="S49" i="5"/>
  <c r="R49" i="5"/>
  <c r="S52" i="5"/>
  <c r="S53" i="5"/>
  <c r="R53" i="5"/>
  <c r="S56" i="5"/>
  <c r="S57" i="5"/>
  <c r="R57" i="5"/>
  <c r="S60" i="5"/>
  <c r="S61" i="5"/>
  <c r="R61" i="5"/>
  <c r="S64" i="5"/>
  <c r="S65" i="5"/>
  <c r="R65" i="5"/>
  <c r="S68" i="5"/>
  <c r="S69" i="5"/>
  <c r="R69" i="5"/>
  <c r="Q71" i="5"/>
  <c r="S71" i="5"/>
  <c r="Q75" i="5"/>
  <c r="S75" i="5"/>
  <c r="Q79" i="5"/>
  <c r="S79" i="5"/>
  <c r="Q83" i="5"/>
  <c r="S83" i="5"/>
  <c r="Q49" i="5"/>
  <c r="Q53" i="5"/>
  <c r="Q57" i="5"/>
  <c r="Q61" i="5"/>
  <c r="Q65" i="5"/>
  <c r="Q69" i="5"/>
  <c r="R72" i="5"/>
  <c r="Q72" i="5"/>
  <c r="R76" i="5"/>
  <c r="Q76" i="5"/>
  <c r="R80" i="5"/>
  <c r="Q80" i="5"/>
  <c r="N50" i="5"/>
  <c r="R51" i="5"/>
  <c r="N54" i="5"/>
  <c r="R55" i="5"/>
  <c r="N58" i="5"/>
  <c r="R59" i="5"/>
  <c r="N62" i="5"/>
  <c r="R63" i="5"/>
  <c r="N66" i="5"/>
  <c r="R67" i="5"/>
  <c r="N70" i="5"/>
  <c r="R71" i="5"/>
  <c r="S72" i="5"/>
  <c r="S73" i="5"/>
  <c r="R73" i="5"/>
  <c r="Q73" i="5"/>
  <c r="Q74" i="5"/>
  <c r="R75" i="5"/>
  <c r="S76" i="5"/>
  <c r="S77" i="5"/>
  <c r="R77" i="5"/>
  <c r="Q77" i="5"/>
  <c r="Q78" i="5"/>
  <c r="R79" i="5"/>
  <c r="S80" i="5"/>
  <c r="S81" i="5"/>
  <c r="R81" i="5"/>
  <c r="Q81" i="5"/>
  <c r="Q82" i="5"/>
  <c r="R83" i="5"/>
  <c r="L4" i="5"/>
  <c r="K4" i="5"/>
  <c r="M6" i="5"/>
  <c r="L6" i="5"/>
  <c r="K6" i="5"/>
  <c r="M5" i="5"/>
  <c r="L5" i="5"/>
  <c r="K5" i="5"/>
  <c r="M4" i="5"/>
  <c r="S83" i="4"/>
  <c r="R83" i="4"/>
  <c r="Q83" i="4"/>
  <c r="S82" i="4"/>
  <c r="R82" i="4"/>
  <c r="Q82" i="4"/>
  <c r="S81" i="4"/>
  <c r="R81" i="4"/>
  <c r="Q81" i="4"/>
  <c r="S80" i="4"/>
  <c r="R80" i="4"/>
  <c r="Q80" i="4"/>
  <c r="S79" i="4"/>
  <c r="R79" i="4"/>
  <c r="Q79" i="4"/>
  <c r="S78" i="4"/>
  <c r="R78" i="4"/>
  <c r="Q78" i="4"/>
  <c r="S77" i="4"/>
  <c r="R77" i="4"/>
  <c r="Q77" i="4"/>
  <c r="S76" i="4"/>
  <c r="R76" i="4"/>
  <c r="Q76" i="4"/>
  <c r="S75" i="4"/>
  <c r="R75" i="4"/>
  <c r="Q75" i="4"/>
  <c r="S74" i="4"/>
  <c r="R74" i="4"/>
  <c r="Q74" i="4"/>
  <c r="S73" i="4"/>
  <c r="R73" i="4"/>
  <c r="Q73" i="4"/>
  <c r="S72" i="4"/>
  <c r="R72" i="4"/>
  <c r="Q72" i="4"/>
  <c r="S71" i="4"/>
  <c r="R71" i="4"/>
  <c r="Q71" i="4"/>
  <c r="S70" i="4"/>
  <c r="R70" i="4"/>
  <c r="Q70" i="4"/>
  <c r="S69" i="4"/>
  <c r="R69" i="4"/>
  <c r="Q69" i="4"/>
  <c r="S68" i="4"/>
  <c r="R68" i="4"/>
  <c r="Q68" i="4"/>
  <c r="S67" i="4"/>
  <c r="R67" i="4"/>
  <c r="Q67" i="4"/>
  <c r="S66" i="4"/>
  <c r="R66" i="4"/>
  <c r="Q66" i="4"/>
  <c r="S65" i="4"/>
  <c r="R65" i="4"/>
  <c r="Q65" i="4"/>
  <c r="S64" i="4"/>
  <c r="R64" i="4"/>
  <c r="Q64" i="4"/>
  <c r="S63" i="4"/>
  <c r="R63" i="4"/>
  <c r="Q63" i="4"/>
  <c r="S62" i="4"/>
  <c r="R62" i="4"/>
  <c r="Q62" i="4"/>
  <c r="S61" i="4"/>
  <c r="R61" i="4"/>
  <c r="Q61" i="4"/>
  <c r="S60" i="4"/>
  <c r="R60" i="4"/>
  <c r="Q60" i="4"/>
  <c r="S59" i="4"/>
  <c r="R59" i="4"/>
  <c r="Q59" i="4"/>
  <c r="S58" i="4"/>
  <c r="R58" i="4"/>
  <c r="Q58" i="4"/>
  <c r="S57" i="4"/>
  <c r="R57" i="4"/>
  <c r="Q57" i="4"/>
  <c r="S56" i="4"/>
  <c r="R56" i="4"/>
  <c r="Q56" i="4"/>
  <c r="S55" i="4"/>
  <c r="R55" i="4"/>
  <c r="Q55" i="4"/>
  <c r="S54" i="4"/>
  <c r="R54" i="4"/>
  <c r="Q54" i="4"/>
  <c r="S53" i="4"/>
  <c r="R53" i="4"/>
  <c r="Q53" i="4"/>
  <c r="S52" i="4"/>
  <c r="S84" i="4" s="1"/>
  <c r="R52" i="4"/>
  <c r="Q52" i="4"/>
  <c r="S51" i="4"/>
  <c r="R51" i="4"/>
  <c r="Q51" i="4"/>
  <c r="S50" i="4"/>
  <c r="R50" i="4"/>
  <c r="Q50" i="4"/>
  <c r="S49" i="4"/>
  <c r="R49" i="4"/>
  <c r="R84" i="4" s="1"/>
  <c r="Q49" i="4"/>
  <c r="Q84" i="4" s="1"/>
  <c r="N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N72" i="4" s="1"/>
  <c r="M73" i="4"/>
  <c r="M74" i="4"/>
  <c r="M75" i="4"/>
  <c r="M76" i="4"/>
  <c r="M77" i="4"/>
  <c r="N77" i="4" s="1"/>
  <c r="M78" i="4"/>
  <c r="M79" i="4"/>
  <c r="M80" i="4"/>
  <c r="M81" i="4"/>
  <c r="M82" i="4"/>
  <c r="M83" i="4"/>
  <c r="M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49" i="4"/>
  <c r="J44" i="4"/>
  <c r="I44" i="4"/>
  <c r="J43" i="4"/>
  <c r="I43" i="4"/>
  <c r="H42" i="4"/>
  <c r="J42" i="4"/>
  <c r="I42" i="4"/>
  <c r="M6" i="4"/>
  <c r="L6" i="4"/>
  <c r="K6" i="4"/>
  <c r="M5" i="4"/>
  <c r="L5" i="4"/>
  <c r="K5" i="4"/>
  <c r="L4" i="4"/>
  <c r="K4" i="4"/>
  <c r="N69" i="4"/>
  <c r="N83" i="4"/>
  <c r="N79" i="4"/>
  <c r="N75" i="4"/>
  <c r="N71" i="4"/>
  <c r="N67" i="4"/>
  <c r="N64" i="4"/>
  <c r="N63" i="4"/>
  <c r="N59" i="4"/>
  <c r="N56" i="4"/>
  <c r="N55" i="4"/>
  <c r="N51" i="4"/>
  <c r="H44" i="4"/>
  <c r="H43" i="4"/>
  <c r="M4" i="4"/>
  <c r="M49" i="3"/>
  <c r="N49" i="3"/>
  <c r="L49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L21" i="3"/>
  <c r="L15" i="3"/>
  <c r="L16" i="3"/>
  <c r="L17" i="3"/>
  <c r="L18" i="3"/>
  <c r="L19" i="3"/>
  <c r="L20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14" i="3"/>
  <c r="N14" i="3"/>
  <c r="M14" i="3"/>
  <c r="R77" i="10" l="1"/>
  <c r="Q77" i="10"/>
  <c r="S77" i="10"/>
  <c r="S80" i="10"/>
  <c r="R80" i="10"/>
  <c r="Q80" i="10"/>
  <c r="Q67" i="10"/>
  <c r="S67" i="10"/>
  <c r="Q51" i="10"/>
  <c r="S51" i="10"/>
  <c r="Q78" i="10"/>
  <c r="R73" i="10"/>
  <c r="Q57" i="10"/>
  <c r="R57" i="10"/>
  <c r="N61" i="10"/>
  <c r="N52" i="10"/>
  <c r="N68" i="10"/>
  <c r="N63" i="10"/>
  <c r="R67" i="10"/>
  <c r="R51" i="10"/>
  <c r="S79" i="10"/>
  <c r="S74" i="10"/>
  <c r="N76" i="10"/>
  <c r="N81" i="10"/>
  <c r="N53" i="10"/>
  <c r="N69" i="10"/>
  <c r="N49" i="10"/>
  <c r="N59" i="10"/>
  <c r="N83" i="10"/>
  <c r="Q65" i="10"/>
  <c r="N75" i="10"/>
  <c r="N71" i="10"/>
  <c r="N55" i="10"/>
  <c r="N56" i="10"/>
  <c r="N82" i="10"/>
  <c r="S78" i="11"/>
  <c r="R78" i="11"/>
  <c r="Q78" i="11"/>
  <c r="S66" i="11"/>
  <c r="R66" i="11"/>
  <c r="Q66" i="11"/>
  <c r="R56" i="11"/>
  <c r="S56" i="11"/>
  <c r="Q56" i="11"/>
  <c r="R76" i="11"/>
  <c r="Q76" i="11"/>
  <c r="S76" i="11"/>
  <c r="Q59" i="11"/>
  <c r="S59" i="11"/>
  <c r="R59" i="11"/>
  <c r="Q75" i="11"/>
  <c r="S75" i="11"/>
  <c r="R75" i="11"/>
  <c r="R52" i="11"/>
  <c r="Q52" i="11"/>
  <c r="S52" i="11"/>
  <c r="N74" i="11"/>
  <c r="N64" i="11"/>
  <c r="S70" i="11"/>
  <c r="R70" i="11"/>
  <c r="Q70" i="11"/>
  <c r="N60" i="11"/>
  <c r="S73" i="11"/>
  <c r="R73" i="11"/>
  <c r="Q73" i="11"/>
  <c r="N53" i="11"/>
  <c r="R80" i="11"/>
  <c r="Q80" i="11"/>
  <c r="S80" i="11"/>
  <c r="N63" i="11"/>
  <c r="N79" i="11"/>
  <c r="Q62" i="11"/>
  <c r="S62" i="11"/>
  <c r="R62" i="11"/>
  <c r="S82" i="11"/>
  <c r="R82" i="11"/>
  <c r="Q82" i="11"/>
  <c r="N77" i="11"/>
  <c r="N61" i="11"/>
  <c r="N57" i="11"/>
  <c r="R72" i="11"/>
  <c r="Q72" i="11"/>
  <c r="S72" i="11"/>
  <c r="N50" i="11"/>
  <c r="N51" i="11"/>
  <c r="N67" i="11"/>
  <c r="Q83" i="11"/>
  <c r="S83" i="11"/>
  <c r="R83" i="11"/>
  <c r="N65" i="11"/>
  <c r="N58" i="11"/>
  <c r="N54" i="11"/>
  <c r="N81" i="11"/>
  <c r="N69" i="11"/>
  <c r="N55" i="11"/>
  <c r="N71" i="11"/>
  <c r="N49" i="11"/>
  <c r="N68" i="11"/>
  <c r="S70" i="10"/>
  <c r="R70" i="10"/>
  <c r="Q70" i="10"/>
  <c r="S62" i="10"/>
  <c r="R62" i="10"/>
  <c r="Q62" i="10"/>
  <c r="S54" i="10"/>
  <c r="R54" i="10"/>
  <c r="Q54" i="10"/>
  <c r="S66" i="10"/>
  <c r="R66" i="10"/>
  <c r="Q66" i="10"/>
  <c r="S58" i="10"/>
  <c r="R58" i="10"/>
  <c r="Q58" i="10"/>
  <c r="S50" i="10"/>
  <c r="R50" i="10"/>
  <c r="Q50" i="10"/>
  <c r="S70" i="9"/>
  <c r="R70" i="9"/>
  <c r="Q70" i="9"/>
  <c r="S62" i="9"/>
  <c r="R62" i="9"/>
  <c r="Q62" i="9"/>
  <c r="S54" i="9"/>
  <c r="R54" i="9"/>
  <c r="Q54" i="9"/>
  <c r="S66" i="9"/>
  <c r="R66" i="9"/>
  <c r="Q66" i="9"/>
  <c r="Q84" i="9" s="1"/>
  <c r="S58" i="9"/>
  <c r="R58" i="9"/>
  <c r="Q58" i="9"/>
  <c r="S50" i="9"/>
  <c r="S84" i="9" s="1"/>
  <c r="R50" i="9"/>
  <c r="Q50" i="9"/>
  <c r="R84" i="9"/>
  <c r="Q84" i="8"/>
  <c r="S84" i="8"/>
  <c r="R84" i="8"/>
  <c r="S70" i="7"/>
  <c r="R70" i="7"/>
  <c r="Q70" i="7"/>
  <c r="S62" i="7"/>
  <c r="R62" i="7"/>
  <c r="Q62" i="7"/>
  <c r="S54" i="7"/>
  <c r="R54" i="7"/>
  <c r="Q54" i="7"/>
  <c r="S66" i="7"/>
  <c r="R66" i="7"/>
  <c r="Q66" i="7"/>
  <c r="Q84" i="7" s="1"/>
  <c r="S58" i="7"/>
  <c r="R58" i="7"/>
  <c r="Q58" i="7"/>
  <c r="S50" i="7"/>
  <c r="S84" i="7" s="1"/>
  <c r="R50" i="7"/>
  <c r="Q50" i="7"/>
  <c r="R84" i="7"/>
  <c r="Q70" i="6"/>
  <c r="S70" i="6"/>
  <c r="R70" i="6"/>
  <c r="Q54" i="6"/>
  <c r="S54" i="6"/>
  <c r="R54" i="6"/>
  <c r="Q66" i="6"/>
  <c r="S66" i="6"/>
  <c r="R66" i="6"/>
  <c r="Q50" i="6"/>
  <c r="S50" i="6"/>
  <c r="R50" i="6"/>
  <c r="R84" i="6" s="1"/>
  <c r="Q62" i="6"/>
  <c r="S62" i="6"/>
  <c r="R62" i="6"/>
  <c r="Q58" i="6"/>
  <c r="S58" i="6"/>
  <c r="R58" i="6"/>
  <c r="S70" i="5"/>
  <c r="R70" i="5"/>
  <c r="Q70" i="5"/>
  <c r="S62" i="5"/>
  <c r="R62" i="5"/>
  <c r="Q62" i="5"/>
  <c r="S54" i="5"/>
  <c r="R54" i="5"/>
  <c r="Q54" i="5"/>
  <c r="S66" i="5"/>
  <c r="R66" i="5"/>
  <c r="Q66" i="5"/>
  <c r="Q84" i="5" s="1"/>
  <c r="S58" i="5"/>
  <c r="R58" i="5"/>
  <c r="Q58" i="5"/>
  <c r="S50" i="5"/>
  <c r="S84" i="5" s="1"/>
  <c r="R50" i="5"/>
  <c r="Q50" i="5"/>
  <c r="R84" i="5"/>
  <c r="N61" i="4"/>
  <c r="N53" i="4"/>
  <c r="N80" i="4"/>
  <c r="N82" i="4"/>
  <c r="N78" i="4"/>
  <c r="N74" i="4"/>
  <c r="N70" i="4"/>
  <c r="N66" i="4"/>
  <c r="N62" i="4"/>
  <c r="N58" i="4"/>
  <c r="N54" i="4"/>
  <c r="N50" i="4"/>
  <c r="N81" i="4"/>
  <c r="N73" i="4"/>
  <c r="N65" i="4"/>
  <c r="N57" i="4"/>
  <c r="N76" i="4"/>
  <c r="N68" i="4"/>
  <c r="N60" i="4"/>
  <c r="N52" i="4"/>
  <c r="Q55" i="10" l="1"/>
  <c r="S55" i="10"/>
  <c r="R55" i="10"/>
  <c r="R83" i="10"/>
  <c r="Q83" i="10"/>
  <c r="S83" i="10"/>
  <c r="Q53" i="10"/>
  <c r="S53" i="10"/>
  <c r="R53" i="10"/>
  <c r="Q68" i="10"/>
  <c r="S68" i="10"/>
  <c r="R68" i="10"/>
  <c r="Q71" i="10"/>
  <c r="S71" i="10"/>
  <c r="R71" i="10"/>
  <c r="Q59" i="10"/>
  <c r="S59" i="10"/>
  <c r="R59" i="10"/>
  <c r="S81" i="10"/>
  <c r="R81" i="10"/>
  <c r="Q81" i="10"/>
  <c r="Q52" i="10"/>
  <c r="S52" i="10"/>
  <c r="R52" i="10"/>
  <c r="Q82" i="10"/>
  <c r="S82" i="10"/>
  <c r="R82" i="10"/>
  <c r="R75" i="10"/>
  <c r="Q75" i="10"/>
  <c r="S75" i="10"/>
  <c r="R49" i="10"/>
  <c r="Q49" i="10"/>
  <c r="S49" i="10"/>
  <c r="S84" i="10" s="1"/>
  <c r="R76" i="10"/>
  <c r="Q76" i="10"/>
  <c r="S76" i="10"/>
  <c r="S61" i="10"/>
  <c r="R61" i="10"/>
  <c r="Q61" i="10"/>
  <c r="S56" i="10"/>
  <c r="R56" i="10"/>
  <c r="Q56" i="10"/>
  <c r="Q69" i="10"/>
  <c r="Q84" i="10" s="1"/>
  <c r="S69" i="10"/>
  <c r="R69" i="10"/>
  <c r="Q63" i="10"/>
  <c r="S63" i="10"/>
  <c r="R63" i="10"/>
  <c r="Q71" i="11"/>
  <c r="R71" i="11"/>
  <c r="S71" i="11"/>
  <c r="S54" i="11"/>
  <c r="R54" i="11"/>
  <c r="Q54" i="11"/>
  <c r="S50" i="11"/>
  <c r="R50" i="11"/>
  <c r="Q50" i="11"/>
  <c r="S57" i="11"/>
  <c r="R57" i="11"/>
  <c r="Q57" i="11"/>
  <c r="Q55" i="11"/>
  <c r="R55" i="11"/>
  <c r="S55" i="11"/>
  <c r="R58" i="11"/>
  <c r="Q58" i="11"/>
  <c r="S58" i="11"/>
  <c r="S61" i="11"/>
  <c r="R61" i="11"/>
  <c r="Q61" i="11"/>
  <c r="Q79" i="11"/>
  <c r="S79" i="11"/>
  <c r="R79" i="11"/>
  <c r="R68" i="11"/>
  <c r="Q68" i="11"/>
  <c r="S68" i="11"/>
  <c r="S69" i="11"/>
  <c r="R69" i="11"/>
  <c r="Q69" i="11"/>
  <c r="S65" i="11"/>
  <c r="Q65" i="11"/>
  <c r="R65" i="11"/>
  <c r="Q67" i="11"/>
  <c r="S67" i="11"/>
  <c r="R67" i="11"/>
  <c r="S77" i="11"/>
  <c r="R77" i="11"/>
  <c r="Q77" i="11"/>
  <c r="Q63" i="11"/>
  <c r="S63" i="11"/>
  <c r="R63" i="11"/>
  <c r="S53" i="11"/>
  <c r="R53" i="11"/>
  <c r="Q53" i="11"/>
  <c r="R60" i="11"/>
  <c r="S60" i="11"/>
  <c r="Q60" i="11"/>
  <c r="R64" i="11"/>
  <c r="S64" i="11"/>
  <c r="Q64" i="11"/>
  <c r="S49" i="11"/>
  <c r="Q49" i="11"/>
  <c r="R49" i="11"/>
  <c r="S81" i="11"/>
  <c r="R81" i="11"/>
  <c r="Q81" i="11"/>
  <c r="Q51" i="11"/>
  <c r="S51" i="11"/>
  <c r="R51" i="11"/>
  <c r="S74" i="11"/>
  <c r="R74" i="11"/>
  <c r="Q74" i="11"/>
  <c r="S84" i="6"/>
  <c r="Q84" i="6"/>
  <c r="E9" i="3"/>
  <c r="E8" i="3"/>
  <c r="E7" i="3"/>
  <c r="R84" i="10" l="1"/>
  <c r="Q84" i="11"/>
  <c r="S84" i="11"/>
  <c r="R84" i="11"/>
  <c r="F15" i="3"/>
  <c r="F19" i="3"/>
  <c r="F23" i="3"/>
  <c r="I23" i="3" s="1"/>
  <c r="F27" i="3"/>
  <c r="I27" i="3" s="1"/>
  <c r="F31" i="3"/>
  <c r="F35" i="3"/>
  <c r="F39" i="3"/>
  <c r="I39" i="3" s="1"/>
  <c r="F43" i="3"/>
  <c r="F47" i="3"/>
  <c r="F16" i="3"/>
  <c r="F20" i="3"/>
  <c r="I20" i="3" s="1"/>
  <c r="F24" i="3"/>
  <c r="F28" i="3"/>
  <c r="F32" i="3"/>
  <c r="F36" i="3"/>
  <c r="F40" i="3"/>
  <c r="F44" i="3"/>
  <c r="F48" i="3"/>
  <c r="F22" i="3"/>
  <c r="F30" i="3"/>
  <c r="I30" i="3" s="1"/>
  <c r="F38" i="3"/>
  <c r="F46" i="3"/>
  <c r="F17" i="3"/>
  <c r="F25" i="3"/>
  <c r="F33" i="3"/>
  <c r="F41" i="3"/>
  <c r="F14" i="3"/>
  <c r="F18" i="3"/>
  <c r="F26" i="3"/>
  <c r="F34" i="3"/>
  <c r="F42" i="3"/>
  <c r="I42" i="3" s="1"/>
  <c r="F21" i="3"/>
  <c r="F29" i="3"/>
  <c r="F37" i="3"/>
  <c r="F45" i="3"/>
  <c r="G18" i="3"/>
  <c r="G22" i="3"/>
  <c r="G26" i="3"/>
  <c r="G30" i="3"/>
  <c r="G34" i="3"/>
  <c r="G38" i="3"/>
  <c r="G42" i="3"/>
  <c r="G46" i="3"/>
  <c r="G15" i="3"/>
  <c r="G19" i="3"/>
  <c r="G23" i="3"/>
  <c r="G27" i="3"/>
  <c r="G31" i="3"/>
  <c r="G35" i="3"/>
  <c r="G39" i="3"/>
  <c r="G43" i="3"/>
  <c r="G47" i="3"/>
  <c r="G17" i="3"/>
  <c r="G25" i="3"/>
  <c r="G33" i="3"/>
  <c r="G41" i="3"/>
  <c r="G14" i="3"/>
  <c r="G20" i="3"/>
  <c r="G28" i="3"/>
  <c r="G36" i="3"/>
  <c r="G44" i="3"/>
  <c r="G21" i="3"/>
  <c r="G29" i="3"/>
  <c r="G37" i="3"/>
  <c r="G45" i="3"/>
  <c r="G16" i="3"/>
  <c r="G24" i="3"/>
  <c r="G32" i="3"/>
  <c r="G40" i="3"/>
  <c r="G48" i="3"/>
  <c r="H17" i="3"/>
  <c r="H21" i="3"/>
  <c r="H25" i="3"/>
  <c r="H29" i="3"/>
  <c r="H33" i="3"/>
  <c r="H37" i="3"/>
  <c r="H41" i="3"/>
  <c r="H45" i="3"/>
  <c r="H14" i="3"/>
  <c r="H18" i="3"/>
  <c r="H22" i="3"/>
  <c r="H26" i="3"/>
  <c r="H30" i="3"/>
  <c r="H34" i="3"/>
  <c r="H38" i="3"/>
  <c r="H42" i="3"/>
  <c r="H46" i="3"/>
  <c r="H15" i="3"/>
  <c r="H19" i="3"/>
  <c r="H23" i="3"/>
  <c r="H27" i="3"/>
  <c r="H31" i="3"/>
  <c r="H35" i="3"/>
  <c r="H39" i="3"/>
  <c r="H16" i="3"/>
  <c r="H32" i="3"/>
  <c r="H44" i="3"/>
  <c r="H20" i="3"/>
  <c r="H36" i="3"/>
  <c r="H47" i="3"/>
  <c r="H24" i="3"/>
  <c r="H40" i="3"/>
  <c r="H48" i="3"/>
  <c r="H28" i="3"/>
  <c r="H43" i="3"/>
  <c r="I25" i="3" l="1"/>
  <c r="I40" i="3"/>
  <c r="I24" i="3"/>
  <c r="I43" i="3"/>
  <c r="I45" i="3"/>
  <c r="I22" i="3"/>
  <c r="I35" i="3"/>
  <c r="I19" i="3"/>
  <c r="I21" i="3"/>
  <c r="I18" i="3"/>
  <c r="I14" i="3"/>
  <c r="I17" i="3"/>
  <c r="I36" i="3"/>
  <c r="I37" i="3"/>
  <c r="I34" i="3"/>
  <c r="I41" i="3"/>
  <c r="I46" i="3"/>
  <c r="I48" i="3"/>
  <c r="I32" i="3"/>
  <c r="I16" i="3"/>
  <c r="I29" i="3"/>
  <c r="I26" i="3"/>
  <c r="I33" i="3"/>
  <c r="I38" i="3"/>
  <c r="I44" i="3"/>
  <c r="I28" i="3"/>
  <c r="I47" i="3"/>
  <c r="I31" i="3"/>
  <c r="I15" i="3"/>
</calcChain>
</file>

<file path=xl/sharedStrings.xml><?xml version="1.0" encoding="utf-8"?>
<sst xmlns="http://schemas.openxmlformats.org/spreadsheetml/2006/main" count="1533" uniqueCount="117">
  <si>
    <t>Jumlah Sekolah, Murid, Guru, dan Rasio Murid-Guru Sekolah Menengah Atas Menurut Kabupaten/kota di Provinsi Jawa Tengah, Tahun Pendidikan 2015/2016</t>
  </si>
  <si>
    <t>Number of Schools, Pupils, Teachers, and School-Teacher Ratio of Senior High Schools by Regency/Municipality in Jawa Tengah Province, Academic Year 2015/2016</t>
  </si>
  <si>
    <t>Kabupaten/Kota                                                 Regency/Municipality</t>
  </si>
  <si>
    <r>
      <t xml:space="preserve">Sekolah </t>
    </r>
    <r>
      <rPr>
        <b/>
        <i/>
        <sz val="9"/>
        <color indexed="9"/>
        <rFont val="Calibri"/>
        <family val="2"/>
      </rPr>
      <t>Schools</t>
    </r>
  </si>
  <si>
    <r>
      <t xml:space="preserve">Murid              </t>
    </r>
    <r>
      <rPr>
        <b/>
        <i/>
        <sz val="9"/>
        <color indexed="9"/>
        <rFont val="Calibri"/>
        <family val="2"/>
      </rPr>
      <t>Pupils</t>
    </r>
  </si>
  <si>
    <r>
      <t xml:space="preserve">Guru                </t>
    </r>
    <r>
      <rPr>
        <b/>
        <i/>
        <sz val="9"/>
        <color indexed="9"/>
        <rFont val="Calibri"/>
        <family val="2"/>
      </rPr>
      <t>Teachers</t>
    </r>
  </si>
  <si>
    <r>
      <t>Kabupaten/</t>
    </r>
    <r>
      <rPr>
        <b/>
        <i/>
        <sz val="8"/>
        <color indexed="8"/>
        <rFont val="Calibri"/>
        <family val="2"/>
      </rPr>
      <t>Regency</t>
    </r>
  </si>
  <si>
    <t>1.</t>
  </si>
  <si>
    <t>Cilacap</t>
  </si>
  <si>
    <t>2.</t>
  </si>
  <si>
    <t>Banyumas</t>
  </si>
  <si>
    <t>3.</t>
  </si>
  <si>
    <t>Purbalingga</t>
  </si>
  <si>
    <t>4.</t>
  </si>
  <si>
    <t>Banjarnegara</t>
  </si>
  <si>
    <t>5.</t>
  </si>
  <si>
    <t>Kebumen</t>
  </si>
  <si>
    <t>6.</t>
  </si>
  <si>
    <t>Purworejo</t>
  </si>
  <si>
    <t>7.</t>
  </si>
  <si>
    <t>Wonosobo</t>
  </si>
  <si>
    <t>8.</t>
  </si>
  <si>
    <t>Magelang</t>
  </si>
  <si>
    <t>9.</t>
  </si>
  <si>
    <t>Boyolali</t>
  </si>
  <si>
    <t>10.</t>
  </si>
  <si>
    <t>Klaten</t>
  </si>
  <si>
    <t>11.</t>
  </si>
  <si>
    <t>Sukoharjo</t>
  </si>
  <si>
    <t>12.</t>
  </si>
  <si>
    <t>Wonogiri</t>
  </si>
  <si>
    <t>13.</t>
  </si>
  <si>
    <t>Karanganyar</t>
  </si>
  <si>
    <t>14.</t>
  </si>
  <si>
    <t>Sragen</t>
  </si>
  <si>
    <t>15.</t>
  </si>
  <si>
    <t>Grobogan</t>
  </si>
  <si>
    <t>16.</t>
  </si>
  <si>
    <t>Blora</t>
  </si>
  <si>
    <t>17.</t>
  </si>
  <si>
    <t>Rembang</t>
  </si>
  <si>
    <t>18.</t>
  </si>
  <si>
    <t>Pati</t>
  </si>
  <si>
    <t>19.</t>
  </si>
  <si>
    <t>Kudus</t>
  </si>
  <si>
    <t>20.</t>
  </si>
  <si>
    <t>Jepara</t>
  </si>
  <si>
    <t>21.</t>
  </si>
  <si>
    <t>Demak</t>
  </si>
  <si>
    <t>22.</t>
  </si>
  <si>
    <t>Semarang</t>
  </si>
  <si>
    <t>23.</t>
  </si>
  <si>
    <t>Temanggung</t>
  </si>
  <si>
    <t>24.</t>
  </si>
  <si>
    <t>Kendal</t>
  </si>
  <si>
    <t>25.</t>
  </si>
  <si>
    <t>Batang</t>
  </si>
  <si>
    <t>26.</t>
  </si>
  <si>
    <t>Pekalongan</t>
  </si>
  <si>
    <t>27.</t>
  </si>
  <si>
    <t>Pemalang</t>
  </si>
  <si>
    <t>28.</t>
  </si>
  <si>
    <t>Tegal</t>
  </si>
  <si>
    <t>29.</t>
  </si>
  <si>
    <t>Brebes</t>
  </si>
  <si>
    <r>
      <t>Kota/</t>
    </r>
    <r>
      <rPr>
        <b/>
        <i/>
        <sz val="8"/>
        <color indexed="8"/>
        <rFont val="Calibri"/>
        <family val="2"/>
      </rPr>
      <t>Municipality</t>
    </r>
  </si>
  <si>
    <t>Surakarta</t>
  </si>
  <si>
    <t>Salatiga</t>
  </si>
  <si>
    <t>Jawa Tengah</t>
  </si>
  <si>
    <t>Sumber: Dinas Pendidikan Provinsi Jawa Tengah</t>
  </si>
  <si>
    <t>Source: National Education Service of Jawa Tengah Province</t>
  </si>
  <si>
    <t>Diketahui :</t>
  </si>
  <si>
    <t>Jumlah cluster</t>
  </si>
  <si>
    <t>Jumlah data</t>
  </si>
  <si>
    <t>Jumlah atribut</t>
  </si>
  <si>
    <t>Penentuan pusat awal cluster :</t>
  </si>
  <si>
    <t>Diambil data ke-32 sebagai pusat cluster-3</t>
  </si>
  <si>
    <t>C1</t>
  </si>
  <si>
    <t>C2</t>
  </si>
  <si>
    <t>C3</t>
  </si>
  <si>
    <t>Jarak Terpendek</t>
  </si>
  <si>
    <t>Diambil data ke-33 sebagai pusat cluster-1</t>
  </si>
  <si>
    <t>Diambil data ke-6 sebagai pusat cluster-2</t>
  </si>
  <si>
    <t>Kota Magelang</t>
  </si>
  <si>
    <t>Kota Surakarta</t>
  </si>
  <si>
    <t>Kota Salatiga</t>
  </si>
  <si>
    <t>Kota Semarang</t>
  </si>
  <si>
    <t>Kota Pekalongan</t>
  </si>
  <si>
    <t>Kota Tegal</t>
  </si>
  <si>
    <t>Perhitungan jarak pusat cluster</t>
  </si>
  <si>
    <t>Pengelompokan data (Kelompok data 1)</t>
  </si>
  <si>
    <t>No</t>
  </si>
  <si>
    <t>Jml</t>
  </si>
  <si>
    <t/>
  </si>
  <si>
    <t>Kelompok data 1</t>
  </si>
  <si>
    <t>Cluster baru</t>
  </si>
  <si>
    <t>Cluster Baru</t>
  </si>
  <si>
    <t>Nilai pusat cluster baru</t>
  </si>
  <si>
    <t>Cluster baru ke-1</t>
  </si>
  <si>
    <t>Cluster baru ke-2</t>
  </si>
  <si>
    <t>Cluster baru ke-3</t>
  </si>
  <si>
    <t>Pengelompokan data (Kelompok data 2)</t>
  </si>
  <si>
    <t>Kelompok data 2</t>
  </si>
  <si>
    <t>Kelompok data 3</t>
  </si>
  <si>
    <t>Pengelompokan data (Kelompok data 3)</t>
  </si>
  <si>
    <t>Pengelompokan data (Kelompok data 4)</t>
  </si>
  <si>
    <t>Pengelompokan data (Kelompok data 5)</t>
  </si>
  <si>
    <t>Kelompok data 4</t>
  </si>
  <si>
    <t>Kelompok data 5</t>
  </si>
  <si>
    <t>Pengelompokan data (Kelompok data 6)</t>
  </si>
  <si>
    <t>Kelompok data 6</t>
  </si>
  <si>
    <t>Pengelompokan data (Kelompok data 7)</t>
  </si>
  <si>
    <t>Kelompok data 7</t>
  </si>
  <si>
    <t>Pengelompokan data (Kelompok data 8)</t>
  </si>
  <si>
    <t>Kelompok data 8</t>
  </si>
  <si>
    <t>sama dengan kelompok data sebelumnya</t>
  </si>
  <si>
    <t>Iterasi berhenti karena kelompok data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</si>
</sst>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#\ ###\ ##0.00"/>
    <numFmt numFmtId="165" formatCode="_*\ ###\ ###\ ###\ ##0\ ;_*\ \(###\ ###\ ###\ ##0;_(* &quot;-&quot;??_);_(@_)"/>
    <numFmt numFmtId="166" formatCode="0.0"/>
  </numFmts>
  <fonts count="3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b/>
      <i/>
      <sz val="9"/>
      <color indexed="9"/>
      <name val="Calibri"/>
      <family val="2"/>
    </font>
    <font>
      <b/>
      <i/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6"/>
      <color theme="1"/>
      <name val="Calibri"/>
      <family val="2"/>
      <charset val="1"/>
    </font>
    <font>
      <b/>
      <sz val="8"/>
      <color theme="1"/>
      <name val="Calibri"/>
      <family val="2"/>
    </font>
    <font>
      <sz val="7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7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7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</font>
    <font>
      <i/>
      <sz val="6"/>
      <color theme="1"/>
      <name val="Calibri"/>
      <family val="2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0021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8">
    <xf numFmtId="0" fontId="0" fillId="0" borderId="0"/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7" fillId="0" borderId="0" applyProtection="0">
      <alignment horizontal="right" vertical="center" indent="5"/>
    </xf>
    <xf numFmtId="164" fontId="17" fillId="0" borderId="0" applyProtection="0">
      <alignment horizontal="right" vertical="top" indent="5"/>
    </xf>
    <xf numFmtId="0" fontId="19" fillId="0" borderId="3">
      <alignment horizontal="center" vertical="center" wrapText="1"/>
    </xf>
    <xf numFmtId="0" fontId="19" fillId="0" borderId="3" applyProtection="0">
      <alignment horizontal="center" vertical="center" wrapText="1"/>
      <protection locked="0"/>
    </xf>
    <xf numFmtId="0" fontId="19" fillId="0" borderId="3">
      <alignment horizontal="center" vertical="center" wrapText="1"/>
    </xf>
    <xf numFmtId="0" fontId="19" fillId="0" borderId="3">
      <alignment horizontal="center" vertical="center" wrapText="1"/>
      <protection locked="0"/>
    </xf>
    <xf numFmtId="0" fontId="22" fillId="0" borderId="0" applyProtection="0">
      <alignment horizontal="left" vertical="center"/>
      <protection locked="0"/>
    </xf>
    <xf numFmtId="49" fontId="20" fillId="0" borderId="0">
      <alignment horizontal="left" vertical="center" wrapText="1"/>
    </xf>
    <xf numFmtId="49" fontId="20" fillId="0" borderId="0" applyProtection="0">
      <alignment horizontal="left" vertical="center" wrapText="1"/>
    </xf>
    <xf numFmtId="49" fontId="20" fillId="0" borderId="0">
      <alignment horizontal="left" vertical="center" wrapText="1"/>
    </xf>
    <xf numFmtId="164" fontId="16" fillId="0" borderId="1" applyProtection="0">
      <alignment horizontal="center" vertical="center" wrapText="1"/>
    </xf>
    <xf numFmtId="164" fontId="21" fillId="0" borderId="1" applyProtection="0">
      <alignment horizontal="center" vertical="center" wrapText="1"/>
    </xf>
    <xf numFmtId="49" fontId="18" fillId="0" borderId="2">
      <alignment horizontal="center" vertical="center" wrapText="1"/>
    </xf>
    <xf numFmtId="49" fontId="18" fillId="0" borderId="2" applyProtection="0">
      <alignment horizontal="center" vertical="center" wrapText="1"/>
    </xf>
    <xf numFmtId="49" fontId="18" fillId="0" borderId="2">
      <alignment horizontal="center" vertical="center" wrapText="1"/>
    </xf>
    <xf numFmtId="0" fontId="14" fillId="0" borderId="0"/>
    <xf numFmtId="0" fontId="13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8" fillId="0" borderId="0"/>
    <xf numFmtId="0" fontId="9" fillId="0" borderId="0"/>
    <xf numFmtId="0" fontId="10" fillId="0" borderId="0"/>
    <xf numFmtId="0" fontId="14" fillId="0" borderId="0"/>
    <xf numFmtId="0" fontId="13" fillId="0" borderId="0"/>
    <xf numFmtId="0" fontId="4" fillId="0" borderId="0"/>
    <xf numFmtId="0" fontId="13" fillId="0" borderId="0"/>
    <xf numFmtId="0" fontId="1" fillId="0" borderId="0"/>
    <xf numFmtId="0" fontId="5" fillId="0" borderId="0"/>
    <xf numFmtId="0" fontId="13" fillId="0" borderId="0"/>
    <xf numFmtId="0" fontId="2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9" fontId="17" fillId="0" borderId="0" applyProtection="0">
      <alignment horizontal="left" vertical="center" wrapText="1"/>
    </xf>
    <xf numFmtId="49" fontId="17" fillId="0" borderId="0" applyProtection="0">
      <alignment horizontal="left" vertical="top" wrapText="1"/>
    </xf>
    <xf numFmtId="49" fontId="15" fillId="0" borderId="0">
      <alignment horizontal="left" vertical="center" wrapText="1"/>
    </xf>
    <xf numFmtId="49" fontId="15" fillId="0" borderId="0" applyProtection="0">
      <alignment horizontal="left" vertical="center" wrapText="1"/>
    </xf>
    <xf numFmtId="49" fontId="15" fillId="0" borderId="0">
      <alignment horizontal="left" vertical="center" wrapText="1"/>
    </xf>
  </cellStyleXfs>
  <cellXfs count="35">
    <xf numFmtId="0" fontId="0" fillId="0" borderId="0" xfId="0"/>
    <xf numFmtId="0" fontId="14" fillId="0" borderId="0" xfId="40"/>
    <xf numFmtId="0" fontId="23" fillId="0" borderId="0" xfId="40" applyFont="1"/>
    <xf numFmtId="0" fontId="24" fillId="0" borderId="0" xfId="40" applyFont="1"/>
    <xf numFmtId="0" fontId="25" fillId="0" borderId="0" xfId="40" applyFont="1"/>
    <xf numFmtId="0" fontId="26" fillId="0" borderId="0" xfId="40" applyFont="1"/>
    <xf numFmtId="0" fontId="27" fillId="0" borderId="0" xfId="40" applyFont="1" applyAlignment="1">
      <alignment vertical="top"/>
    </xf>
    <xf numFmtId="0" fontId="27" fillId="0" borderId="0" xfId="40" applyFont="1" applyAlignment="1"/>
    <xf numFmtId="0" fontId="28" fillId="2" borderId="4" xfId="60" applyNumberFormat="1" applyFont="1" applyFill="1" applyBorder="1" applyAlignment="1">
      <alignment horizontal="left" vertical="center"/>
    </xf>
    <xf numFmtId="165" fontId="28" fillId="0" borderId="4" xfId="1" applyNumberFormat="1" applyFont="1" applyFill="1" applyBorder="1" applyAlignment="1">
      <alignment horizontal="right" vertical="center"/>
    </xf>
    <xf numFmtId="165" fontId="29" fillId="0" borderId="4" xfId="1" applyNumberFormat="1" applyFont="1" applyFill="1" applyBorder="1" applyAlignment="1">
      <alignment horizontal="right" vertical="center"/>
    </xf>
    <xf numFmtId="0" fontId="30" fillId="3" borderId="4" xfId="18" applyFont="1" applyFill="1" applyBorder="1" applyAlignment="1">
      <alignment horizontal="center" vertical="center" wrapText="1"/>
    </xf>
    <xf numFmtId="0" fontId="30" fillId="3" borderId="5" xfId="18" applyFont="1" applyFill="1" applyBorder="1" applyAlignment="1">
      <alignment horizontal="center" vertical="center" wrapText="1"/>
    </xf>
    <xf numFmtId="0" fontId="30" fillId="3" borderId="4" xfId="18" applyFont="1" applyFill="1" applyBorder="1" applyAlignment="1">
      <alignment horizontal="center" vertical="center" wrapText="1"/>
    </xf>
    <xf numFmtId="0" fontId="30" fillId="3" borderId="5" xfId="18" applyFont="1" applyFill="1" applyBorder="1" applyAlignment="1">
      <alignment horizontal="center" vertical="center" wrapText="1"/>
    </xf>
    <xf numFmtId="49" fontId="22" fillId="0" borderId="0" xfId="23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49" fontId="34" fillId="0" borderId="0" xfId="23" applyFont="1" applyAlignment="1">
      <alignment horizontal="left" vertical="center" wrapText="1"/>
    </xf>
    <xf numFmtId="49" fontId="32" fillId="0" borderId="6" xfId="65" applyFont="1" applyBorder="1" applyAlignment="1">
      <alignment horizontal="left" vertical="center" wrapText="1"/>
    </xf>
    <xf numFmtId="49" fontId="33" fillId="0" borderId="0" xfId="65" applyFont="1" applyAlignment="1">
      <alignment horizontal="left" vertical="center" wrapText="1"/>
    </xf>
    <xf numFmtId="0" fontId="29" fillId="2" borderId="7" xfId="60" applyNumberFormat="1" applyFont="1" applyFill="1" applyBorder="1" applyAlignment="1">
      <alignment horizontal="left" vertical="center"/>
    </xf>
    <xf numFmtId="0" fontId="29" fillId="2" borderId="8" xfId="60" applyNumberFormat="1" applyFont="1" applyFill="1" applyBorder="1" applyAlignment="1">
      <alignment horizontal="left" vertical="center"/>
    </xf>
    <xf numFmtId="0" fontId="31" fillId="0" borderId="0" xfId="0" applyFont="1"/>
    <xf numFmtId="166" fontId="0" fillId="0" borderId="0" xfId="0" applyNumberFormat="1"/>
    <xf numFmtId="1" fontId="0" fillId="0" borderId="0" xfId="0" applyNumberFormat="1"/>
    <xf numFmtId="0" fontId="28" fillId="0" borderId="0" xfId="0" applyFont="1"/>
    <xf numFmtId="166" fontId="28" fillId="0" borderId="0" xfId="0" applyNumberFormat="1" applyFont="1" applyAlignment="1">
      <alignment vertical="center"/>
    </xf>
    <xf numFmtId="0" fontId="30" fillId="3" borderId="7" xfId="18" applyFont="1" applyFill="1" applyBorder="1" applyAlignment="1">
      <alignment horizontal="center" vertical="center" wrapText="1"/>
    </xf>
    <xf numFmtId="0" fontId="30" fillId="3" borderId="9" xfId="18" applyFont="1" applyFill="1" applyBorder="1" applyAlignment="1">
      <alignment horizontal="center" vertical="center" wrapText="1"/>
    </xf>
    <xf numFmtId="0" fontId="30" fillId="3" borderId="8" xfId="18" applyFont="1" applyFill="1" applyBorder="1" applyAlignment="1">
      <alignment horizontal="center" vertical="center" wrapText="1"/>
    </xf>
    <xf numFmtId="166" fontId="28" fillId="0" borderId="0" xfId="0" applyNumberFormat="1" applyFont="1"/>
    <xf numFmtId="0" fontId="30" fillId="3" borderId="7" xfId="18" applyFont="1" applyFill="1" applyBorder="1" applyAlignment="1">
      <alignment horizontal="center" vertical="center" wrapText="1"/>
    </xf>
    <xf numFmtId="0" fontId="30" fillId="3" borderId="9" xfId="18" applyFont="1" applyFill="1" applyBorder="1" applyAlignment="1">
      <alignment horizontal="center" vertical="center" wrapText="1"/>
    </xf>
    <xf numFmtId="0" fontId="30" fillId="3" borderId="8" xfId="18" applyFont="1" applyFill="1" applyBorder="1" applyAlignment="1">
      <alignment horizontal="center" vertical="center" wrapText="1"/>
    </xf>
    <xf numFmtId="0" fontId="35" fillId="0" borderId="0" xfId="0" applyFont="1"/>
  </cellXfs>
  <cellStyles count="68">
    <cellStyle name="Comma" xfId="1" builtinId="3"/>
    <cellStyle name="Comma [0] 2" xfId="2"/>
    <cellStyle name="Comma [0] 2 2" xfId="3"/>
    <cellStyle name="Comma [0] 2 3" xfId="4"/>
    <cellStyle name="Comma [0] 3" xfId="5"/>
    <cellStyle name="Comma [0] 4" xfId="6"/>
    <cellStyle name="Comma [0] 5" xfId="7"/>
    <cellStyle name="Comma [0] 6" xfId="8"/>
    <cellStyle name="Comma [0] 7" xfId="9"/>
    <cellStyle name="Comma 2" xfId="10"/>
    <cellStyle name="Comma 2 2" xfId="11"/>
    <cellStyle name="Comma 3" xfId="12"/>
    <cellStyle name="Comma 4" xfId="13"/>
    <cellStyle name="Comma 5" xfId="14"/>
    <cellStyle name="Comma 6" xfId="15"/>
    <cellStyle name="isi tabel" xfId="16"/>
    <cellStyle name="isi tabel 2" xfId="17"/>
    <cellStyle name="Judul Kolom" xfId="18"/>
    <cellStyle name="Judul Kolom 2" xfId="19"/>
    <cellStyle name="Judul Kolom 2 2" xfId="20"/>
    <cellStyle name="Judul Kolom 3" xfId="21"/>
    <cellStyle name="judul subbab" xfId="22"/>
    <cellStyle name="Judul tabel" xfId="23"/>
    <cellStyle name="Judul tabel 2" xfId="24"/>
    <cellStyle name="Judul tabel 2 2" xfId="25"/>
    <cellStyle name="Jumlah" xfId="26"/>
    <cellStyle name="Jumlah 2" xfId="27"/>
    <cellStyle name="no kolom" xfId="28"/>
    <cellStyle name="no kolom 2" xfId="29"/>
    <cellStyle name="no kolom 2 2" xfId="30"/>
    <cellStyle name="Normal" xfId="0" builtinId="0"/>
    <cellStyle name="Normal 10" xfId="31"/>
    <cellStyle name="Normal 11" xfId="32"/>
    <cellStyle name="Normal 12" xfId="33"/>
    <cellStyle name="Normal 12 2" xfId="34"/>
    <cellStyle name="Normal 13" xfId="35"/>
    <cellStyle name="Normal 13 2" xfId="36"/>
    <cellStyle name="Normal 14" xfId="37"/>
    <cellStyle name="Normal 15" xfId="38"/>
    <cellStyle name="Normal 16" xfId="39"/>
    <cellStyle name="Normal 2" xfId="40"/>
    <cellStyle name="Normal 2 2" xfId="41"/>
    <cellStyle name="Normal 2 2 2" xfId="42"/>
    <cellStyle name="Normal 2 3" xfId="43"/>
    <cellStyle name="Normal 3" xfId="44"/>
    <cellStyle name="Normal 3 2" xfId="45"/>
    <cellStyle name="Normal 3 3" xfId="46"/>
    <cellStyle name="Normal 4" xfId="47"/>
    <cellStyle name="Normal 4 2" xfId="48"/>
    <cellStyle name="Normal 4 2 2" xfId="49"/>
    <cellStyle name="Normal 5" xfId="50"/>
    <cellStyle name="Normal 5 2" xfId="51"/>
    <cellStyle name="Normal 5 3" xfId="52"/>
    <cellStyle name="Normal 5 3 2" xfId="53"/>
    <cellStyle name="Normal 5 3 3" xfId="54"/>
    <cellStyle name="Normal 5 4" xfId="55"/>
    <cellStyle name="Normal 6" xfId="56"/>
    <cellStyle name="Normal 7" xfId="57"/>
    <cellStyle name="Normal 8" xfId="58"/>
    <cellStyle name="Normal 9" xfId="59"/>
    <cellStyle name="Percent" xfId="60" builtinId="5"/>
    <cellStyle name="Percent 2" xfId="61"/>
    <cellStyle name="Percent 6" xfId="62"/>
    <cellStyle name="stub" xfId="63"/>
    <cellStyle name="stub 2" xfId="64"/>
    <cellStyle name="sumber" xfId="65"/>
    <cellStyle name="sumber 2" xfId="66"/>
    <cellStyle name="sumber 2 2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48"/>
  <sheetViews>
    <sheetView view="pageBreakPreview" topLeftCell="A25" zoomScaleSheetLayoutView="100" workbookViewId="0">
      <selection activeCell="B34" sqref="B34"/>
    </sheetView>
  </sheetViews>
  <sheetFormatPr defaultRowHeight="15" x14ac:dyDescent="0.25"/>
  <cols>
    <col min="1" max="1" width="14.5703125" style="1" customWidth="1"/>
    <col min="2" max="2" width="32.28515625" style="1" customWidth="1"/>
    <col min="3" max="3" width="18.42578125" style="1" customWidth="1"/>
    <col min="4" max="4" width="20.28515625" style="1" customWidth="1"/>
    <col min="5" max="5" width="31.42578125" style="1" customWidth="1"/>
    <col min="6" max="16384" width="9.140625" style="1"/>
  </cols>
  <sheetData>
    <row r="1" spans="1:5" ht="15.75" customHeight="1" x14ac:dyDescent="0.25"/>
    <row r="2" spans="1:5" ht="6.75" customHeight="1" x14ac:dyDescent="0.25"/>
    <row r="3" spans="1:5" s="7" customFormat="1" ht="45.75" customHeight="1" x14ac:dyDescent="0.2">
      <c r="A3" s="15" t="s">
        <v>0</v>
      </c>
      <c r="B3" s="16"/>
      <c r="C3" s="16"/>
      <c r="D3" s="16"/>
      <c r="E3" s="16"/>
    </row>
    <row r="4" spans="1:5" s="6" customFormat="1" ht="42.75" customHeight="1" x14ac:dyDescent="0.25">
      <c r="A4" s="17" t="s">
        <v>1</v>
      </c>
      <c r="B4" s="16"/>
      <c r="C4" s="16"/>
      <c r="D4" s="16"/>
      <c r="E4" s="16"/>
    </row>
    <row r="5" spans="1:5" ht="4.5" customHeight="1" x14ac:dyDescent="0.25">
      <c r="A5" s="2"/>
      <c r="B5" s="2"/>
    </row>
    <row r="6" spans="1:5" s="3" customFormat="1" ht="20.100000000000001" customHeight="1" x14ac:dyDescent="0.2">
      <c r="A6" s="13" t="s">
        <v>2</v>
      </c>
      <c r="B6" s="13"/>
      <c r="C6" s="13" t="s">
        <v>3</v>
      </c>
      <c r="D6" s="13" t="s">
        <v>4</v>
      </c>
      <c r="E6" s="13" t="s">
        <v>5</v>
      </c>
    </row>
    <row r="7" spans="1:5" s="3" customFormat="1" ht="20.100000000000001" customHeight="1" x14ac:dyDescent="0.2">
      <c r="A7" s="14"/>
      <c r="B7" s="14"/>
      <c r="C7" s="14"/>
      <c r="D7" s="14"/>
      <c r="E7" s="14"/>
    </row>
    <row r="8" spans="1:5" s="4" customFormat="1" ht="15" customHeight="1" x14ac:dyDescent="0.15">
      <c r="A8" s="20" t="s">
        <v>6</v>
      </c>
      <c r="B8" s="21"/>
      <c r="C8" s="9"/>
      <c r="D8" s="9"/>
      <c r="E8" s="9"/>
    </row>
    <row r="9" spans="1:5" s="4" customFormat="1" ht="15" customHeight="1" x14ac:dyDescent="0.15">
      <c r="A9" s="8" t="s">
        <v>7</v>
      </c>
      <c r="B9" s="8" t="s">
        <v>8</v>
      </c>
      <c r="C9" s="9">
        <v>41</v>
      </c>
      <c r="D9" s="9">
        <v>16440</v>
      </c>
      <c r="E9" s="9">
        <v>1300</v>
      </c>
    </row>
    <row r="10" spans="1:5" s="4" customFormat="1" ht="15" customHeight="1" x14ac:dyDescent="0.15">
      <c r="A10" s="8" t="s">
        <v>9</v>
      </c>
      <c r="B10" s="8" t="s">
        <v>10</v>
      </c>
      <c r="C10" s="9">
        <v>37</v>
      </c>
      <c r="D10" s="9">
        <v>16264</v>
      </c>
      <c r="E10" s="9">
        <v>1237</v>
      </c>
    </row>
    <row r="11" spans="1:5" s="4" customFormat="1" ht="15" customHeight="1" x14ac:dyDescent="0.15">
      <c r="A11" s="8" t="s">
        <v>11</v>
      </c>
      <c r="B11" s="8" t="s">
        <v>12</v>
      </c>
      <c r="C11" s="9">
        <v>16</v>
      </c>
      <c r="D11" s="9">
        <v>7173</v>
      </c>
      <c r="E11" s="9">
        <v>590</v>
      </c>
    </row>
    <row r="12" spans="1:5" s="4" customFormat="1" ht="15" customHeight="1" x14ac:dyDescent="0.15">
      <c r="A12" s="8" t="s">
        <v>13</v>
      </c>
      <c r="B12" s="8" t="s">
        <v>14</v>
      </c>
      <c r="C12" s="9">
        <v>13</v>
      </c>
      <c r="D12" s="9">
        <v>6456</v>
      </c>
      <c r="E12" s="9">
        <v>492</v>
      </c>
    </row>
    <row r="13" spans="1:5" s="4" customFormat="1" ht="15" customHeight="1" x14ac:dyDescent="0.15">
      <c r="A13" s="8" t="s">
        <v>15</v>
      </c>
      <c r="B13" s="8" t="s">
        <v>16</v>
      </c>
      <c r="C13" s="9">
        <v>25</v>
      </c>
      <c r="D13" s="9">
        <v>10025</v>
      </c>
      <c r="E13" s="9">
        <v>791</v>
      </c>
    </row>
    <row r="14" spans="1:5" s="4" customFormat="1" ht="15" customHeight="1" x14ac:dyDescent="0.15">
      <c r="A14" s="8" t="s">
        <v>17</v>
      </c>
      <c r="B14" s="8" t="s">
        <v>18</v>
      </c>
      <c r="C14" s="9">
        <v>23</v>
      </c>
      <c r="D14" s="9">
        <v>8112</v>
      </c>
      <c r="E14" s="9">
        <v>778</v>
      </c>
    </row>
    <row r="15" spans="1:5" s="4" customFormat="1" ht="15" customHeight="1" x14ac:dyDescent="0.15">
      <c r="A15" s="8" t="s">
        <v>19</v>
      </c>
      <c r="B15" s="8" t="s">
        <v>20</v>
      </c>
      <c r="C15" s="9">
        <v>17</v>
      </c>
      <c r="D15" s="9">
        <v>6961</v>
      </c>
      <c r="E15" s="9">
        <v>588</v>
      </c>
    </row>
    <row r="16" spans="1:5" s="4" customFormat="1" ht="15" customHeight="1" x14ac:dyDescent="0.15">
      <c r="A16" s="8" t="s">
        <v>21</v>
      </c>
      <c r="B16" s="8" t="s">
        <v>22</v>
      </c>
      <c r="C16" s="9">
        <v>35</v>
      </c>
      <c r="D16" s="9">
        <v>10826</v>
      </c>
      <c r="E16" s="9">
        <v>1042</v>
      </c>
    </row>
    <row r="17" spans="1:5" s="4" customFormat="1" ht="15" customHeight="1" x14ac:dyDescent="0.15">
      <c r="A17" s="8" t="s">
        <v>23</v>
      </c>
      <c r="B17" s="8" t="s">
        <v>24</v>
      </c>
      <c r="C17" s="9">
        <v>32</v>
      </c>
      <c r="D17" s="9">
        <v>10338</v>
      </c>
      <c r="E17" s="9">
        <v>989</v>
      </c>
    </row>
    <row r="18" spans="1:5" s="4" customFormat="1" ht="15" customHeight="1" x14ac:dyDescent="0.15">
      <c r="A18" s="8" t="s">
        <v>25</v>
      </c>
      <c r="B18" s="8" t="s">
        <v>26</v>
      </c>
      <c r="C18" s="9">
        <v>28</v>
      </c>
      <c r="D18" s="9">
        <v>10692</v>
      </c>
      <c r="E18" s="9">
        <v>1188</v>
      </c>
    </row>
    <row r="19" spans="1:5" s="4" customFormat="1" ht="15" customHeight="1" x14ac:dyDescent="0.15">
      <c r="A19" s="8" t="s">
        <v>27</v>
      </c>
      <c r="B19" s="8" t="s">
        <v>28</v>
      </c>
      <c r="C19" s="9">
        <v>27</v>
      </c>
      <c r="D19" s="9">
        <v>11371</v>
      </c>
      <c r="E19" s="9">
        <v>1027</v>
      </c>
    </row>
    <row r="20" spans="1:5" s="4" customFormat="1" ht="15" customHeight="1" x14ac:dyDescent="0.15">
      <c r="A20" s="8" t="s">
        <v>29</v>
      </c>
      <c r="B20" s="8" t="s">
        <v>30</v>
      </c>
      <c r="C20" s="9">
        <v>21</v>
      </c>
      <c r="D20" s="9">
        <v>8911</v>
      </c>
      <c r="E20" s="9">
        <v>805</v>
      </c>
    </row>
    <row r="21" spans="1:5" s="4" customFormat="1" ht="15" customHeight="1" x14ac:dyDescent="0.15">
      <c r="A21" s="8" t="s">
        <v>31</v>
      </c>
      <c r="B21" s="8" t="s">
        <v>32</v>
      </c>
      <c r="C21" s="9">
        <v>14</v>
      </c>
      <c r="D21" s="9">
        <v>9432</v>
      </c>
      <c r="E21" s="9">
        <v>568</v>
      </c>
    </row>
    <row r="22" spans="1:5" s="4" customFormat="1" ht="15" customHeight="1" x14ac:dyDescent="0.15">
      <c r="A22" s="8" t="s">
        <v>33</v>
      </c>
      <c r="B22" s="8" t="s">
        <v>34</v>
      </c>
      <c r="C22" s="9">
        <v>25</v>
      </c>
      <c r="D22" s="9">
        <v>9053</v>
      </c>
      <c r="E22" s="9">
        <v>859</v>
      </c>
    </row>
    <row r="23" spans="1:5" s="4" customFormat="1" ht="15" customHeight="1" x14ac:dyDescent="0.15">
      <c r="A23" s="8" t="s">
        <v>35</v>
      </c>
      <c r="B23" s="8" t="s">
        <v>36</v>
      </c>
      <c r="C23" s="9">
        <v>36</v>
      </c>
      <c r="D23" s="9">
        <v>15348</v>
      </c>
      <c r="E23" s="9">
        <v>668</v>
      </c>
    </row>
    <row r="24" spans="1:5" s="4" customFormat="1" ht="15" customHeight="1" x14ac:dyDescent="0.15">
      <c r="A24" s="8" t="s">
        <v>37</v>
      </c>
      <c r="B24" s="8" t="s">
        <v>38</v>
      </c>
      <c r="C24" s="9">
        <v>22</v>
      </c>
      <c r="D24" s="9">
        <v>8019</v>
      </c>
      <c r="E24" s="9">
        <v>695</v>
      </c>
    </row>
    <row r="25" spans="1:5" s="4" customFormat="1" ht="15" customHeight="1" x14ac:dyDescent="0.15">
      <c r="A25" s="8" t="s">
        <v>39</v>
      </c>
      <c r="B25" s="8" t="s">
        <v>40</v>
      </c>
      <c r="C25" s="9">
        <v>14</v>
      </c>
      <c r="D25" s="9">
        <v>7287</v>
      </c>
      <c r="E25" s="9">
        <v>496</v>
      </c>
    </row>
    <row r="26" spans="1:5" s="4" customFormat="1" ht="15" customHeight="1" x14ac:dyDescent="0.15">
      <c r="A26" s="8" t="s">
        <v>41</v>
      </c>
      <c r="B26" s="8" t="s">
        <v>42</v>
      </c>
      <c r="C26" s="9">
        <v>26</v>
      </c>
      <c r="D26" s="9">
        <v>12430</v>
      </c>
      <c r="E26" s="9">
        <v>1060</v>
      </c>
    </row>
    <row r="27" spans="1:5" s="4" customFormat="1" ht="15" customHeight="1" x14ac:dyDescent="0.15">
      <c r="A27" s="8" t="s">
        <v>43</v>
      </c>
      <c r="B27" s="8" t="s">
        <v>44</v>
      </c>
      <c r="C27" s="9">
        <v>17</v>
      </c>
      <c r="D27" s="9">
        <v>9592</v>
      </c>
      <c r="E27" s="9">
        <v>697</v>
      </c>
    </row>
    <row r="28" spans="1:5" s="4" customFormat="1" ht="15" customHeight="1" x14ac:dyDescent="0.15">
      <c r="A28" s="8" t="s">
        <v>45</v>
      </c>
      <c r="B28" s="8" t="s">
        <v>46</v>
      </c>
      <c r="C28" s="9">
        <v>22</v>
      </c>
      <c r="D28" s="9">
        <v>9888</v>
      </c>
      <c r="E28" s="9">
        <v>650</v>
      </c>
    </row>
    <row r="29" spans="1:5" s="5" customFormat="1" ht="15" customHeight="1" x14ac:dyDescent="0.15">
      <c r="A29" s="8" t="s">
        <v>47</v>
      </c>
      <c r="B29" s="8" t="s">
        <v>48</v>
      </c>
      <c r="C29" s="9">
        <v>34</v>
      </c>
      <c r="D29" s="9">
        <v>12775</v>
      </c>
      <c r="E29" s="9">
        <v>791</v>
      </c>
    </row>
    <row r="30" spans="1:5" s="4" customFormat="1" ht="15" customHeight="1" x14ac:dyDescent="0.15">
      <c r="A30" s="8" t="s">
        <v>49</v>
      </c>
      <c r="B30" s="8" t="s">
        <v>50</v>
      </c>
      <c r="C30" s="9">
        <v>25</v>
      </c>
      <c r="D30" s="9">
        <v>10841</v>
      </c>
      <c r="E30" s="9">
        <v>750</v>
      </c>
    </row>
    <row r="31" spans="1:5" s="4" customFormat="1" ht="15" customHeight="1" x14ac:dyDescent="0.15">
      <c r="A31" s="8" t="s">
        <v>51</v>
      </c>
      <c r="B31" s="8" t="s">
        <v>52</v>
      </c>
      <c r="C31" s="9">
        <v>15</v>
      </c>
      <c r="D31" s="9">
        <v>5602</v>
      </c>
      <c r="E31" s="9">
        <v>457</v>
      </c>
    </row>
    <row r="32" spans="1:5" s="4" customFormat="1" ht="15" customHeight="1" x14ac:dyDescent="0.15">
      <c r="A32" s="8" t="s">
        <v>53</v>
      </c>
      <c r="B32" s="8" t="s">
        <v>54</v>
      </c>
      <c r="C32" s="9">
        <v>32</v>
      </c>
      <c r="D32" s="9">
        <v>12134</v>
      </c>
      <c r="E32" s="9">
        <v>875</v>
      </c>
    </row>
    <row r="33" spans="1:5" s="4" customFormat="1" ht="15" customHeight="1" x14ac:dyDescent="0.15">
      <c r="A33" s="8" t="s">
        <v>55</v>
      </c>
      <c r="B33" s="8" t="s">
        <v>56</v>
      </c>
      <c r="C33" s="9">
        <v>14</v>
      </c>
      <c r="D33" s="9">
        <v>5786</v>
      </c>
      <c r="E33" s="9">
        <v>454</v>
      </c>
    </row>
    <row r="34" spans="1:5" s="4" customFormat="1" ht="15" customHeight="1" x14ac:dyDescent="0.15">
      <c r="A34" s="8" t="s">
        <v>57</v>
      </c>
      <c r="B34" s="8" t="s">
        <v>58</v>
      </c>
      <c r="C34" s="9">
        <v>17</v>
      </c>
      <c r="D34" s="9">
        <v>8005</v>
      </c>
      <c r="E34" s="9">
        <v>585</v>
      </c>
    </row>
    <row r="35" spans="1:5" s="4" customFormat="1" ht="15" customHeight="1" x14ac:dyDescent="0.15">
      <c r="A35" s="8" t="s">
        <v>59</v>
      </c>
      <c r="B35" s="8" t="s">
        <v>60</v>
      </c>
      <c r="C35" s="9">
        <v>23</v>
      </c>
      <c r="D35" s="9">
        <v>12461</v>
      </c>
      <c r="E35" s="9">
        <v>869</v>
      </c>
    </row>
    <row r="36" spans="1:5" s="4" customFormat="1" ht="15" customHeight="1" x14ac:dyDescent="0.15">
      <c r="A36" s="8" t="s">
        <v>61</v>
      </c>
      <c r="B36" s="8" t="s">
        <v>62</v>
      </c>
      <c r="C36" s="9">
        <v>25</v>
      </c>
      <c r="D36" s="9">
        <v>9351</v>
      </c>
      <c r="E36" s="9">
        <v>585</v>
      </c>
    </row>
    <row r="37" spans="1:5" s="4" customFormat="1" ht="15" customHeight="1" x14ac:dyDescent="0.15">
      <c r="A37" s="8" t="s">
        <v>63</v>
      </c>
      <c r="B37" s="8" t="s">
        <v>64</v>
      </c>
      <c r="C37" s="9">
        <v>32</v>
      </c>
      <c r="D37" s="9">
        <v>16013</v>
      </c>
      <c r="E37" s="9">
        <v>1084</v>
      </c>
    </row>
    <row r="38" spans="1:5" s="4" customFormat="1" ht="15" customHeight="1" x14ac:dyDescent="0.15">
      <c r="A38" s="20" t="s">
        <v>65</v>
      </c>
      <c r="B38" s="21"/>
      <c r="C38" s="9"/>
      <c r="D38" s="9"/>
      <c r="E38" s="9"/>
    </row>
    <row r="39" spans="1:5" s="4" customFormat="1" ht="15" customHeight="1" x14ac:dyDescent="0.15">
      <c r="A39" s="8" t="s">
        <v>7</v>
      </c>
      <c r="B39" s="8" t="s">
        <v>22</v>
      </c>
      <c r="C39" s="9">
        <v>12</v>
      </c>
      <c r="D39" s="9">
        <v>4914</v>
      </c>
      <c r="E39" s="9">
        <v>454</v>
      </c>
    </row>
    <row r="40" spans="1:5" s="4" customFormat="1" ht="15" customHeight="1" x14ac:dyDescent="0.15">
      <c r="A40" s="8" t="s">
        <v>9</v>
      </c>
      <c r="B40" s="8" t="s">
        <v>66</v>
      </c>
      <c r="C40" s="9">
        <v>34</v>
      </c>
      <c r="D40" s="9">
        <v>16661</v>
      </c>
      <c r="E40" s="9">
        <v>1424</v>
      </c>
    </row>
    <row r="41" spans="1:5" s="4" customFormat="1" ht="15" customHeight="1" x14ac:dyDescent="0.15">
      <c r="A41" s="8" t="s">
        <v>11</v>
      </c>
      <c r="B41" s="8" t="s">
        <v>67</v>
      </c>
      <c r="C41" s="9">
        <v>8</v>
      </c>
      <c r="D41" s="9">
        <v>4154</v>
      </c>
      <c r="E41" s="9">
        <v>336</v>
      </c>
    </row>
    <row r="42" spans="1:5" s="4" customFormat="1" ht="15" customHeight="1" x14ac:dyDescent="0.15">
      <c r="A42" s="8" t="s">
        <v>13</v>
      </c>
      <c r="B42" s="8" t="s">
        <v>50</v>
      </c>
      <c r="C42" s="9">
        <v>73</v>
      </c>
      <c r="D42" s="9">
        <v>31466</v>
      </c>
      <c r="E42" s="9">
        <v>7447</v>
      </c>
    </row>
    <row r="43" spans="1:5" s="4" customFormat="1" ht="15" customHeight="1" x14ac:dyDescent="0.15">
      <c r="A43" s="8" t="s">
        <v>15</v>
      </c>
      <c r="B43" s="8" t="s">
        <v>58</v>
      </c>
      <c r="C43" s="9">
        <v>9</v>
      </c>
      <c r="D43" s="9">
        <v>3950</v>
      </c>
      <c r="E43" s="9">
        <v>284</v>
      </c>
    </row>
    <row r="44" spans="1:5" s="4" customFormat="1" ht="15" customHeight="1" x14ac:dyDescent="0.15">
      <c r="A44" s="8" t="s">
        <v>17</v>
      </c>
      <c r="B44" s="8" t="s">
        <v>62</v>
      </c>
      <c r="C44" s="9">
        <v>12</v>
      </c>
      <c r="D44" s="9">
        <v>5425</v>
      </c>
      <c r="E44" s="9">
        <v>378</v>
      </c>
    </row>
    <row r="45" spans="1:5" s="4" customFormat="1" ht="15" customHeight="1" x14ac:dyDescent="0.15">
      <c r="A45" s="20" t="s">
        <v>68</v>
      </c>
      <c r="B45" s="21"/>
      <c r="C45" s="10">
        <v>835</v>
      </c>
      <c r="D45" s="10">
        <v>354781</v>
      </c>
      <c r="E45" s="10">
        <v>31936</v>
      </c>
    </row>
    <row r="46" spans="1:5" ht="6.75" customHeight="1" x14ac:dyDescent="0.25">
      <c r="A46" s="18" t="s">
        <v>69</v>
      </c>
      <c r="B46" s="18"/>
      <c r="C46" s="18"/>
      <c r="D46" s="18"/>
      <c r="E46" s="18"/>
    </row>
    <row r="47" spans="1:5" ht="6.75" customHeight="1" x14ac:dyDescent="0.25">
      <c r="A47" s="19" t="s">
        <v>70</v>
      </c>
      <c r="B47" s="19"/>
      <c r="C47" s="19"/>
      <c r="D47" s="19"/>
      <c r="E47" s="19"/>
    </row>
    <row r="48" spans="1:5" ht="9" customHeight="1" x14ac:dyDescent="0.25"/>
  </sheetData>
  <customSheetViews>
    <customSheetView guid="{4FCC3C43-4BAD-449D-994B-FE5BB9B61F14}" scale="130" showPageBreaks="1" printArea="1" view="pageBreakPreview" topLeftCell="IV1">
      <selection sqref="A1:IV65536"/>
      <colBreaks count="62" manualBreakCount="62">
        <brk id="7" max="47" man="1"/>
        <brk id="13" max="47" man="1"/>
        <brk id="21" max="47" man="1"/>
        <brk id="31" max="47" man="1"/>
        <brk id="39" max="47" man="1"/>
        <brk id="49" max="47" man="1"/>
        <brk id="57" max="47" man="1"/>
        <brk id="67" max="47" man="1"/>
        <brk id="72" max="47" man="1"/>
        <brk id="77" max="47" man="1"/>
        <brk id="82" max="47" man="1"/>
        <brk id="87" max="47" man="1"/>
        <brk id="92" max="47" man="1"/>
        <brk id="97" max="47" man="1"/>
        <brk id="102" max="47" man="1"/>
        <brk id="114" max="47" man="1"/>
        <brk id="126" max="47" man="1"/>
        <brk id="135" max="47" man="1"/>
        <brk id="144" max="47" man="1"/>
        <brk id="154" max="47" man="1"/>
        <brk id="163" max="47" man="1"/>
        <brk id="170" max="47" man="1"/>
        <brk id="177" max="47" man="1"/>
        <brk id="186" max="47" man="1"/>
        <brk id="196" max="47" man="1"/>
        <brk id="203" max="47" man="1"/>
        <brk id="212" max="47" man="1"/>
        <brk id="222" max="47" man="1"/>
        <brk id="228" max="47" man="1"/>
        <brk id="242" max="47" man="1"/>
        <brk id="251" max="47" man="1"/>
        <brk id="259" max="47" man="1"/>
        <brk id="270" max="47" man="1"/>
        <brk id="283" max="47" man="1"/>
        <brk id="298" max="47" man="1"/>
        <brk id="313" max="47" man="1"/>
        <brk id="328" max="47" man="1"/>
        <brk id="340" max="47" man="1"/>
        <brk id="347" max="47" man="1"/>
        <brk id="355" max="47" man="1"/>
        <brk id="365" max="47" man="1"/>
        <brk id="379" max="47" man="1"/>
        <brk id="386" max="47" man="1"/>
        <brk id="394" max="47" man="1"/>
        <brk id="406" max="47" man="1"/>
        <brk id="416" max="47" man="1"/>
        <brk id="430" max="47" man="1"/>
        <brk id="448" max="47" man="1"/>
        <brk id="462" max="47" man="1"/>
        <brk id="471" max="47" man="1"/>
        <brk id="479" max="47" man="1"/>
        <brk id="489" max="47" man="1"/>
        <brk id="496" max="47" man="1"/>
        <brk id="509" max="47" man="1"/>
        <brk id="521" max="47" man="1"/>
        <brk id="530" max="47" man="1"/>
        <brk id="545" max="47" man="1"/>
        <brk id="559" max="47" man="1"/>
        <brk id="574" max="47" man="1"/>
        <brk id="589" max="47" man="1"/>
        <brk id="602" max="47" man="1"/>
        <brk id="616" max="47" man="1"/>
      </colBreaks>
      <pageMargins left="0" right="0" top="0" bottom="0" header="0" footer="0"/>
      <pageSetup paperSize="11" scale="90" firstPageNumber="65" orientation="portrait" useFirstPageNumber="1" r:id="rId1"/>
      <headerFooter differentOddEven="1">
        <oddHeader>&amp;R&amp;10SOSIAL</oddHeader>
        <oddFooter xml:space="preserve">&amp;R&amp;10Jawa Tengah Dalam Angka 2017 | &amp;P </oddFooter>
        <evenHeader>&amp;L&amp;"-,Italic"&amp;10SOCIAL</evenHeader>
        <evenFooter xml:space="preserve">&amp;L&amp;"Calibri,Regular"&amp;10&amp;P  | Jawa Tengah&amp;"Calibri,Italic" Province in Figures 2017&amp;"Calibri,Regular" </evenFooter>
      </headerFooter>
    </customSheetView>
    <customSheetView guid="{C6A3F296-19E9-4743-B24E-5381CB5BC071}" scale="150" showPageBreaks="1" printArea="1" view="pageBreakPreview" topLeftCell="IV2">
      <selection activeCell="IV50" sqref="IV50"/>
      <colBreaks count="62" manualBreakCount="62">
        <brk id="7" max="47" man="1"/>
        <brk id="13" max="47" man="1"/>
        <brk id="21" max="47" man="1"/>
        <brk id="31" max="47" man="1"/>
        <brk id="39" max="47" man="1"/>
        <brk id="49" max="47" man="1"/>
        <brk id="57" max="47" man="1"/>
        <brk id="67" max="47" man="1"/>
        <brk id="72" max="47" man="1"/>
        <brk id="77" max="47" man="1"/>
        <brk id="82" max="47" man="1"/>
        <brk id="87" max="47" man="1"/>
        <brk id="92" max="47" man="1"/>
        <brk id="97" max="47" man="1"/>
        <brk id="102" max="47" man="1"/>
        <brk id="114" max="47" man="1"/>
        <brk id="126" max="47" man="1"/>
        <brk id="135" max="47" man="1"/>
        <brk id="144" max="47" man="1"/>
        <brk id="154" max="47" man="1"/>
        <brk id="163" max="47" man="1"/>
        <brk id="170" max="47" man="1"/>
        <brk id="177" max="47" man="1"/>
        <brk id="186" max="47" man="1"/>
        <brk id="196" max="47" man="1"/>
        <brk id="203" max="47" man="1"/>
        <brk id="212" max="47" man="1"/>
        <brk id="222" max="47" man="1"/>
        <brk id="228" max="47" man="1"/>
        <brk id="242" max="47" man="1"/>
        <brk id="251" max="47" man="1"/>
        <brk id="259" max="47" man="1"/>
        <brk id="270" max="47" man="1"/>
        <brk id="283" max="47" man="1"/>
        <brk id="298" max="47" man="1"/>
        <brk id="313" max="47" man="1"/>
        <brk id="328" max="47" man="1"/>
        <brk id="340" max="47" man="1"/>
        <brk id="347" max="47" man="1"/>
        <brk id="355" max="47" man="1"/>
        <brk id="365" max="47" man="1"/>
        <brk id="379" max="47" man="1"/>
        <brk id="386" max="47" man="1"/>
        <brk id="394" max="47" man="1"/>
        <brk id="406" max="47" man="1"/>
        <brk id="416" max="47" man="1"/>
        <brk id="430" max="47" man="1"/>
        <brk id="448" max="47" man="1"/>
        <brk id="462" max="47" man="1"/>
        <brk id="471" max="47" man="1"/>
        <brk id="479" max="47" man="1"/>
        <brk id="489" max="47" man="1"/>
        <brk id="496" max="47" man="1"/>
        <brk id="509" max="47" man="1"/>
        <brk id="521" max="47" man="1"/>
        <brk id="530" max="47" man="1"/>
        <brk id="545" max="47" man="1"/>
        <brk id="559" max="47" man="1"/>
        <brk id="574" max="47" man="1"/>
        <brk id="589" max="47" man="1"/>
        <brk id="602" max="47" man="1"/>
        <brk id="616" max="47" man="1"/>
      </colBreaks>
      <pageMargins left="0" right="0" top="0" bottom="0" header="0" footer="0"/>
      <pageSetup paperSize="11" scale="90" firstPageNumber="65" orientation="portrait" useFirstPageNumber="1" r:id="rId2"/>
      <headerFooter differentOddEven="1">
        <oddHeader>&amp;R&amp;10SOSIAL</oddHeader>
        <oddFooter xml:space="preserve">&amp;R&amp;10Jawa Tengah Dalam Angka 2017 | &amp;P </oddFooter>
        <evenHeader>&amp;L&amp;"-,Italic"&amp;10SOCIAL</evenHeader>
        <evenFooter xml:space="preserve">&amp;L&amp;"Calibri,Regular"&amp;10&amp;P  | Jawa Tengah&amp;"Calibri,Italic" Province in Figures 2017&amp;"Calibri,Regular" </evenFooter>
      </headerFooter>
    </customSheetView>
    <customSheetView guid="{28F34686-C5C0-412E-8FE2-076A995EE562}" scale="150" showPageBreaks="1" printArea="1" view="pageBreakPreview" topLeftCell="IV1">
      <selection activeCell="IV10" sqref="IV10"/>
      <colBreaks count="62" manualBreakCount="62">
        <brk id="7" max="51" man="1"/>
        <brk id="13" max="51" man="1"/>
        <brk id="21" max="51" man="1"/>
        <brk id="31" max="51" man="1"/>
        <brk id="39" max="51" man="1"/>
        <brk id="49" max="51" man="1"/>
        <brk id="57" max="51" man="1"/>
        <brk id="67" max="51" man="1"/>
        <brk id="72" max="51" man="1"/>
        <brk id="77" max="51" man="1"/>
        <brk id="82" max="51" man="1"/>
        <brk id="87" max="51" man="1"/>
        <brk id="92" max="51" man="1"/>
        <brk id="97" max="51" man="1"/>
        <brk id="102" max="51" man="1"/>
        <brk id="114" max="51" man="1"/>
        <brk id="126" max="51" man="1"/>
        <brk id="135" max="51" man="1"/>
        <brk id="144" max="51" man="1"/>
        <brk id="154" max="51" man="1"/>
        <brk id="163" max="51" man="1"/>
        <brk id="170" max="51" man="1"/>
        <brk id="177" max="51" man="1"/>
        <brk id="186" max="51" man="1"/>
        <brk id="196" max="51" man="1"/>
        <brk id="203" max="51" man="1"/>
        <brk id="212" max="51" man="1"/>
        <brk id="222" max="51" man="1"/>
        <brk id="228" max="51" man="1"/>
        <brk id="242" max="51" man="1"/>
        <brk id="251" max="51" man="1"/>
        <brk id="259" max="51" man="1"/>
        <brk id="270" max="51" man="1"/>
        <brk id="283" max="51" man="1"/>
        <brk id="298" max="51" man="1"/>
        <brk id="313" max="51" man="1"/>
        <brk id="328" max="51" man="1"/>
        <brk id="340" max="51" man="1"/>
        <brk id="347" max="51" man="1"/>
        <brk id="355" max="51" man="1"/>
        <brk id="365" max="51" man="1"/>
        <brk id="379" max="51" man="1"/>
        <brk id="386" max="51" man="1"/>
        <brk id="394" max="51" man="1"/>
        <brk id="406" max="51" man="1"/>
        <brk id="416" max="51" man="1"/>
        <brk id="430" max="51" man="1"/>
        <brk id="448" max="51" man="1"/>
        <brk id="462" max="51" man="1"/>
        <brk id="471" max="51" man="1"/>
        <brk id="479" max="51" man="1"/>
        <brk id="489" max="51" man="1"/>
        <brk id="496" max="51" man="1"/>
        <brk id="509" max="51" man="1"/>
        <brk id="521" max="51" man="1"/>
        <brk id="530" max="51" man="1"/>
        <brk id="545" max="51" man="1"/>
        <brk id="559" max="51" man="1"/>
        <brk id="574" max="51" man="1"/>
        <brk id="589" max="51" man="1"/>
        <brk id="602" max="51" man="1"/>
        <brk id="616" max="51" man="1"/>
      </colBreaks>
      <pageMargins left="0" right="0" top="0" bottom="0" header="0" footer="0"/>
      <pageSetup paperSize="11" scale="83" firstPageNumber="65" orientation="portrait" useFirstPageNumber="1" r:id="rId3"/>
      <headerFooter differentOddEven="1">
        <oddHeader>&amp;R&amp;10SOSIAL</oddHeader>
        <oddFooter xml:space="preserve">&amp;R&amp;10Jawa Tengah Dalam Angka 2017 | &amp;P </oddFooter>
        <evenHeader>&amp;L&amp;"-,Italic"&amp;10SOCIAL</evenHeader>
        <evenFooter xml:space="preserve">&amp;L&amp;"Calibri,Regular"&amp;10&amp;P  | Jawa Tengah&amp;"Calibri,Italic" Province in Figures 2017&amp;"Calibri,Regular" </evenFooter>
      </headerFooter>
    </customSheetView>
  </customSheetViews>
  <mergeCells count="11">
    <mergeCell ref="E6:E7"/>
    <mergeCell ref="A3:E3"/>
    <mergeCell ref="A4:E4"/>
    <mergeCell ref="A46:E46"/>
    <mergeCell ref="A47:E47"/>
    <mergeCell ref="A8:B8"/>
    <mergeCell ref="A38:B38"/>
    <mergeCell ref="A45:B45"/>
    <mergeCell ref="A6:B7"/>
    <mergeCell ref="C6:C7"/>
    <mergeCell ref="D6:D7"/>
  </mergeCells>
  <printOptions horizontalCentered="1"/>
  <pageMargins left="0.70866141732283472" right="0.70866141732283472" top="0.78740157480314965" bottom="0.78740157480314965" header="0.39370078740157483" footer="0.39370078740157483"/>
  <pageSetup paperSize="11" scale="90" firstPageNumber="83" orientation="portrait" useFirstPageNumber="1" r:id="rId4"/>
  <headerFooter differentOddEven="1">
    <oddHeader>&amp;R&amp;10SOSIAL</oddHeader>
    <oddFooter xml:space="preserve">&amp;R&amp;10Jawa Tengah Dalam Angka 2017 | &amp;P </oddFooter>
    <evenHeader>&amp;L&amp;"-,Italic"&amp;10SOCIAL</evenHeader>
    <evenFooter xml:space="preserve">&amp;L&amp;"Calibri,Regular"&amp;10&amp;P  | Jawa Tengah&amp;"Calibri,Italic" Province in Figures 2017&amp;"Calibri,Regular" </even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A46" workbookViewId="0">
      <selection activeCell="P46" sqref="P46"/>
    </sheetView>
  </sheetViews>
  <sheetFormatPr defaultRowHeight="15" x14ac:dyDescent="0.25"/>
  <cols>
    <col min="1" max="1" width="4.28515625" customWidth="1"/>
    <col min="6" max="6" width="4.5703125" customWidth="1"/>
    <col min="7" max="7" width="13.7109375" customWidth="1"/>
    <col min="16" max="16" width="5" customWidth="1"/>
  </cols>
  <sheetData>
    <row r="1" spans="1:13" x14ac:dyDescent="0.25">
      <c r="A1" s="22" t="s">
        <v>114</v>
      </c>
      <c r="F1" s="22" t="s">
        <v>95</v>
      </c>
    </row>
    <row r="2" spans="1:13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3" t="s">
        <v>2</v>
      </c>
      <c r="G2" s="13"/>
      <c r="H2" s="13" t="s">
        <v>3</v>
      </c>
      <c r="I2" s="13" t="s">
        <v>4</v>
      </c>
      <c r="J2" s="13" t="s">
        <v>5</v>
      </c>
      <c r="K2" s="27" t="s">
        <v>96</v>
      </c>
      <c r="L2" s="28"/>
      <c r="M2" s="29"/>
    </row>
    <row r="3" spans="1:13" x14ac:dyDescent="0.25">
      <c r="A3" s="14"/>
      <c r="B3" s="14"/>
      <c r="C3" s="14"/>
      <c r="D3" s="14"/>
      <c r="F3" s="14"/>
      <c r="G3" s="14"/>
      <c r="H3" s="14"/>
      <c r="I3" s="14"/>
      <c r="J3" s="14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31.571428571428573</v>
      </c>
      <c r="M4" s="30">
        <f>SUMIF(D4:D38,1,H4:H38)/COUNT(D4:D38)</f>
        <v>17.05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13185.285714285714</v>
      </c>
      <c r="M5" s="30">
        <f>SUMIF(D4:D38,1,I4:I38)/COUNT(D4:D38)</f>
        <v>7404.8</v>
      </c>
    </row>
    <row r="6" spans="1:13" x14ac:dyDescent="0.25">
      <c r="A6" s="25">
        <v>3</v>
      </c>
      <c r="B6" s="25" t="s">
        <v>93</v>
      </c>
      <c r="C6" s="25" t="s">
        <v>93</v>
      </c>
      <c r="D6" s="25">
        <v>1</v>
      </c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1021.7142857142857</v>
      </c>
      <c r="M6" s="30">
        <f>SUMIF(D4:D38,1,J4:J38)/COUNT(D4:D38)</f>
        <v>577.1</v>
      </c>
    </row>
    <row r="7" spans="1:13" x14ac:dyDescent="0.25">
      <c r="A7" s="25">
        <v>4</v>
      </c>
      <c r="B7" s="25" t="s">
        <v>93</v>
      </c>
      <c r="C7" s="25" t="s">
        <v>93</v>
      </c>
      <c r="D7" s="25">
        <v>1</v>
      </c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 t="s">
        <v>93</v>
      </c>
      <c r="D8" s="25">
        <v>1</v>
      </c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 t="s">
        <v>93</v>
      </c>
      <c r="D9" s="25">
        <v>1</v>
      </c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 t="s">
        <v>93</v>
      </c>
      <c r="D10" s="25">
        <v>1</v>
      </c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 t="s">
        <v>93</v>
      </c>
      <c r="D15" s="25">
        <v>1</v>
      </c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 t="s">
        <v>93</v>
      </c>
      <c r="D16" s="25">
        <v>1</v>
      </c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 t="s">
        <v>93</v>
      </c>
      <c r="D17" s="25">
        <v>1</v>
      </c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 t="s">
        <v>93</v>
      </c>
      <c r="D19" s="25">
        <v>1</v>
      </c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 t="s">
        <v>93</v>
      </c>
      <c r="D20" s="25">
        <v>1</v>
      </c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 t="s">
        <v>93</v>
      </c>
      <c r="D22" s="25">
        <v>1</v>
      </c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 t="s">
        <v>93</v>
      </c>
      <c r="D23" s="25">
        <v>1</v>
      </c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 t="s">
        <v>93</v>
      </c>
      <c r="D29" s="25">
        <v>1</v>
      </c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 t="s">
        <v>93</v>
      </c>
      <c r="D31" s="25">
        <v>1</v>
      </c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14</v>
      </c>
      <c r="D39" s="25">
        <v>20</v>
      </c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31.571428571428573</v>
      </c>
      <c r="I43" s="23">
        <f>L5</f>
        <v>13185.285714285714</v>
      </c>
      <c r="J43" s="23">
        <f>L6</f>
        <v>1021.7142857142857</v>
      </c>
    </row>
    <row r="44" spans="1:19" x14ac:dyDescent="0.25">
      <c r="G44" t="s">
        <v>100</v>
      </c>
      <c r="H44" s="23">
        <f>M4</f>
        <v>17.05</v>
      </c>
      <c r="I44" s="23">
        <f>M5</f>
        <v>7404.8</v>
      </c>
      <c r="J44" s="23">
        <f>M6</f>
        <v>577.1</v>
      </c>
    </row>
    <row r="46" spans="1:19" x14ac:dyDescent="0.25">
      <c r="F46" s="22" t="s">
        <v>89</v>
      </c>
      <c r="P46" s="22" t="s">
        <v>113</v>
      </c>
    </row>
    <row r="47" spans="1:19" x14ac:dyDescent="0.25">
      <c r="F47" s="13" t="s">
        <v>2</v>
      </c>
      <c r="G47" s="13"/>
      <c r="H47" s="13" t="s">
        <v>3</v>
      </c>
      <c r="I47" s="13" t="s">
        <v>4</v>
      </c>
      <c r="J47" s="13" t="s">
        <v>5</v>
      </c>
      <c r="K47" s="13" t="s">
        <v>77</v>
      </c>
      <c r="L47" s="13" t="s">
        <v>78</v>
      </c>
      <c r="M47" s="13" t="s">
        <v>79</v>
      </c>
      <c r="N47" s="13" t="s">
        <v>80</v>
      </c>
      <c r="P47" s="13" t="s">
        <v>91</v>
      </c>
      <c r="Q47" s="13" t="s">
        <v>77</v>
      </c>
      <c r="R47" s="13" t="s">
        <v>78</v>
      </c>
      <c r="S47" s="13" t="s">
        <v>79</v>
      </c>
    </row>
    <row r="48" spans="1:19" x14ac:dyDescent="0.25"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3266.6032692029421</v>
      </c>
      <c r="M49" s="26">
        <f>SQRT(((H49-$H$44)^2)+((I49-$I$44)^2)+((J49-$J$44)^2))</f>
        <v>9064.1048676910177</v>
      </c>
      <c r="N49" s="26">
        <f>MIN(K49:M49)</f>
        <v>3266.6032692029421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3086.2370390533019</v>
      </c>
      <c r="M50" s="26">
        <f t="shared" ref="M50:M83" si="2">SQRT(((H50-$H$44)^2)+((I50-$I$44)^2)+((J50-$J$44)^2))</f>
        <v>8883.7655671736411</v>
      </c>
      <c r="N50" s="26">
        <f t="shared" ref="N50:N83" si="3">MIN(K50:M50)</f>
        <v>3086.2370390533019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6027.7855970564869</v>
      </c>
      <c r="M51" s="26">
        <f t="shared" si="2"/>
        <v>232.16104862788694</v>
      </c>
      <c r="N51" s="26">
        <f t="shared" si="3"/>
        <v>232.16104862788694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6750.1280244850732</v>
      </c>
      <c r="M52" s="26">
        <f t="shared" si="2"/>
        <v>952.61736940914545</v>
      </c>
      <c r="N52" s="26">
        <f t="shared" si="3"/>
        <v>952.61736940914545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3168.7028988569577</v>
      </c>
      <c r="M53" s="26">
        <f t="shared" si="2"/>
        <v>2628.9283848176615</v>
      </c>
      <c r="N53" s="26">
        <f t="shared" si="3"/>
        <v>2628.9283848176615</v>
      </c>
      <c r="P53" s="25">
        <v>5</v>
      </c>
      <c r="Q53" s="25" t="str">
        <f t="shared" si="4"/>
        <v/>
      </c>
      <c r="R53" s="25" t="str">
        <f t="shared" si="5"/>
        <v/>
      </c>
      <c r="S53" s="25">
        <f t="shared" si="6"/>
        <v>1</v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5079.1434377485821</v>
      </c>
      <c r="M54" s="26">
        <f t="shared" si="2"/>
        <v>735.20612925899889</v>
      </c>
      <c r="N54" s="26">
        <f t="shared" si="3"/>
        <v>735.20612925899889</v>
      </c>
      <c r="P54" s="25">
        <v>6</v>
      </c>
      <c r="Q54" s="25" t="str">
        <f t="shared" si="4"/>
        <v/>
      </c>
      <c r="R54" s="25" t="str">
        <f t="shared" si="5"/>
        <v/>
      </c>
      <c r="S54" s="25">
        <f t="shared" si="6"/>
        <v>1</v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6239.3952480368225</v>
      </c>
      <c r="M55" s="26">
        <f t="shared" si="2"/>
        <v>443.93383797588592</v>
      </c>
      <c r="N55" s="26">
        <f t="shared" si="3"/>
        <v>443.93383797588592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2359.3754145830148</v>
      </c>
      <c r="M56" s="26">
        <f t="shared" si="2"/>
        <v>3452.689336227631</v>
      </c>
      <c r="N56" s="26">
        <f t="shared" si="3"/>
        <v>2359.3754145830148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2847.4736780063081</v>
      </c>
      <c r="M57" s="26">
        <f t="shared" si="2"/>
        <v>2962.0174463530761</v>
      </c>
      <c r="N57" s="26">
        <f t="shared" si="3"/>
        <v>2847.4736780063081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2498.8271942931096</v>
      </c>
      <c r="M58" s="26">
        <f t="shared" si="2"/>
        <v>3343.5015406755833</v>
      </c>
      <c r="N58" s="26">
        <f t="shared" si="3"/>
        <v>2498.8271942931096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1814.299173178425</v>
      </c>
      <c r="M59" s="26">
        <f t="shared" si="2"/>
        <v>3991.6477114720433</v>
      </c>
      <c r="N59" s="26">
        <f t="shared" si="3"/>
        <v>1814.299173178425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4279.7891541618765</v>
      </c>
      <c r="M60" s="26">
        <f t="shared" si="2"/>
        <v>1523.3490908193039</v>
      </c>
      <c r="N60" s="26">
        <f t="shared" si="3"/>
        <v>1523.3490908193039</v>
      </c>
      <c r="P60" s="25">
        <v>12</v>
      </c>
      <c r="Q60" s="25" t="str">
        <f t="shared" si="4"/>
        <v/>
      </c>
      <c r="R60" s="25" t="str">
        <f t="shared" si="5"/>
        <v/>
      </c>
      <c r="S60" s="25">
        <f t="shared" si="6"/>
        <v>1</v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3780.6506134823521</v>
      </c>
      <c r="M61" s="26">
        <f t="shared" si="2"/>
        <v>2027.2227190173257</v>
      </c>
      <c r="N61" s="26">
        <f t="shared" si="3"/>
        <v>2027.2227190173257</v>
      </c>
      <c r="P61" s="25">
        <v>13</v>
      </c>
      <c r="Q61" s="25" t="str">
        <f t="shared" si="4"/>
        <v/>
      </c>
      <c r="R61" s="25" t="str">
        <f t="shared" si="5"/>
        <v/>
      </c>
      <c r="S61" s="25">
        <f t="shared" si="6"/>
        <v>1</v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4135.4932410703777</v>
      </c>
      <c r="M62" s="26">
        <f t="shared" si="2"/>
        <v>1672.1525207049742</v>
      </c>
      <c r="N62" s="26">
        <f t="shared" si="3"/>
        <v>1672.1525207049742</v>
      </c>
      <c r="P62" s="25">
        <v>14</v>
      </c>
      <c r="Q62" s="25" t="str">
        <f t="shared" si="4"/>
        <v/>
      </c>
      <c r="R62" s="25" t="str">
        <f t="shared" si="5"/>
        <v/>
      </c>
      <c r="S62" s="25">
        <f t="shared" si="6"/>
        <v>1</v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2191.4530544357822</v>
      </c>
      <c r="M63" s="26">
        <f t="shared" si="2"/>
        <v>7943.7427043239504</v>
      </c>
      <c r="N63" s="26">
        <f t="shared" si="3"/>
        <v>2191.4530544357822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5176.6149092208261</v>
      </c>
      <c r="M64" s="26">
        <f t="shared" si="2"/>
        <v>625.43309194509345</v>
      </c>
      <c r="N64" s="26">
        <f t="shared" si="3"/>
        <v>625.43309194509345</v>
      </c>
      <c r="P64" s="25">
        <v>16</v>
      </c>
      <c r="Q64" s="25" t="str">
        <f t="shared" si="4"/>
        <v/>
      </c>
      <c r="R64" s="25" t="str">
        <f t="shared" si="5"/>
        <v/>
      </c>
      <c r="S64" s="25">
        <f t="shared" si="6"/>
        <v>1</v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5921.6938989323871</v>
      </c>
      <c r="M65" s="26">
        <f t="shared" si="2"/>
        <v>143.05017476396191</v>
      </c>
      <c r="N65" s="26">
        <f t="shared" si="3"/>
        <v>143.05017476396191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756.2759727366556</v>
      </c>
      <c r="M66" s="26">
        <f t="shared" si="2"/>
        <v>5048.3569161163714</v>
      </c>
      <c r="N66" s="26">
        <f t="shared" si="3"/>
        <v>756.2759727366556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3607.9570283426801</v>
      </c>
      <c r="M67" s="26">
        <f t="shared" si="2"/>
        <v>2190.4839311211572</v>
      </c>
      <c r="N67" s="26">
        <f t="shared" si="3"/>
        <v>2190.4839311211572</v>
      </c>
      <c r="P67" s="25">
        <v>19</v>
      </c>
      <c r="Q67" s="25" t="str">
        <f t="shared" si="4"/>
        <v/>
      </c>
      <c r="R67" s="25" t="str">
        <f t="shared" si="5"/>
        <v/>
      </c>
      <c r="S67" s="25">
        <f t="shared" si="6"/>
        <v>1</v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3318.1856795667163</v>
      </c>
      <c r="M68" s="26">
        <f t="shared" si="2"/>
        <v>2484.2747739531551</v>
      </c>
      <c r="N68" s="26">
        <f t="shared" si="3"/>
        <v>2484.2747739531551</v>
      </c>
      <c r="P68" s="25">
        <v>20</v>
      </c>
      <c r="Q68" s="25" t="str">
        <f t="shared" si="4"/>
        <v/>
      </c>
      <c r="R68" s="25" t="str">
        <f t="shared" si="5"/>
        <v/>
      </c>
      <c r="S68" s="25">
        <f t="shared" si="6"/>
        <v>1</v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470.71153261713812</v>
      </c>
      <c r="M69" s="26">
        <f t="shared" si="2"/>
        <v>5374.4849569516891</v>
      </c>
      <c r="N69" s="26">
        <f t="shared" si="3"/>
        <v>470.71153261713812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2359.9888446640534</v>
      </c>
      <c r="M70" s="26">
        <f t="shared" si="2"/>
        <v>3440.5563579892132</v>
      </c>
      <c r="N70" s="26">
        <f t="shared" si="3"/>
        <v>2359.9888446640534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7604.3013526046216</v>
      </c>
      <c r="M71" s="26">
        <f t="shared" si="2"/>
        <v>1806.7971807870413</v>
      </c>
      <c r="N71" s="26">
        <f t="shared" si="3"/>
        <v>1806.7971807870413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1061.4739367348338</v>
      </c>
      <c r="M72" s="26">
        <f t="shared" si="2"/>
        <v>4738.5968970255317</v>
      </c>
      <c r="N72" s="26">
        <f t="shared" si="3"/>
        <v>1061.4739367348338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7421.0536547675474</v>
      </c>
      <c r="M73" s="26">
        <f t="shared" si="2"/>
        <v>1623.4766251782009</v>
      </c>
      <c r="N73" s="26">
        <f t="shared" si="3"/>
        <v>1623.4766251782009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5198.6817343928833</v>
      </c>
      <c r="M74" s="26">
        <f t="shared" si="2"/>
        <v>600.2519908338495</v>
      </c>
      <c r="N74" s="26">
        <f t="shared" si="3"/>
        <v>600.2519908338495</v>
      </c>
      <c r="P74" s="25">
        <v>26</v>
      </c>
      <c r="Q74" s="25" t="str">
        <f t="shared" si="4"/>
        <v/>
      </c>
      <c r="R74" s="25" t="str">
        <f t="shared" si="5"/>
        <v/>
      </c>
      <c r="S74" s="25">
        <f t="shared" si="6"/>
        <v>1</v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740.26003429021227</v>
      </c>
      <c r="M75" s="26">
        <f t="shared" si="2"/>
        <v>5064.622340560054</v>
      </c>
      <c r="N75" s="26">
        <f t="shared" si="3"/>
        <v>740.26003429021227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3859.0814308324611</v>
      </c>
      <c r="M76" s="26">
        <f t="shared" si="2"/>
        <v>1946.2322709532898</v>
      </c>
      <c r="N76" s="26">
        <f t="shared" si="3"/>
        <v>1946.2322709532898</v>
      </c>
      <c r="P76" s="25">
        <v>28</v>
      </c>
      <c r="Q76" s="25" t="str">
        <f t="shared" si="4"/>
        <v/>
      </c>
      <c r="R76" s="25" t="str">
        <f t="shared" si="5"/>
        <v/>
      </c>
      <c r="S76" s="25">
        <f t="shared" si="6"/>
        <v>1</v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2828.40021487593</v>
      </c>
      <c r="M77" s="26">
        <f t="shared" si="2"/>
        <v>8623.1246281437925</v>
      </c>
      <c r="N77" s="26">
        <f t="shared" si="3"/>
        <v>2828.40021487593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8290.7689582069124</v>
      </c>
      <c r="M78" s="26">
        <f t="shared" si="2"/>
        <v>2493.8451741236868</v>
      </c>
      <c r="N78" s="26">
        <f t="shared" si="3"/>
        <v>2493.8451741236868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3498.9183313984227</v>
      </c>
      <c r="M79" s="26">
        <f t="shared" si="2"/>
        <v>9294.8784474300683</v>
      </c>
      <c r="N79" s="26">
        <f t="shared" si="3"/>
        <v>3498.9183313984227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9057.3109335463796</v>
      </c>
      <c r="M80" s="26">
        <f t="shared" si="2"/>
        <v>3259.7410560503117</v>
      </c>
      <c r="N80" s="26">
        <f t="shared" si="3"/>
        <v>3259.7410560503117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19377.061893709611</v>
      </c>
      <c r="M81" s="26">
        <f t="shared" si="2"/>
        <v>25022.789649687344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9264.7306523840452</v>
      </c>
      <c r="M82" s="26">
        <f t="shared" si="2"/>
        <v>3467.2201332623808</v>
      </c>
      <c r="N82" s="26">
        <f t="shared" si="3"/>
        <v>3467.2201332623808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7786.9625329646933</v>
      </c>
      <c r="M83" s="26">
        <f t="shared" si="2"/>
        <v>1989.792540065421</v>
      </c>
      <c r="N83" s="26">
        <f t="shared" si="3"/>
        <v>1989.792540065421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14</v>
      </c>
      <c r="S84" s="25">
        <f t="shared" si="7"/>
        <v>20</v>
      </c>
    </row>
    <row r="86" spans="6:19" x14ac:dyDescent="0.25">
      <c r="P86" s="34" t="s">
        <v>116</v>
      </c>
    </row>
    <row r="87" spans="6:19" x14ac:dyDescent="0.25">
      <c r="P87" s="34" t="s">
        <v>115</v>
      </c>
    </row>
  </sheetData>
  <mergeCells count="21">
    <mergeCell ref="N47:N48"/>
    <mergeCell ref="P47:P48"/>
    <mergeCell ref="Q47:Q48"/>
    <mergeCell ref="R47:R48"/>
    <mergeCell ref="S47:S48"/>
    <mergeCell ref="I2:I3"/>
    <mergeCell ref="J2:J3"/>
    <mergeCell ref="K2:M2"/>
    <mergeCell ref="F47:G48"/>
    <mergeCell ref="H47:H48"/>
    <mergeCell ref="I47:I48"/>
    <mergeCell ref="J47:J48"/>
    <mergeCell ref="K47:K48"/>
    <mergeCell ref="L47:L48"/>
    <mergeCell ref="M47:M48"/>
    <mergeCell ref="A2:A3"/>
    <mergeCell ref="B2:B3"/>
    <mergeCell ref="C2:C3"/>
    <mergeCell ref="D2:D3"/>
    <mergeCell ref="F2:G3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9" workbookViewId="0">
      <selection activeCell="D51" sqref="D51"/>
    </sheetView>
  </sheetViews>
  <sheetFormatPr defaultRowHeight="15" x14ac:dyDescent="0.25"/>
  <cols>
    <col min="1" max="1" width="3.7109375" customWidth="1"/>
    <col min="2" max="2" width="20.5703125" customWidth="1"/>
    <col min="5" max="5" width="8.28515625" customWidth="1"/>
    <col min="11" max="11" width="5.140625" customWidth="1"/>
  </cols>
  <sheetData>
    <row r="1" spans="1:14" x14ac:dyDescent="0.25">
      <c r="A1" s="22" t="s">
        <v>71</v>
      </c>
    </row>
    <row r="2" spans="1:14" x14ac:dyDescent="0.25">
      <c r="B2" t="s">
        <v>72</v>
      </c>
      <c r="C2">
        <v>3</v>
      </c>
    </row>
    <row r="3" spans="1:14" x14ac:dyDescent="0.25">
      <c r="B3" t="s">
        <v>73</v>
      </c>
      <c r="C3">
        <v>35</v>
      </c>
    </row>
    <row r="4" spans="1:14" x14ac:dyDescent="0.25">
      <c r="B4" t="s">
        <v>74</v>
      </c>
      <c r="C4">
        <v>3</v>
      </c>
    </row>
    <row r="6" spans="1:14" x14ac:dyDescent="0.25">
      <c r="A6" s="22" t="s">
        <v>75</v>
      </c>
    </row>
    <row r="7" spans="1:14" x14ac:dyDescent="0.25">
      <c r="B7" t="s">
        <v>81</v>
      </c>
      <c r="E7" s="24">
        <f>MAX(C15:C48)</f>
        <v>73</v>
      </c>
      <c r="F7">
        <v>31466</v>
      </c>
      <c r="G7">
        <v>7447</v>
      </c>
    </row>
    <row r="8" spans="1:14" x14ac:dyDescent="0.25">
      <c r="B8" t="s">
        <v>82</v>
      </c>
      <c r="E8" s="24">
        <f>MEDIAN(C15:C48)</f>
        <v>23</v>
      </c>
      <c r="F8">
        <v>8112</v>
      </c>
      <c r="G8">
        <v>778</v>
      </c>
    </row>
    <row r="9" spans="1:14" x14ac:dyDescent="0.25">
      <c r="B9" t="s">
        <v>76</v>
      </c>
      <c r="E9" s="24">
        <f>MIN(C15:C48)</f>
        <v>8</v>
      </c>
      <c r="F9">
        <v>4154</v>
      </c>
      <c r="G9">
        <v>336</v>
      </c>
    </row>
    <row r="10" spans="1:14" x14ac:dyDescent="0.25">
      <c r="E10" s="24"/>
    </row>
    <row r="11" spans="1:14" x14ac:dyDescent="0.25">
      <c r="A11" s="22" t="s">
        <v>89</v>
      </c>
      <c r="K11" s="22" t="s">
        <v>90</v>
      </c>
    </row>
    <row r="12" spans="1:14" ht="15" customHeight="1" x14ac:dyDescent="0.25">
      <c r="A12" s="13" t="s">
        <v>2</v>
      </c>
      <c r="B12" s="13"/>
      <c r="C12" s="13" t="s">
        <v>3</v>
      </c>
      <c r="D12" s="13" t="s">
        <v>4</v>
      </c>
      <c r="E12" s="13" t="s">
        <v>5</v>
      </c>
      <c r="F12" s="13" t="s">
        <v>77</v>
      </c>
      <c r="G12" s="13" t="s">
        <v>78</v>
      </c>
      <c r="H12" s="13" t="s">
        <v>79</v>
      </c>
      <c r="I12" s="13" t="s">
        <v>80</v>
      </c>
      <c r="K12" s="13" t="s">
        <v>91</v>
      </c>
      <c r="L12" s="13" t="s">
        <v>77</v>
      </c>
      <c r="M12" s="13" t="s">
        <v>78</v>
      </c>
      <c r="N12" s="13" t="s">
        <v>79</v>
      </c>
    </row>
    <row r="13" spans="1:14" x14ac:dyDescent="0.25">
      <c r="A13" s="14"/>
      <c r="B13" s="14"/>
      <c r="C13" s="14"/>
      <c r="D13" s="14"/>
      <c r="E13" s="14"/>
      <c r="F13" s="14"/>
      <c r="G13" s="14"/>
      <c r="H13" s="14"/>
      <c r="I13" s="14"/>
      <c r="K13" s="14"/>
      <c r="L13" s="14"/>
      <c r="M13" s="14"/>
      <c r="N13" s="14"/>
    </row>
    <row r="14" spans="1:14" x14ac:dyDescent="0.25">
      <c r="A14" s="8">
        <v>1</v>
      </c>
      <c r="B14" s="8" t="s">
        <v>8</v>
      </c>
      <c r="C14" s="9">
        <v>41</v>
      </c>
      <c r="D14" s="9">
        <v>16440</v>
      </c>
      <c r="E14" s="9">
        <v>1300</v>
      </c>
      <c r="F14" s="26">
        <f>SQRT(((C14-$E$7)^2)+((D14-$F$7)^2)+((E14-$G$7)^2))</f>
        <v>16234.756203897858</v>
      </c>
      <c r="G14" s="26">
        <f>SQRT(((C14-$E$8)^2)+((D14-$F$8)^2)+((E14-$G$8)^2))</f>
        <v>8344.3628876026232</v>
      </c>
      <c r="H14" s="26">
        <f>SQRT(((C14-$E$9)^2)+((D14-$F$9)^2)+((E14-$G$9)^2))</f>
        <v>12323.80545935386</v>
      </c>
      <c r="I14" s="26">
        <f>MIN(F14:H14)</f>
        <v>8344.3628876026232</v>
      </c>
      <c r="K14" s="25">
        <v>1</v>
      </c>
      <c r="L14" s="25" t="str">
        <f>IF(I14=F14,1,"")</f>
        <v/>
      </c>
      <c r="M14" s="25">
        <f>IF(I14=G14,1,"")</f>
        <v>1</v>
      </c>
      <c r="N14" s="25" t="str">
        <f>IF(I14=H14,1,"")</f>
        <v/>
      </c>
    </row>
    <row r="15" spans="1:14" x14ac:dyDescent="0.25">
      <c r="A15" s="8">
        <v>2</v>
      </c>
      <c r="B15" s="8" t="s">
        <v>10</v>
      </c>
      <c r="C15" s="9">
        <v>37</v>
      </c>
      <c r="D15" s="9">
        <v>16264</v>
      </c>
      <c r="E15" s="9">
        <v>1237</v>
      </c>
      <c r="F15" s="26">
        <f t="shared" ref="F15:F48" si="0">SQRT(((C15-$E$7)^2)+((D15-$F$7)^2)+((E15-$G$7)^2))</f>
        <v>16421.516373343846</v>
      </c>
      <c r="G15" s="26">
        <f t="shared" ref="G15:G48" si="1">SQRT(((C15-$E$8)^2)+((D15-$F$8)^2)+((E15-$G$8)^2))</f>
        <v>8164.9238208326233</v>
      </c>
      <c r="H15" s="26">
        <f t="shared" ref="H15:H48" si="2">SQRT(((C15-$E$9)^2)+((D15-$F$9)^2)+((E15-$G$9)^2))</f>
        <v>12143.506165848477</v>
      </c>
      <c r="I15" s="26">
        <f t="shared" ref="I15:I48" si="3">MIN(F15:H15)</f>
        <v>8164.9238208326233</v>
      </c>
      <c r="K15" s="25">
        <v>2</v>
      </c>
      <c r="L15" s="25" t="str">
        <f t="shared" ref="L15:L48" si="4">IF(I15=F15,1,"")</f>
        <v/>
      </c>
      <c r="M15" s="25">
        <f t="shared" ref="M15:M48" si="5">IF(I15=G15,1,"")</f>
        <v>1</v>
      </c>
      <c r="N15" s="25" t="str">
        <f t="shared" ref="N15:N48" si="6">IF(I15=H15,1,"")</f>
        <v/>
      </c>
    </row>
    <row r="16" spans="1:14" x14ac:dyDescent="0.25">
      <c r="A16" s="8">
        <v>3</v>
      </c>
      <c r="B16" s="8" t="s">
        <v>12</v>
      </c>
      <c r="C16" s="9">
        <v>16</v>
      </c>
      <c r="D16" s="9">
        <v>7173</v>
      </c>
      <c r="E16" s="9">
        <v>590</v>
      </c>
      <c r="F16" s="26">
        <f t="shared" si="0"/>
        <v>25242.257169278662</v>
      </c>
      <c r="G16" s="26">
        <f t="shared" si="1"/>
        <v>957.66069147689257</v>
      </c>
      <c r="H16" s="26">
        <f t="shared" si="2"/>
        <v>3029.6767154269119</v>
      </c>
      <c r="I16" s="26">
        <f t="shared" si="3"/>
        <v>957.66069147689257</v>
      </c>
      <c r="K16" s="25">
        <v>3</v>
      </c>
      <c r="L16" s="25" t="str">
        <f t="shared" si="4"/>
        <v/>
      </c>
      <c r="M16" s="25">
        <f t="shared" si="5"/>
        <v>1</v>
      </c>
      <c r="N16" s="25" t="str">
        <f t="shared" si="6"/>
        <v/>
      </c>
    </row>
    <row r="17" spans="1:14" x14ac:dyDescent="0.25">
      <c r="A17" s="8">
        <v>4</v>
      </c>
      <c r="B17" s="8" t="s">
        <v>14</v>
      </c>
      <c r="C17" s="9">
        <v>13</v>
      </c>
      <c r="D17" s="9">
        <v>6456</v>
      </c>
      <c r="E17" s="9">
        <v>492</v>
      </c>
      <c r="F17" s="26">
        <f t="shared" si="0"/>
        <v>25959.116414084667</v>
      </c>
      <c r="G17" s="26">
        <f t="shared" si="1"/>
        <v>1680.5451496463877</v>
      </c>
      <c r="H17" s="26">
        <f t="shared" si="2"/>
        <v>2307.2852012700987</v>
      </c>
      <c r="I17" s="26">
        <f t="shared" si="3"/>
        <v>1680.5451496463877</v>
      </c>
      <c r="K17" s="25">
        <v>4</v>
      </c>
      <c r="L17" s="25" t="str">
        <f t="shared" si="4"/>
        <v/>
      </c>
      <c r="M17" s="25">
        <f t="shared" si="5"/>
        <v>1</v>
      </c>
      <c r="N17" s="25" t="str">
        <f t="shared" si="6"/>
        <v/>
      </c>
    </row>
    <row r="18" spans="1:14" x14ac:dyDescent="0.25">
      <c r="A18" s="8">
        <v>5</v>
      </c>
      <c r="B18" s="8" t="s">
        <v>16</v>
      </c>
      <c r="C18" s="9">
        <v>25</v>
      </c>
      <c r="D18" s="9">
        <v>10025</v>
      </c>
      <c r="E18" s="9">
        <v>791</v>
      </c>
      <c r="F18" s="26">
        <f t="shared" si="0"/>
        <v>22450.414717773034</v>
      </c>
      <c r="G18" s="26">
        <f t="shared" si="1"/>
        <v>1913.0452164023725</v>
      </c>
      <c r="H18" s="26">
        <f t="shared" si="2"/>
        <v>5888.6292972134015</v>
      </c>
      <c r="I18" s="26">
        <f t="shared" si="3"/>
        <v>1913.0452164023725</v>
      </c>
      <c r="K18" s="25">
        <v>5</v>
      </c>
      <c r="L18" s="25" t="str">
        <f t="shared" si="4"/>
        <v/>
      </c>
      <c r="M18" s="25">
        <f t="shared" si="5"/>
        <v>1</v>
      </c>
      <c r="N18" s="25" t="str">
        <f t="shared" si="6"/>
        <v/>
      </c>
    </row>
    <row r="19" spans="1:14" x14ac:dyDescent="0.25">
      <c r="A19" s="8">
        <v>6</v>
      </c>
      <c r="B19" s="8" t="s">
        <v>18</v>
      </c>
      <c r="C19" s="9">
        <v>23</v>
      </c>
      <c r="D19" s="9">
        <v>8112</v>
      </c>
      <c r="E19" s="9">
        <v>778</v>
      </c>
      <c r="F19" s="26">
        <f t="shared" si="0"/>
        <v>24287.597184571387</v>
      </c>
      <c r="G19" s="26">
        <f t="shared" si="1"/>
        <v>0</v>
      </c>
      <c r="H19" s="26">
        <f t="shared" si="2"/>
        <v>3982.6314165385679</v>
      </c>
      <c r="I19" s="26">
        <f t="shared" si="3"/>
        <v>0</v>
      </c>
      <c r="K19" s="25">
        <v>6</v>
      </c>
      <c r="L19" s="25" t="str">
        <f t="shared" si="4"/>
        <v/>
      </c>
      <c r="M19" s="25">
        <f t="shared" si="5"/>
        <v>1</v>
      </c>
      <c r="N19" s="25" t="str">
        <f t="shared" si="6"/>
        <v/>
      </c>
    </row>
    <row r="20" spans="1:14" x14ac:dyDescent="0.25">
      <c r="A20" s="8">
        <v>7</v>
      </c>
      <c r="B20" s="8" t="s">
        <v>20</v>
      </c>
      <c r="C20" s="9">
        <v>17</v>
      </c>
      <c r="D20" s="9">
        <v>6961</v>
      </c>
      <c r="E20" s="9">
        <v>588</v>
      </c>
      <c r="F20" s="26">
        <f t="shared" si="0"/>
        <v>25446.886685801073</v>
      </c>
      <c r="G20" s="26">
        <f t="shared" si="1"/>
        <v>1166.5920452326084</v>
      </c>
      <c r="H20" s="26">
        <f t="shared" si="2"/>
        <v>2818.3033903396563</v>
      </c>
      <c r="I20" s="26">
        <f t="shared" si="3"/>
        <v>1166.5920452326084</v>
      </c>
      <c r="K20" s="25">
        <v>7</v>
      </c>
      <c r="L20" s="25" t="str">
        <f t="shared" si="4"/>
        <v/>
      </c>
      <c r="M20" s="25">
        <f t="shared" si="5"/>
        <v>1</v>
      </c>
      <c r="N20" s="25" t="str">
        <f t="shared" si="6"/>
        <v/>
      </c>
    </row>
    <row r="21" spans="1:14" x14ac:dyDescent="0.25">
      <c r="A21" s="8">
        <v>8</v>
      </c>
      <c r="B21" s="8" t="s">
        <v>22</v>
      </c>
      <c r="C21" s="9">
        <v>35</v>
      </c>
      <c r="D21" s="9">
        <v>10826</v>
      </c>
      <c r="E21" s="9">
        <v>1042</v>
      </c>
      <c r="F21" s="26">
        <f t="shared" si="0"/>
        <v>21610.994169635047</v>
      </c>
      <c r="G21" s="26">
        <f t="shared" si="1"/>
        <v>2726.8362620443495</v>
      </c>
      <c r="H21" s="26">
        <f t="shared" si="2"/>
        <v>6709.3031679899514</v>
      </c>
      <c r="I21" s="26">
        <f t="shared" si="3"/>
        <v>2726.8362620443495</v>
      </c>
      <c r="K21" s="25">
        <v>8</v>
      </c>
      <c r="L21" s="25" t="str">
        <f>IF(I21=F21,1,"")</f>
        <v/>
      </c>
      <c r="M21" s="25">
        <f t="shared" si="5"/>
        <v>1</v>
      </c>
      <c r="N21" s="25" t="str">
        <f t="shared" si="6"/>
        <v/>
      </c>
    </row>
    <row r="22" spans="1:14" x14ac:dyDescent="0.25">
      <c r="A22" s="8">
        <v>9</v>
      </c>
      <c r="B22" s="8" t="s">
        <v>24</v>
      </c>
      <c r="C22" s="9">
        <v>32</v>
      </c>
      <c r="D22" s="9">
        <v>10338</v>
      </c>
      <c r="E22" s="9">
        <v>989</v>
      </c>
      <c r="F22" s="26">
        <f t="shared" si="0"/>
        <v>22092.981442077933</v>
      </c>
      <c r="G22" s="26">
        <f t="shared" si="1"/>
        <v>2235.9959749516547</v>
      </c>
      <c r="H22" s="26">
        <f t="shared" si="2"/>
        <v>6218.427534353038</v>
      </c>
      <c r="I22" s="26">
        <f t="shared" si="3"/>
        <v>2235.9959749516547</v>
      </c>
      <c r="K22" s="25">
        <v>9</v>
      </c>
      <c r="L22" s="25" t="str">
        <f t="shared" si="4"/>
        <v/>
      </c>
      <c r="M22" s="25">
        <f t="shared" si="5"/>
        <v>1</v>
      </c>
      <c r="N22" s="25" t="str">
        <f t="shared" si="6"/>
        <v/>
      </c>
    </row>
    <row r="23" spans="1:14" x14ac:dyDescent="0.25">
      <c r="A23" s="8">
        <v>10</v>
      </c>
      <c r="B23" s="8" t="s">
        <v>26</v>
      </c>
      <c r="C23" s="9">
        <v>28</v>
      </c>
      <c r="D23" s="9">
        <v>10692</v>
      </c>
      <c r="E23" s="9">
        <v>1188</v>
      </c>
      <c r="F23" s="26">
        <f t="shared" si="0"/>
        <v>21696.455516973274</v>
      </c>
      <c r="G23" s="26">
        <f t="shared" si="1"/>
        <v>2612.3791838092725</v>
      </c>
      <c r="H23" s="26">
        <f t="shared" si="2"/>
        <v>6593.3108526748529</v>
      </c>
      <c r="I23" s="26">
        <f t="shared" si="3"/>
        <v>2612.3791838092725</v>
      </c>
      <c r="K23" s="25">
        <v>10</v>
      </c>
      <c r="L23" s="25" t="str">
        <f t="shared" si="4"/>
        <v/>
      </c>
      <c r="M23" s="25">
        <f t="shared" si="5"/>
        <v>1</v>
      </c>
      <c r="N23" s="25" t="str">
        <f t="shared" si="6"/>
        <v/>
      </c>
    </row>
    <row r="24" spans="1:14" x14ac:dyDescent="0.25">
      <c r="A24" s="8">
        <v>11</v>
      </c>
      <c r="B24" s="8" t="s">
        <v>28</v>
      </c>
      <c r="C24" s="9">
        <v>27</v>
      </c>
      <c r="D24" s="9">
        <v>11371</v>
      </c>
      <c r="E24" s="9">
        <v>1027</v>
      </c>
      <c r="F24" s="26">
        <f t="shared" si="0"/>
        <v>21095.675883934127</v>
      </c>
      <c r="G24" s="26">
        <f t="shared" si="1"/>
        <v>3268.5008796082648</v>
      </c>
      <c r="H24" s="26">
        <f t="shared" si="2"/>
        <v>7250.0297240769987</v>
      </c>
      <c r="I24" s="26">
        <f t="shared" si="3"/>
        <v>3268.5008796082648</v>
      </c>
      <c r="K24" s="25">
        <v>11</v>
      </c>
      <c r="L24" s="25" t="str">
        <f t="shared" si="4"/>
        <v/>
      </c>
      <c r="M24" s="25">
        <f t="shared" si="5"/>
        <v>1</v>
      </c>
      <c r="N24" s="25" t="str">
        <f t="shared" si="6"/>
        <v/>
      </c>
    </row>
    <row r="25" spans="1:14" x14ac:dyDescent="0.25">
      <c r="A25" s="8">
        <v>12</v>
      </c>
      <c r="B25" s="8" t="s">
        <v>30</v>
      </c>
      <c r="C25" s="9">
        <v>21</v>
      </c>
      <c r="D25" s="9">
        <v>8911</v>
      </c>
      <c r="E25" s="9">
        <v>805</v>
      </c>
      <c r="F25" s="26">
        <f t="shared" si="0"/>
        <v>23512.696421295452</v>
      </c>
      <c r="G25" s="26">
        <f t="shared" si="1"/>
        <v>799.4585667812936</v>
      </c>
      <c r="H25" s="26">
        <f t="shared" si="2"/>
        <v>4780.0814846611138</v>
      </c>
      <c r="I25" s="26">
        <f t="shared" si="3"/>
        <v>799.4585667812936</v>
      </c>
      <c r="K25" s="25">
        <v>12</v>
      </c>
      <c r="L25" s="25" t="str">
        <f t="shared" si="4"/>
        <v/>
      </c>
      <c r="M25" s="25">
        <f t="shared" si="5"/>
        <v>1</v>
      </c>
      <c r="N25" s="25" t="str">
        <f t="shared" si="6"/>
        <v/>
      </c>
    </row>
    <row r="26" spans="1:14" x14ac:dyDescent="0.25">
      <c r="A26" s="8">
        <v>13</v>
      </c>
      <c r="B26" s="8" t="s">
        <v>32</v>
      </c>
      <c r="C26" s="9">
        <v>14</v>
      </c>
      <c r="D26" s="9">
        <v>9432</v>
      </c>
      <c r="E26" s="9">
        <v>568</v>
      </c>
      <c r="F26" s="26">
        <f t="shared" si="0"/>
        <v>23082.921782131481</v>
      </c>
      <c r="G26" s="26">
        <f t="shared" si="1"/>
        <v>1336.6304650126751</v>
      </c>
      <c r="H26" s="26">
        <f t="shared" si="2"/>
        <v>5283.099847627338</v>
      </c>
      <c r="I26" s="26">
        <f t="shared" si="3"/>
        <v>1336.6304650126751</v>
      </c>
      <c r="K26" s="25">
        <v>13</v>
      </c>
      <c r="L26" s="25" t="str">
        <f t="shared" si="4"/>
        <v/>
      </c>
      <c r="M26" s="25">
        <f t="shared" si="5"/>
        <v>1</v>
      </c>
      <c r="N26" s="25" t="str">
        <f t="shared" si="6"/>
        <v/>
      </c>
    </row>
    <row r="27" spans="1:14" x14ac:dyDescent="0.25">
      <c r="A27" s="8">
        <v>14</v>
      </c>
      <c r="B27" s="8" t="s">
        <v>34</v>
      </c>
      <c r="C27" s="9">
        <v>25</v>
      </c>
      <c r="D27" s="9">
        <v>9053</v>
      </c>
      <c r="E27" s="9">
        <v>859</v>
      </c>
      <c r="F27" s="26">
        <f t="shared" si="0"/>
        <v>23361.220366239431</v>
      </c>
      <c r="G27" s="26">
        <f t="shared" si="1"/>
        <v>944.48186853957122</v>
      </c>
      <c r="H27" s="26">
        <f t="shared" si="2"/>
        <v>4926.867057268747</v>
      </c>
      <c r="I27" s="26">
        <f t="shared" si="3"/>
        <v>944.48186853957122</v>
      </c>
      <c r="K27" s="25">
        <v>14</v>
      </c>
      <c r="L27" s="25" t="str">
        <f t="shared" si="4"/>
        <v/>
      </c>
      <c r="M27" s="25">
        <f t="shared" si="5"/>
        <v>1</v>
      </c>
      <c r="N27" s="25" t="str">
        <f t="shared" si="6"/>
        <v/>
      </c>
    </row>
    <row r="28" spans="1:14" x14ac:dyDescent="0.25">
      <c r="A28" s="8">
        <v>15</v>
      </c>
      <c r="B28" s="8" t="s">
        <v>36</v>
      </c>
      <c r="C28" s="9">
        <v>36</v>
      </c>
      <c r="D28" s="9">
        <v>15348</v>
      </c>
      <c r="E28" s="9">
        <v>668</v>
      </c>
      <c r="F28" s="26">
        <f t="shared" si="0"/>
        <v>17485.597902273745</v>
      </c>
      <c r="G28" s="26">
        <f t="shared" si="1"/>
        <v>7236.8477253566698</v>
      </c>
      <c r="H28" s="26">
        <f t="shared" si="2"/>
        <v>11198.957272889293</v>
      </c>
      <c r="I28" s="26">
        <f t="shared" si="3"/>
        <v>7236.8477253566698</v>
      </c>
      <c r="K28" s="25">
        <v>15</v>
      </c>
      <c r="L28" s="25" t="str">
        <f t="shared" si="4"/>
        <v/>
      </c>
      <c r="M28" s="25">
        <f t="shared" si="5"/>
        <v>1</v>
      </c>
      <c r="N28" s="25" t="str">
        <f t="shared" si="6"/>
        <v/>
      </c>
    </row>
    <row r="29" spans="1:14" x14ac:dyDescent="0.25">
      <c r="A29" s="8">
        <v>16</v>
      </c>
      <c r="B29" s="8" t="s">
        <v>38</v>
      </c>
      <c r="C29" s="9">
        <v>22</v>
      </c>
      <c r="D29" s="9">
        <v>8019</v>
      </c>
      <c r="E29" s="9">
        <v>695</v>
      </c>
      <c r="F29" s="26">
        <f t="shared" si="0"/>
        <v>24399.875286566526</v>
      </c>
      <c r="G29" s="26">
        <f t="shared" si="1"/>
        <v>124.65552534885889</v>
      </c>
      <c r="H29" s="26">
        <f t="shared" si="2"/>
        <v>3881.6622727898416</v>
      </c>
      <c r="I29" s="26">
        <f t="shared" si="3"/>
        <v>124.65552534885889</v>
      </c>
      <c r="K29" s="25">
        <v>16</v>
      </c>
      <c r="L29" s="25" t="str">
        <f t="shared" si="4"/>
        <v/>
      </c>
      <c r="M29" s="25">
        <f t="shared" si="5"/>
        <v>1</v>
      </c>
      <c r="N29" s="25" t="str">
        <f t="shared" si="6"/>
        <v/>
      </c>
    </row>
    <row r="30" spans="1:14" x14ac:dyDescent="0.25">
      <c r="A30" s="8">
        <v>17</v>
      </c>
      <c r="B30" s="8" t="s">
        <v>40</v>
      </c>
      <c r="C30" s="9">
        <v>14</v>
      </c>
      <c r="D30" s="9">
        <v>7287</v>
      </c>
      <c r="E30" s="9">
        <v>496</v>
      </c>
      <c r="F30" s="26">
        <f t="shared" si="0"/>
        <v>25158.376795810975</v>
      </c>
      <c r="G30" s="26">
        <f t="shared" si="1"/>
        <v>871.91169277628114</v>
      </c>
      <c r="H30" s="26">
        <f t="shared" si="2"/>
        <v>3137.0886184486403</v>
      </c>
      <c r="I30" s="26">
        <f t="shared" si="3"/>
        <v>871.91169277628114</v>
      </c>
      <c r="K30" s="25">
        <v>17</v>
      </c>
      <c r="L30" s="25" t="str">
        <f t="shared" si="4"/>
        <v/>
      </c>
      <c r="M30" s="25">
        <f t="shared" si="5"/>
        <v>1</v>
      </c>
      <c r="N30" s="25" t="str">
        <f t="shared" si="6"/>
        <v/>
      </c>
    </row>
    <row r="31" spans="1:14" x14ac:dyDescent="0.25">
      <c r="A31" s="8">
        <v>18</v>
      </c>
      <c r="B31" s="8" t="s">
        <v>42</v>
      </c>
      <c r="C31" s="9">
        <v>26</v>
      </c>
      <c r="D31" s="9">
        <v>12430</v>
      </c>
      <c r="E31" s="9">
        <v>1060</v>
      </c>
      <c r="F31" s="26">
        <f t="shared" si="0"/>
        <v>20078.975920101104</v>
      </c>
      <c r="G31" s="26">
        <f t="shared" si="1"/>
        <v>4327.1996718432119</v>
      </c>
      <c r="H31" s="26">
        <f t="shared" si="2"/>
        <v>8307.6275795199199</v>
      </c>
      <c r="I31" s="26">
        <f t="shared" si="3"/>
        <v>4327.1996718432119</v>
      </c>
      <c r="K31" s="25">
        <v>18</v>
      </c>
      <c r="L31" s="25" t="str">
        <f t="shared" si="4"/>
        <v/>
      </c>
      <c r="M31" s="25">
        <f t="shared" si="5"/>
        <v>1</v>
      </c>
      <c r="N31" s="25" t="str">
        <f t="shared" si="6"/>
        <v/>
      </c>
    </row>
    <row r="32" spans="1:14" x14ac:dyDescent="0.25">
      <c r="A32" s="8">
        <v>19</v>
      </c>
      <c r="B32" s="8" t="s">
        <v>44</v>
      </c>
      <c r="C32" s="9">
        <v>17</v>
      </c>
      <c r="D32" s="9">
        <v>9592</v>
      </c>
      <c r="E32" s="9">
        <v>697</v>
      </c>
      <c r="F32" s="26">
        <f t="shared" si="0"/>
        <v>22891.86562952002</v>
      </c>
      <c r="G32" s="26">
        <f t="shared" si="1"/>
        <v>1482.2270406385117</v>
      </c>
      <c r="H32" s="26">
        <f t="shared" si="2"/>
        <v>5449.9766971978879</v>
      </c>
      <c r="I32" s="26">
        <f t="shared" si="3"/>
        <v>1482.2270406385117</v>
      </c>
      <c r="K32" s="25">
        <v>19</v>
      </c>
      <c r="L32" s="25" t="str">
        <f t="shared" si="4"/>
        <v/>
      </c>
      <c r="M32" s="25">
        <f t="shared" si="5"/>
        <v>1</v>
      </c>
      <c r="N32" s="25" t="str">
        <f t="shared" si="6"/>
        <v/>
      </c>
    </row>
    <row r="33" spans="1:14" x14ac:dyDescent="0.25">
      <c r="A33" s="8">
        <v>20</v>
      </c>
      <c r="B33" s="8" t="s">
        <v>46</v>
      </c>
      <c r="C33" s="9">
        <v>22</v>
      </c>
      <c r="D33" s="9">
        <v>9888</v>
      </c>
      <c r="E33" s="9">
        <v>650</v>
      </c>
      <c r="F33" s="26">
        <f t="shared" si="0"/>
        <v>22623.260021491154</v>
      </c>
      <c r="G33" s="26">
        <f t="shared" si="1"/>
        <v>1780.6069190026192</v>
      </c>
      <c r="H33" s="26">
        <f t="shared" si="2"/>
        <v>5742.6081182682146</v>
      </c>
      <c r="I33" s="26">
        <f t="shared" si="3"/>
        <v>1780.6069190026192</v>
      </c>
      <c r="K33" s="25">
        <v>20</v>
      </c>
      <c r="L33" s="25" t="str">
        <f t="shared" si="4"/>
        <v/>
      </c>
      <c r="M33" s="25">
        <f t="shared" si="5"/>
        <v>1</v>
      </c>
      <c r="N33" s="25" t="str">
        <f t="shared" si="6"/>
        <v/>
      </c>
    </row>
    <row r="34" spans="1:14" x14ac:dyDescent="0.25">
      <c r="A34" s="8">
        <v>21</v>
      </c>
      <c r="B34" s="8" t="s">
        <v>48</v>
      </c>
      <c r="C34" s="9">
        <v>34</v>
      </c>
      <c r="D34" s="9">
        <v>12775</v>
      </c>
      <c r="E34" s="9">
        <v>791</v>
      </c>
      <c r="F34" s="26">
        <f t="shared" si="0"/>
        <v>19840.799832668035</v>
      </c>
      <c r="G34" s="26">
        <f t="shared" si="1"/>
        <v>4663.0310957573511</v>
      </c>
      <c r="H34" s="26">
        <f t="shared" si="2"/>
        <v>8633.0378199102088</v>
      </c>
      <c r="I34" s="26">
        <f t="shared" si="3"/>
        <v>4663.0310957573511</v>
      </c>
      <c r="K34" s="25">
        <v>21</v>
      </c>
      <c r="L34" s="25" t="str">
        <f t="shared" si="4"/>
        <v/>
      </c>
      <c r="M34" s="25">
        <f t="shared" si="5"/>
        <v>1</v>
      </c>
      <c r="N34" s="25" t="str">
        <f t="shared" si="6"/>
        <v/>
      </c>
    </row>
    <row r="35" spans="1:14" x14ac:dyDescent="0.25">
      <c r="A35" s="8">
        <v>22</v>
      </c>
      <c r="B35" s="8" t="s">
        <v>50</v>
      </c>
      <c r="C35" s="9">
        <v>25</v>
      </c>
      <c r="D35" s="9">
        <v>10841</v>
      </c>
      <c r="E35" s="9">
        <v>750</v>
      </c>
      <c r="F35" s="26">
        <f t="shared" si="0"/>
        <v>21685.081000540442</v>
      </c>
      <c r="G35" s="26">
        <f t="shared" si="1"/>
        <v>2729.1443714102043</v>
      </c>
      <c r="H35" s="26">
        <f t="shared" si="2"/>
        <v>6699.8249230856773</v>
      </c>
      <c r="I35" s="26">
        <f t="shared" si="3"/>
        <v>2729.1443714102043</v>
      </c>
      <c r="K35" s="25">
        <v>22</v>
      </c>
      <c r="L35" s="25" t="str">
        <f t="shared" si="4"/>
        <v/>
      </c>
      <c r="M35" s="25">
        <f t="shared" si="5"/>
        <v>1</v>
      </c>
      <c r="N35" s="25" t="str">
        <f t="shared" si="6"/>
        <v/>
      </c>
    </row>
    <row r="36" spans="1:14" x14ac:dyDescent="0.25">
      <c r="A36" s="8">
        <v>23</v>
      </c>
      <c r="B36" s="8" t="s">
        <v>52</v>
      </c>
      <c r="C36" s="9">
        <v>15</v>
      </c>
      <c r="D36" s="9">
        <v>5602</v>
      </c>
      <c r="E36" s="9">
        <v>457</v>
      </c>
      <c r="F36" s="26">
        <f t="shared" si="0"/>
        <v>26791.975664366375</v>
      </c>
      <c r="G36" s="26">
        <f t="shared" si="1"/>
        <v>2530.4554925941693</v>
      </c>
      <c r="H36" s="26">
        <f t="shared" si="2"/>
        <v>1453.0636599956658</v>
      </c>
      <c r="I36" s="26">
        <f t="shared" si="3"/>
        <v>1453.0636599956658</v>
      </c>
      <c r="K36" s="25">
        <v>23</v>
      </c>
      <c r="L36" s="25" t="str">
        <f t="shared" si="4"/>
        <v/>
      </c>
      <c r="M36" s="25" t="str">
        <f t="shared" si="5"/>
        <v/>
      </c>
      <c r="N36" s="25">
        <f t="shared" si="6"/>
        <v>1</v>
      </c>
    </row>
    <row r="37" spans="1:14" x14ac:dyDescent="0.25">
      <c r="A37" s="8">
        <v>24</v>
      </c>
      <c r="B37" s="8" t="s">
        <v>54</v>
      </c>
      <c r="C37" s="9">
        <v>32</v>
      </c>
      <c r="D37" s="9">
        <v>12134</v>
      </c>
      <c r="E37" s="9">
        <v>875</v>
      </c>
      <c r="F37" s="26">
        <f t="shared" si="0"/>
        <v>20418.596646194859</v>
      </c>
      <c r="G37" s="26">
        <f t="shared" si="1"/>
        <v>4023.179588335574</v>
      </c>
      <c r="H37" s="26">
        <f t="shared" si="2"/>
        <v>7998.2183641108477</v>
      </c>
      <c r="I37" s="26">
        <f t="shared" si="3"/>
        <v>4023.179588335574</v>
      </c>
      <c r="K37" s="25">
        <v>24</v>
      </c>
      <c r="L37" s="25" t="str">
        <f t="shared" si="4"/>
        <v/>
      </c>
      <c r="M37" s="25">
        <f t="shared" si="5"/>
        <v>1</v>
      </c>
      <c r="N37" s="25" t="str">
        <f t="shared" si="6"/>
        <v/>
      </c>
    </row>
    <row r="38" spans="1:14" x14ac:dyDescent="0.25">
      <c r="A38" s="8">
        <v>25</v>
      </c>
      <c r="B38" s="8" t="s">
        <v>56</v>
      </c>
      <c r="C38" s="9">
        <v>14</v>
      </c>
      <c r="D38" s="9">
        <v>5786</v>
      </c>
      <c r="E38" s="9">
        <v>454</v>
      </c>
      <c r="F38" s="26">
        <f t="shared" si="0"/>
        <v>26615.182321374392</v>
      </c>
      <c r="G38" s="26">
        <f t="shared" si="1"/>
        <v>2348.4746113168862</v>
      </c>
      <c r="H38" s="26">
        <f t="shared" si="2"/>
        <v>1636.2713711362182</v>
      </c>
      <c r="I38" s="26">
        <f t="shared" si="3"/>
        <v>1636.2713711362182</v>
      </c>
      <c r="K38" s="25">
        <v>25</v>
      </c>
      <c r="L38" s="25" t="str">
        <f t="shared" si="4"/>
        <v/>
      </c>
      <c r="M38" s="25" t="str">
        <f t="shared" si="5"/>
        <v/>
      </c>
      <c r="N38" s="25">
        <f t="shared" si="6"/>
        <v>1</v>
      </c>
    </row>
    <row r="39" spans="1:14" x14ac:dyDescent="0.25">
      <c r="A39" s="8">
        <v>26</v>
      </c>
      <c r="B39" s="8" t="s">
        <v>58</v>
      </c>
      <c r="C39" s="9">
        <v>17</v>
      </c>
      <c r="D39" s="9">
        <v>8005</v>
      </c>
      <c r="E39" s="9">
        <v>585</v>
      </c>
      <c r="F39" s="26">
        <f t="shared" si="0"/>
        <v>24443.991102109328</v>
      </c>
      <c r="G39" s="26">
        <f t="shared" si="1"/>
        <v>220.75778581966253</v>
      </c>
      <c r="H39" s="26">
        <f t="shared" si="2"/>
        <v>3859.0520856811454</v>
      </c>
      <c r="I39" s="26">
        <f t="shared" si="3"/>
        <v>220.75778581966253</v>
      </c>
      <c r="K39" s="25">
        <v>26</v>
      </c>
      <c r="L39" s="25" t="str">
        <f t="shared" si="4"/>
        <v/>
      </c>
      <c r="M39" s="25">
        <f t="shared" si="5"/>
        <v>1</v>
      </c>
      <c r="N39" s="25" t="str">
        <f t="shared" si="6"/>
        <v/>
      </c>
    </row>
    <row r="40" spans="1:14" x14ac:dyDescent="0.25">
      <c r="A40" s="8">
        <v>27</v>
      </c>
      <c r="B40" s="8" t="s">
        <v>60</v>
      </c>
      <c r="C40" s="9">
        <v>23</v>
      </c>
      <c r="D40" s="9">
        <v>12461</v>
      </c>
      <c r="E40" s="9">
        <v>869</v>
      </c>
      <c r="F40" s="26">
        <f t="shared" si="0"/>
        <v>20111.255778792132</v>
      </c>
      <c r="G40" s="26">
        <f t="shared" si="1"/>
        <v>4349.9519537576507</v>
      </c>
      <c r="H40" s="26">
        <f t="shared" si="2"/>
        <v>8324.0953262201419</v>
      </c>
      <c r="I40" s="26">
        <f t="shared" si="3"/>
        <v>4349.9519537576507</v>
      </c>
      <c r="K40" s="25">
        <v>27</v>
      </c>
      <c r="L40" s="25" t="str">
        <f t="shared" si="4"/>
        <v/>
      </c>
      <c r="M40" s="25">
        <f t="shared" si="5"/>
        <v>1</v>
      </c>
      <c r="N40" s="25" t="str">
        <f t="shared" si="6"/>
        <v/>
      </c>
    </row>
    <row r="41" spans="1:14" x14ac:dyDescent="0.25">
      <c r="A41" s="8">
        <v>28</v>
      </c>
      <c r="B41" s="8" t="s">
        <v>62</v>
      </c>
      <c r="C41" s="9">
        <v>25</v>
      </c>
      <c r="D41" s="9">
        <v>9351</v>
      </c>
      <c r="E41" s="9">
        <v>585</v>
      </c>
      <c r="F41" s="26">
        <f t="shared" si="0"/>
        <v>23155.18458142798</v>
      </c>
      <c r="G41" s="26">
        <f t="shared" si="1"/>
        <v>1253.9433799019794</v>
      </c>
      <c r="H41" s="26">
        <f t="shared" si="2"/>
        <v>5202.989429164737</v>
      </c>
      <c r="I41" s="26">
        <f t="shared" si="3"/>
        <v>1253.9433799019794</v>
      </c>
      <c r="K41" s="25">
        <v>28</v>
      </c>
      <c r="L41" s="25" t="str">
        <f t="shared" si="4"/>
        <v/>
      </c>
      <c r="M41" s="25">
        <f t="shared" si="5"/>
        <v>1</v>
      </c>
      <c r="N41" s="25" t="str">
        <f t="shared" si="6"/>
        <v/>
      </c>
    </row>
    <row r="42" spans="1:14" x14ac:dyDescent="0.25">
      <c r="A42" s="8">
        <v>29</v>
      </c>
      <c r="B42" s="8" t="s">
        <v>64</v>
      </c>
      <c r="C42" s="9">
        <v>32</v>
      </c>
      <c r="D42" s="9">
        <v>16013</v>
      </c>
      <c r="E42" s="9">
        <v>1084</v>
      </c>
      <c r="F42" s="26">
        <f t="shared" si="0"/>
        <v>16711.811960406925</v>
      </c>
      <c r="G42" s="26">
        <f t="shared" si="1"/>
        <v>7906.9284807692547</v>
      </c>
      <c r="H42" s="26">
        <f t="shared" si="2"/>
        <v>11882.590668705205</v>
      </c>
      <c r="I42" s="26">
        <f t="shared" si="3"/>
        <v>7906.9284807692547</v>
      </c>
      <c r="K42" s="25">
        <v>29</v>
      </c>
      <c r="L42" s="25" t="str">
        <f t="shared" si="4"/>
        <v/>
      </c>
      <c r="M42" s="25">
        <f t="shared" si="5"/>
        <v>1</v>
      </c>
      <c r="N42" s="25" t="str">
        <f t="shared" si="6"/>
        <v/>
      </c>
    </row>
    <row r="43" spans="1:14" x14ac:dyDescent="0.25">
      <c r="A43" s="8">
        <v>30</v>
      </c>
      <c r="B43" s="8" t="s">
        <v>83</v>
      </c>
      <c r="C43" s="9">
        <v>12</v>
      </c>
      <c r="D43" s="9">
        <v>4914</v>
      </c>
      <c r="E43" s="9">
        <v>454</v>
      </c>
      <c r="F43" s="26">
        <f t="shared" si="0"/>
        <v>27457.503054720761</v>
      </c>
      <c r="G43" s="26">
        <f t="shared" si="1"/>
        <v>3214.3896776837746</v>
      </c>
      <c r="H43" s="26">
        <f t="shared" si="2"/>
        <v>769.11637610962362</v>
      </c>
      <c r="I43" s="26">
        <f t="shared" si="3"/>
        <v>769.11637610962362</v>
      </c>
      <c r="K43" s="25">
        <v>30</v>
      </c>
      <c r="L43" s="25" t="str">
        <f t="shared" si="4"/>
        <v/>
      </c>
      <c r="M43" s="25" t="str">
        <f t="shared" si="5"/>
        <v/>
      </c>
      <c r="N43" s="25">
        <f t="shared" si="6"/>
        <v>1</v>
      </c>
    </row>
    <row r="44" spans="1:14" x14ac:dyDescent="0.25">
      <c r="A44" s="8">
        <v>31</v>
      </c>
      <c r="B44" s="8" t="s">
        <v>84</v>
      </c>
      <c r="C44" s="9">
        <v>34</v>
      </c>
      <c r="D44" s="9">
        <v>16661</v>
      </c>
      <c r="E44" s="9">
        <v>1424</v>
      </c>
      <c r="F44" s="26">
        <f t="shared" si="0"/>
        <v>15983.306134839562</v>
      </c>
      <c r="G44" s="26">
        <f t="shared" si="1"/>
        <v>8573.3796136646142</v>
      </c>
      <c r="H44" s="26">
        <f t="shared" si="2"/>
        <v>12554.260989799439</v>
      </c>
      <c r="I44" s="26">
        <f t="shared" si="3"/>
        <v>8573.3796136646142</v>
      </c>
      <c r="K44" s="25">
        <v>31</v>
      </c>
      <c r="L44" s="25" t="str">
        <f t="shared" si="4"/>
        <v/>
      </c>
      <c r="M44" s="25">
        <f t="shared" si="5"/>
        <v>1</v>
      </c>
      <c r="N44" s="25" t="str">
        <f t="shared" si="6"/>
        <v/>
      </c>
    </row>
    <row r="45" spans="1:14" x14ac:dyDescent="0.25">
      <c r="A45" s="8">
        <v>32</v>
      </c>
      <c r="B45" s="8" t="s">
        <v>85</v>
      </c>
      <c r="C45" s="9">
        <v>8</v>
      </c>
      <c r="D45" s="9">
        <v>4154</v>
      </c>
      <c r="E45" s="9">
        <v>336</v>
      </c>
      <c r="F45" s="26">
        <f t="shared" si="0"/>
        <v>28222.613096593304</v>
      </c>
      <c r="G45" s="26">
        <f t="shared" si="1"/>
        <v>3982.6314165385679</v>
      </c>
      <c r="H45" s="26">
        <f t="shared" si="2"/>
        <v>0</v>
      </c>
      <c r="I45" s="26">
        <f t="shared" si="3"/>
        <v>0</v>
      </c>
      <c r="K45" s="25">
        <v>32</v>
      </c>
      <c r="L45" s="25" t="str">
        <f t="shared" si="4"/>
        <v/>
      </c>
      <c r="M45" s="25" t="str">
        <f t="shared" si="5"/>
        <v/>
      </c>
      <c r="N45" s="25">
        <f t="shared" si="6"/>
        <v>1</v>
      </c>
    </row>
    <row r="46" spans="1:14" x14ac:dyDescent="0.25">
      <c r="A46" s="8">
        <v>33</v>
      </c>
      <c r="B46" s="8" t="s">
        <v>86</v>
      </c>
      <c r="C46" s="9">
        <v>73</v>
      </c>
      <c r="D46" s="9">
        <v>31466</v>
      </c>
      <c r="E46" s="9">
        <v>7447</v>
      </c>
      <c r="F46" s="26">
        <f t="shared" si="0"/>
        <v>0</v>
      </c>
      <c r="G46" s="26">
        <f t="shared" si="1"/>
        <v>24287.597184571387</v>
      </c>
      <c r="H46" s="26">
        <f t="shared" si="2"/>
        <v>28222.613096593304</v>
      </c>
      <c r="I46" s="26">
        <f t="shared" si="3"/>
        <v>0</v>
      </c>
      <c r="K46" s="25">
        <v>33</v>
      </c>
      <c r="L46" s="25">
        <f t="shared" si="4"/>
        <v>1</v>
      </c>
      <c r="M46" s="25" t="str">
        <f t="shared" si="5"/>
        <v/>
      </c>
      <c r="N46" s="25" t="str">
        <f t="shared" si="6"/>
        <v/>
      </c>
    </row>
    <row r="47" spans="1:14" x14ac:dyDescent="0.25">
      <c r="A47" s="8">
        <v>34</v>
      </c>
      <c r="B47" s="8" t="s">
        <v>87</v>
      </c>
      <c r="C47" s="9">
        <v>9</v>
      </c>
      <c r="D47" s="9">
        <v>3950</v>
      </c>
      <c r="E47" s="9">
        <v>284</v>
      </c>
      <c r="F47" s="26">
        <f t="shared" si="0"/>
        <v>28433.130692908228</v>
      </c>
      <c r="G47" s="26">
        <f t="shared" si="1"/>
        <v>4191.2380032634746</v>
      </c>
      <c r="H47" s="26">
        <f t="shared" si="2"/>
        <v>210.52553289328114</v>
      </c>
      <c r="I47" s="26">
        <f t="shared" si="3"/>
        <v>210.52553289328114</v>
      </c>
      <c r="K47" s="25">
        <v>34</v>
      </c>
      <c r="L47" s="25" t="str">
        <f t="shared" si="4"/>
        <v/>
      </c>
      <c r="M47" s="25" t="str">
        <f t="shared" si="5"/>
        <v/>
      </c>
      <c r="N47" s="25">
        <f t="shared" si="6"/>
        <v>1</v>
      </c>
    </row>
    <row r="48" spans="1:14" x14ac:dyDescent="0.25">
      <c r="A48" s="8">
        <v>35</v>
      </c>
      <c r="B48" s="8" t="s">
        <v>88</v>
      </c>
      <c r="C48" s="9">
        <v>12</v>
      </c>
      <c r="D48" s="9">
        <v>5425</v>
      </c>
      <c r="E48" s="9">
        <v>378</v>
      </c>
      <c r="F48" s="26">
        <f t="shared" si="0"/>
        <v>26983.479445764588</v>
      </c>
      <c r="G48" s="26">
        <f t="shared" si="1"/>
        <v>2716.6321061196345</v>
      </c>
      <c r="H48" s="26">
        <f t="shared" si="2"/>
        <v>1271.7000432491932</v>
      </c>
      <c r="I48" s="26">
        <f t="shared" si="3"/>
        <v>1271.7000432491932</v>
      </c>
      <c r="K48" s="25">
        <v>35</v>
      </c>
      <c r="L48" s="25" t="str">
        <f t="shared" si="4"/>
        <v/>
      </c>
      <c r="M48" s="25" t="str">
        <f t="shared" si="5"/>
        <v/>
      </c>
      <c r="N48" s="25">
        <f t="shared" si="6"/>
        <v>1</v>
      </c>
    </row>
    <row r="49" spans="11:14" x14ac:dyDescent="0.25">
      <c r="K49" s="25" t="s">
        <v>92</v>
      </c>
      <c r="L49" s="25">
        <f>COUNT(L14:L48)</f>
        <v>1</v>
      </c>
      <c r="M49" s="25">
        <f t="shared" ref="M49:N49" si="7">COUNT(M14:M48)</f>
        <v>28</v>
      </c>
      <c r="N49" s="25">
        <f t="shared" si="7"/>
        <v>6</v>
      </c>
    </row>
  </sheetData>
  <mergeCells count="12">
    <mergeCell ref="H12:H13"/>
    <mergeCell ref="I12:I13"/>
    <mergeCell ref="L12:L13"/>
    <mergeCell ref="M12:M13"/>
    <mergeCell ref="N12:N13"/>
    <mergeCell ref="K12:K13"/>
    <mergeCell ref="F12:F13"/>
    <mergeCell ref="G12:G13"/>
    <mergeCell ref="A12:B13"/>
    <mergeCell ref="C12:C13"/>
    <mergeCell ref="D12:D13"/>
    <mergeCell ref="E12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1" workbookViewId="0">
      <selection activeCell="Q51" sqref="Q51"/>
    </sheetView>
  </sheetViews>
  <sheetFormatPr defaultRowHeight="15" x14ac:dyDescent="0.25"/>
  <cols>
    <col min="1" max="1" width="4.42578125" customWidth="1"/>
    <col min="6" max="6" width="5" customWidth="1"/>
    <col min="7" max="7" width="16.5703125" customWidth="1"/>
    <col min="16" max="16" width="4.7109375" customWidth="1"/>
  </cols>
  <sheetData>
    <row r="1" spans="1:13" x14ac:dyDescent="0.25">
      <c r="A1" s="22" t="s">
        <v>94</v>
      </c>
      <c r="F1" s="22" t="s">
        <v>95</v>
      </c>
    </row>
    <row r="2" spans="1:13" ht="15" customHeight="1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3" t="s">
        <v>2</v>
      </c>
      <c r="G2" s="13"/>
      <c r="H2" s="13" t="s">
        <v>3</v>
      </c>
      <c r="I2" s="13" t="s">
        <v>4</v>
      </c>
      <c r="J2" s="13" t="s">
        <v>5</v>
      </c>
      <c r="K2" s="27" t="s">
        <v>96</v>
      </c>
      <c r="L2" s="28"/>
      <c r="M2" s="29"/>
    </row>
    <row r="3" spans="1:13" x14ac:dyDescent="0.25">
      <c r="A3" s="14"/>
      <c r="B3" s="14"/>
      <c r="C3" s="14"/>
      <c r="D3" s="14"/>
      <c r="F3" s="14"/>
      <c r="G3" s="14"/>
      <c r="H3" s="14"/>
      <c r="I3" s="14"/>
      <c r="J3" s="14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E4" s="25"/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25.464285714285715</v>
      </c>
      <c r="M4" s="30">
        <f>SUMIF(D4:D38,1,H4:H38)/COUNT(D4:D38)</f>
        <v>11.666666666666666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E5" s="25"/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10816.392857142857</v>
      </c>
      <c r="M5" s="30">
        <f>SUMIF(D4:D38,1,I4:I38)/COUNT(D4:D38)</f>
        <v>4971.833333333333</v>
      </c>
    </row>
    <row r="6" spans="1:13" x14ac:dyDescent="0.25">
      <c r="A6" s="25">
        <v>3</v>
      </c>
      <c r="B6" s="25" t="s">
        <v>93</v>
      </c>
      <c r="C6" s="25">
        <v>1</v>
      </c>
      <c r="D6" s="25" t="s">
        <v>93</v>
      </c>
      <c r="E6" s="25"/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838.67857142857144</v>
      </c>
      <c r="M6" s="30">
        <f>SUMIF(D4:D38,1,J4:J38)/COUNT(D4:D38)</f>
        <v>393.83333333333331</v>
      </c>
    </row>
    <row r="7" spans="1:13" x14ac:dyDescent="0.25">
      <c r="A7" s="25">
        <v>4</v>
      </c>
      <c r="B7" s="25" t="s">
        <v>93</v>
      </c>
      <c r="C7" s="25">
        <v>1</v>
      </c>
      <c r="D7" s="25" t="s">
        <v>93</v>
      </c>
      <c r="E7" s="25"/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>
        <v>1</v>
      </c>
      <c r="D8" s="25" t="s">
        <v>93</v>
      </c>
      <c r="E8" s="25"/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>
        <v>1</v>
      </c>
      <c r="D9" s="25" t="s">
        <v>93</v>
      </c>
      <c r="E9" s="25"/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>
        <v>1</v>
      </c>
      <c r="D10" s="25" t="s">
        <v>93</v>
      </c>
      <c r="E10" s="25"/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E11" s="25"/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E12" s="25"/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E13" s="25"/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E14" s="25"/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>
        <v>1</v>
      </c>
      <c r="D15" s="25" t="s">
        <v>93</v>
      </c>
      <c r="E15" s="25"/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>
        <v>1</v>
      </c>
      <c r="D16" s="25" t="s">
        <v>93</v>
      </c>
      <c r="E16" s="25"/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>
        <v>1</v>
      </c>
      <c r="D17" s="25" t="s">
        <v>93</v>
      </c>
      <c r="E17" s="25"/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E18" s="25"/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>
        <v>1</v>
      </c>
      <c r="D19" s="25" t="s">
        <v>93</v>
      </c>
      <c r="E19" s="25"/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>
        <v>1</v>
      </c>
      <c r="D20" s="25" t="s">
        <v>93</v>
      </c>
      <c r="E20" s="25"/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E21" s="25"/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>
        <v>1</v>
      </c>
      <c r="D22" s="25" t="s">
        <v>93</v>
      </c>
      <c r="E22" s="25"/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>
        <v>1</v>
      </c>
      <c r="D23" s="25" t="s">
        <v>93</v>
      </c>
      <c r="E23" s="25"/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E24" s="25"/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E25" s="25"/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E26" s="25"/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E27" s="25"/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E28" s="25"/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>
        <v>1</v>
      </c>
      <c r="D29" s="25" t="s">
        <v>93</v>
      </c>
      <c r="E29" s="25"/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E30" s="25"/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>
        <v>1</v>
      </c>
      <c r="D31" s="25" t="s">
        <v>93</v>
      </c>
      <c r="E31" s="25"/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E32" s="25"/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E33" s="25"/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E34" s="25"/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E35" s="25"/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E36" s="25"/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E37" s="25"/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E38" s="25"/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28</v>
      </c>
      <c r="D39" s="25">
        <v>6</v>
      </c>
      <c r="E39" s="25"/>
      <c r="F39" s="25"/>
      <c r="G39" s="25"/>
      <c r="H39" s="25"/>
      <c r="I39" s="25"/>
      <c r="J39" s="25"/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25.464285714285715</v>
      </c>
      <c r="I43" s="23">
        <f>L5</f>
        <v>10816.392857142857</v>
      </c>
      <c r="J43" s="23">
        <f>L6</f>
        <v>838.67857142857144</v>
      </c>
    </row>
    <row r="44" spans="1:19" x14ac:dyDescent="0.25">
      <c r="G44" t="s">
        <v>100</v>
      </c>
      <c r="H44" s="23">
        <f>M4</f>
        <v>11.666666666666666</v>
      </c>
      <c r="I44" s="23">
        <f>M5</f>
        <v>4971.833333333333</v>
      </c>
      <c r="J44" s="23">
        <f>M6</f>
        <v>393.83333333333331</v>
      </c>
    </row>
    <row r="46" spans="1:19" x14ac:dyDescent="0.25">
      <c r="F46" s="22" t="s">
        <v>89</v>
      </c>
      <c r="P46" s="22" t="s">
        <v>101</v>
      </c>
    </row>
    <row r="47" spans="1:19" x14ac:dyDescent="0.25">
      <c r="F47" s="13" t="s">
        <v>2</v>
      </c>
      <c r="G47" s="13"/>
      <c r="H47" s="13" t="s">
        <v>3</v>
      </c>
      <c r="I47" s="13" t="s">
        <v>4</v>
      </c>
      <c r="J47" s="13" t="s">
        <v>5</v>
      </c>
      <c r="K47" s="13" t="s">
        <v>77</v>
      </c>
      <c r="L47" s="13" t="s">
        <v>78</v>
      </c>
      <c r="M47" s="13" t="s">
        <v>79</v>
      </c>
      <c r="N47" s="13" t="s">
        <v>80</v>
      </c>
      <c r="P47" s="13" t="s">
        <v>91</v>
      </c>
      <c r="Q47" s="13" t="s">
        <v>77</v>
      </c>
      <c r="R47" s="13" t="s">
        <v>78</v>
      </c>
      <c r="S47" s="13" t="s">
        <v>79</v>
      </c>
    </row>
    <row r="48" spans="1:19" x14ac:dyDescent="0.25"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5642.5185968742217</v>
      </c>
      <c r="M49" s="26">
        <f>SQRT(((H49-$H$44)^2)+((I49-$I$44)^2)+((J49-$J$44)^2))</f>
        <v>11503.949111790555</v>
      </c>
      <c r="N49" s="26">
        <f>MIN(K49:M49)</f>
        <v>5642.5185968742217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5462.1622656299241</v>
      </c>
      <c r="M50" s="26">
        <f t="shared" ref="M50:M83" si="2">SQRT(((H50-$H$44)^2)+((I50-$I$44)^2)+((J50-$J$44)^2))</f>
        <v>11323.630152620375</v>
      </c>
      <c r="N50" s="26">
        <f t="shared" ref="N50:N83" si="3">MIN(K50:M50)</f>
        <v>5462.1622656299241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3651.8819964603767</v>
      </c>
      <c r="M51" s="26">
        <f t="shared" si="2"/>
        <v>2209.8947561667578</v>
      </c>
      <c r="N51" s="26">
        <f t="shared" si="3"/>
        <v>2209.8947561667578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4374.1704652343597</v>
      </c>
      <c r="M52" s="26">
        <f t="shared" si="2"/>
        <v>1487.4102213803251</v>
      </c>
      <c r="N52" s="26">
        <f t="shared" si="3"/>
        <v>1487.4102213803251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792.82792336762975</v>
      </c>
      <c r="M53" s="26">
        <f t="shared" si="2"/>
        <v>5068.7683415204529</v>
      </c>
      <c r="N53" s="26">
        <f t="shared" si="3"/>
        <v>792.82792336762975</v>
      </c>
      <c r="P53" s="25">
        <v>5</v>
      </c>
      <c r="Q53" s="25" t="str">
        <f t="shared" si="4"/>
        <v/>
      </c>
      <c r="R53" s="25">
        <f t="shared" si="5"/>
        <v>1</v>
      </c>
      <c r="S53" s="25" t="str">
        <f t="shared" si="6"/>
        <v/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2705.0746177323831</v>
      </c>
      <c r="M54" s="26">
        <f t="shared" si="2"/>
        <v>3163.5990843763166</v>
      </c>
      <c r="N54" s="26">
        <f t="shared" si="3"/>
        <v>2705.0746177323831</v>
      </c>
      <c r="P54" s="25">
        <v>6</v>
      </c>
      <c r="Q54" s="25" t="str">
        <f t="shared" si="4"/>
        <v/>
      </c>
      <c r="R54" s="25">
        <f t="shared" si="5"/>
        <v>1</v>
      </c>
      <c r="S54" s="25" t="str">
        <f t="shared" si="6"/>
        <v/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3863.5431242855675</v>
      </c>
      <c r="M55" s="26">
        <f t="shared" si="2"/>
        <v>1998.6278209478292</v>
      </c>
      <c r="N55" s="26">
        <f t="shared" si="3"/>
        <v>1998.6278209478292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203.77151507790006</v>
      </c>
      <c r="M56" s="26">
        <f t="shared" si="2"/>
        <v>5889.9857243743245</v>
      </c>
      <c r="N56" s="26">
        <f t="shared" si="3"/>
        <v>203.77151507790006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501.49673300459841</v>
      </c>
      <c r="M57" s="26">
        <f t="shared" si="2"/>
        <v>5399.1093246942137</v>
      </c>
      <c r="N57" s="26">
        <f t="shared" si="3"/>
        <v>501.49673300459841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370.81730436198046</v>
      </c>
      <c r="M58" s="26">
        <f t="shared" si="2"/>
        <v>5775.0562046327022</v>
      </c>
      <c r="N58" s="26">
        <f t="shared" si="3"/>
        <v>370.81730436198046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585.71016875730834</v>
      </c>
      <c r="M59" s="26">
        <f t="shared" si="2"/>
        <v>6430.4330465892162</v>
      </c>
      <c r="N59" s="26">
        <f t="shared" si="3"/>
        <v>585.71016875730834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1905.6957039547074</v>
      </c>
      <c r="M60" s="26">
        <f t="shared" si="2"/>
        <v>3960.5781354073383</v>
      </c>
      <c r="N60" s="26">
        <f t="shared" si="3"/>
        <v>1905.6957039547074</v>
      </c>
      <c r="P60" s="25">
        <v>12</v>
      </c>
      <c r="Q60" s="25" t="str">
        <f t="shared" si="4"/>
        <v/>
      </c>
      <c r="R60" s="25">
        <f t="shared" si="5"/>
        <v>1</v>
      </c>
      <c r="S60" s="25" t="str">
        <f t="shared" si="6"/>
        <v/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1410.6530054502111</v>
      </c>
      <c r="M61" s="26">
        <f t="shared" si="2"/>
        <v>4463.5665298801887</v>
      </c>
      <c r="N61" s="26">
        <f t="shared" si="3"/>
        <v>1410.6530054502111</v>
      </c>
      <c r="P61" s="25">
        <v>13</v>
      </c>
      <c r="Q61" s="25" t="str">
        <f t="shared" si="4"/>
        <v/>
      </c>
      <c r="R61" s="25">
        <f t="shared" si="5"/>
        <v>1</v>
      </c>
      <c r="S61" s="25" t="str">
        <f t="shared" si="6"/>
        <v/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1763.5100069585251</v>
      </c>
      <c r="M62" s="26">
        <f t="shared" si="2"/>
        <v>4107.6123437669567</v>
      </c>
      <c r="N62" s="26">
        <f t="shared" si="3"/>
        <v>1763.5100069585251</v>
      </c>
      <c r="P62" s="25">
        <v>14</v>
      </c>
      <c r="Q62" s="25" t="str">
        <f t="shared" si="4"/>
        <v/>
      </c>
      <c r="R62" s="25">
        <f t="shared" si="5"/>
        <v>1</v>
      </c>
      <c r="S62" s="25" t="str">
        <f t="shared" si="6"/>
        <v/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4534.8324636323987</v>
      </c>
      <c r="M63" s="26">
        <f t="shared" si="2"/>
        <v>10379.816673076008</v>
      </c>
      <c r="N63" s="26">
        <f t="shared" si="3"/>
        <v>4534.8324636323987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2801.0823497992951</v>
      </c>
      <c r="M64" s="26">
        <f t="shared" si="2"/>
        <v>3062.0308348109979</v>
      </c>
      <c r="N64" s="26">
        <f t="shared" si="3"/>
        <v>2801.0823497992951</v>
      </c>
      <c r="P64" s="25">
        <v>16</v>
      </c>
      <c r="Q64" s="25" t="str">
        <f t="shared" si="4"/>
        <v/>
      </c>
      <c r="R64" s="25">
        <f t="shared" si="5"/>
        <v>1</v>
      </c>
      <c r="S64" s="25" t="str">
        <f t="shared" si="6"/>
        <v/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3546.0081744426766</v>
      </c>
      <c r="M65" s="26">
        <f t="shared" si="2"/>
        <v>2317.4210162736222</v>
      </c>
      <c r="N65" s="26">
        <f t="shared" si="3"/>
        <v>2317.4210162736222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1628.71466906094</v>
      </c>
      <c r="M66" s="26">
        <f t="shared" si="2"/>
        <v>7487.8724281333753</v>
      </c>
      <c r="N66" s="26">
        <f t="shared" si="3"/>
        <v>1628.71466906094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1232.5917127569624</v>
      </c>
      <c r="M67" s="26">
        <f t="shared" si="2"/>
        <v>4630.1056683406268</v>
      </c>
      <c r="N67" s="26">
        <f t="shared" si="3"/>
        <v>1232.5917127569624</v>
      </c>
      <c r="P67" s="25">
        <v>19</v>
      </c>
      <c r="Q67" s="25" t="str">
        <f t="shared" si="4"/>
        <v/>
      </c>
      <c r="R67" s="25">
        <f t="shared" si="5"/>
        <v>1</v>
      </c>
      <c r="S67" s="25" t="str">
        <f t="shared" si="6"/>
        <v/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947.3779086434904</v>
      </c>
      <c r="M68" s="26">
        <f t="shared" si="2"/>
        <v>4922.8470251809913</v>
      </c>
      <c r="N68" s="26">
        <f t="shared" si="3"/>
        <v>947.3779086434904</v>
      </c>
      <c r="P68" s="25">
        <v>20</v>
      </c>
      <c r="Q68" s="25" t="str">
        <f t="shared" si="4"/>
        <v/>
      </c>
      <c r="R68" s="25">
        <f t="shared" si="5"/>
        <v>1</v>
      </c>
      <c r="S68" s="25" t="str">
        <f t="shared" si="6"/>
        <v/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1959.205973001016</v>
      </c>
      <c r="M69" s="26">
        <f t="shared" si="2"/>
        <v>7813.2995697507131</v>
      </c>
      <c r="N69" s="26">
        <f t="shared" si="3"/>
        <v>1959.205973001016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92.030517065963437</v>
      </c>
      <c r="M70" s="26">
        <f t="shared" si="2"/>
        <v>5879.978727285783</v>
      </c>
      <c r="N70" s="26">
        <f t="shared" si="3"/>
        <v>92.030517065963437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5228.3535555455419</v>
      </c>
      <c r="M71" s="26">
        <f t="shared" si="2"/>
        <v>633.33337719298117</v>
      </c>
      <c r="N71" s="26">
        <f t="shared" si="3"/>
        <v>633.33337719298117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1318.1238730266809</v>
      </c>
      <c r="M72" s="26">
        <f t="shared" si="2"/>
        <v>7178.3400704248243</v>
      </c>
      <c r="N72" s="26">
        <f t="shared" si="3"/>
        <v>1318.1238730266809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5045.0927970015709</v>
      </c>
      <c r="M73" s="26">
        <f t="shared" si="2"/>
        <v>816.39012324582529</v>
      </c>
      <c r="N73" s="26">
        <f t="shared" si="3"/>
        <v>816.39012324582529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2822.8273519520408</v>
      </c>
      <c r="M74" s="26">
        <f t="shared" si="2"/>
        <v>3039.1895575410672</v>
      </c>
      <c r="N74" s="26">
        <f t="shared" si="3"/>
        <v>2822.8273519520408</v>
      </c>
      <c r="P74" s="25">
        <v>26</v>
      </c>
      <c r="Q74" s="25" t="str">
        <f t="shared" si="4"/>
        <v/>
      </c>
      <c r="R74" s="25">
        <f t="shared" si="5"/>
        <v>1</v>
      </c>
      <c r="S74" s="25" t="str">
        <f t="shared" si="6"/>
        <v/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1644.8884813480302</v>
      </c>
      <c r="M75" s="26">
        <f t="shared" si="2"/>
        <v>7504.2340826140726</v>
      </c>
      <c r="N75" s="26">
        <f t="shared" si="3"/>
        <v>1644.8884813480302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1487.1883737202127</v>
      </c>
      <c r="M76" s="26">
        <f t="shared" si="2"/>
        <v>4383.3575221132332</v>
      </c>
      <c r="N76" s="26">
        <f t="shared" si="3"/>
        <v>1487.1883737202127</v>
      </c>
      <c r="P76" s="25">
        <v>28</v>
      </c>
      <c r="Q76" s="25" t="str">
        <f t="shared" si="4"/>
        <v/>
      </c>
      <c r="R76" s="25">
        <f t="shared" si="5"/>
        <v>1</v>
      </c>
      <c r="S76" s="25" t="str">
        <f t="shared" si="6"/>
        <v/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5202.398592579334</v>
      </c>
      <c r="M77" s="26">
        <f t="shared" si="2"/>
        <v>11062.734961723225</v>
      </c>
      <c r="N77" s="26">
        <f t="shared" si="3"/>
        <v>5202.398592579334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5914.9302895602368</v>
      </c>
      <c r="M78" s="26">
        <f t="shared" si="2"/>
        <v>83.455577005574057</v>
      </c>
      <c r="N78" s="26">
        <f t="shared" si="3"/>
        <v>83.455577005574057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5873.8493926470401</v>
      </c>
      <c r="M79" s="26">
        <f t="shared" si="2"/>
        <v>11734.494428819677</v>
      </c>
      <c r="N79" s="26">
        <f t="shared" si="3"/>
        <v>5873.8493926470401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6681.3523578956037</v>
      </c>
      <c r="M80" s="26">
        <f t="shared" si="2"/>
        <v>819.88383323492826</v>
      </c>
      <c r="N80" s="26">
        <f t="shared" si="3"/>
        <v>819.88383323492826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21681.292556067448</v>
      </c>
      <c r="M81" s="26">
        <f t="shared" si="2"/>
        <v>27416.998179353384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6888.7800268936271</v>
      </c>
      <c r="M82" s="26">
        <f t="shared" si="2"/>
        <v>1027.7226441668652</v>
      </c>
      <c r="N82" s="26">
        <f t="shared" si="3"/>
        <v>1027.7226441668652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5411.0556246645892</v>
      </c>
      <c r="M83" s="26">
        <f t="shared" si="2"/>
        <v>453.44330773905307</v>
      </c>
      <c r="N83" s="26">
        <f t="shared" si="3"/>
        <v>453.44330773905307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24</v>
      </c>
      <c r="S84" s="25">
        <f t="shared" si="7"/>
        <v>10</v>
      </c>
    </row>
  </sheetData>
  <mergeCells count="21">
    <mergeCell ref="M47:M48"/>
    <mergeCell ref="N47:N48"/>
    <mergeCell ref="P47:P48"/>
    <mergeCell ref="Q47:Q48"/>
    <mergeCell ref="R47:R48"/>
    <mergeCell ref="S47:S48"/>
    <mergeCell ref="F47:G48"/>
    <mergeCell ref="H47:H48"/>
    <mergeCell ref="I47:I48"/>
    <mergeCell ref="J47:J48"/>
    <mergeCell ref="K47:K48"/>
    <mergeCell ref="L47:L48"/>
    <mergeCell ref="I2:I3"/>
    <mergeCell ref="J2:J3"/>
    <mergeCell ref="K2:M2"/>
    <mergeCell ref="A2:A3"/>
    <mergeCell ref="B2:B3"/>
    <mergeCell ref="C2:C3"/>
    <mergeCell ref="D2:D3"/>
    <mergeCell ref="F2:G3"/>
    <mergeCell ref="H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7" workbookViewId="0">
      <selection activeCell="P47" sqref="P47:P48"/>
    </sheetView>
  </sheetViews>
  <sheetFormatPr defaultRowHeight="15" x14ac:dyDescent="0.25"/>
  <cols>
    <col min="1" max="1" width="4.140625" customWidth="1"/>
    <col min="6" max="6" width="4" customWidth="1"/>
    <col min="7" max="7" width="16.28515625" customWidth="1"/>
    <col min="16" max="16" width="4.85546875" customWidth="1"/>
  </cols>
  <sheetData>
    <row r="1" spans="1:13" x14ac:dyDescent="0.25">
      <c r="A1" s="22" t="s">
        <v>102</v>
      </c>
      <c r="F1" s="22" t="s">
        <v>95</v>
      </c>
    </row>
    <row r="2" spans="1:13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3" t="s">
        <v>2</v>
      </c>
      <c r="G2" s="13"/>
      <c r="H2" s="13" t="s">
        <v>3</v>
      </c>
      <c r="I2" s="13" t="s">
        <v>4</v>
      </c>
      <c r="J2" s="13" t="s">
        <v>5</v>
      </c>
      <c r="K2" s="27" t="s">
        <v>96</v>
      </c>
      <c r="L2" s="28"/>
      <c r="M2" s="29"/>
    </row>
    <row r="3" spans="1:13" x14ac:dyDescent="0.25">
      <c r="A3" s="14"/>
      <c r="B3" s="14"/>
      <c r="C3" s="14"/>
      <c r="D3" s="14"/>
      <c r="F3" s="14"/>
      <c r="G3" s="14"/>
      <c r="H3" s="14"/>
      <c r="I3" s="14"/>
      <c r="J3" s="14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27.208333333333332</v>
      </c>
      <c r="M4" s="30">
        <f>SUMIF(D4:D38,1,H4:H38)/COUNT(D4:D38)</f>
        <v>13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11457.583333333334</v>
      </c>
      <c r="M5" s="30">
        <f>SUMIF(D4:D38,1,I4:I38)/COUNT(D4:D38)</f>
        <v>5770.8</v>
      </c>
    </row>
    <row r="6" spans="1:13" x14ac:dyDescent="0.25">
      <c r="A6" s="25">
        <v>3</v>
      </c>
      <c r="B6" s="25" t="s">
        <v>93</v>
      </c>
      <c r="C6" s="25" t="s">
        <v>93</v>
      </c>
      <c r="D6" s="25">
        <v>1</v>
      </c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888.20833333333337</v>
      </c>
      <c r="M6" s="30">
        <f>SUMIF(D4:D38,1,J4:J38)/COUNT(D4:D38)</f>
        <v>452.9</v>
      </c>
    </row>
    <row r="7" spans="1:13" x14ac:dyDescent="0.25">
      <c r="A7" s="25">
        <v>4</v>
      </c>
      <c r="B7" s="25" t="s">
        <v>93</v>
      </c>
      <c r="C7" s="25" t="s">
        <v>93</v>
      </c>
      <c r="D7" s="25">
        <v>1</v>
      </c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>
        <v>1</v>
      </c>
      <c r="D8" s="25" t="s">
        <v>93</v>
      </c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>
        <v>1</v>
      </c>
      <c r="D9" s="25" t="s">
        <v>93</v>
      </c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 t="s">
        <v>93</v>
      </c>
      <c r="D10" s="25">
        <v>1</v>
      </c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>
        <v>1</v>
      </c>
      <c r="D15" s="25" t="s">
        <v>93</v>
      </c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>
        <v>1</v>
      </c>
      <c r="D16" s="25" t="s">
        <v>93</v>
      </c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>
        <v>1</v>
      </c>
      <c r="D17" s="25" t="s">
        <v>93</v>
      </c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>
        <v>1</v>
      </c>
      <c r="D19" s="25" t="s">
        <v>93</v>
      </c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 t="s">
        <v>93</v>
      </c>
      <c r="D20" s="25">
        <v>1</v>
      </c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>
        <v>1</v>
      </c>
      <c r="D22" s="25" t="s">
        <v>93</v>
      </c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>
        <v>1</v>
      </c>
      <c r="D23" s="25" t="s">
        <v>93</v>
      </c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>
        <v>1</v>
      </c>
      <c r="D29" s="25" t="s">
        <v>93</v>
      </c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>
        <v>1</v>
      </c>
      <c r="D31" s="25" t="s">
        <v>93</v>
      </c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24</v>
      </c>
      <c r="D39" s="25">
        <v>10</v>
      </c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27.208333333333332</v>
      </c>
      <c r="I43" s="23">
        <f>L5</f>
        <v>11457.583333333334</v>
      </c>
      <c r="J43" s="23">
        <f>L6</f>
        <v>888.20833333333337</v>
      </c>
    </row>
    <row r="44" spans="1:19" x14ac:dyDescent="0.25">
      <c r="G44" t="s">
        <v>100</v>
      </c>
      <c r="H44" s="23">
        <f>M4</f>
        <v>13</v>
      </c>
      <c r="I44" s="23">
        <f>M5</f>
        <v>5770.8</v>
      </c>
      <c r="J44" s="23">
        <f>M6</f>
        <v>452.9</v>
      </c>
    </row>
    <row r="46" spans="1:19" x14ac:dyDescent="0.25">
      <c r="F46" s="22" t="s">
        <v>89</v>
      </c>
      <c r="P46" s="22" t="s">
        <v>104</v>
      </c>
    </row>
    <row r="47" spans="1:19" x14ac:dyDescent="0.25">
      <c r="F47" s="13" t="s">
        <v>2</v>
      </c>
      <c r="G47" s="13"/>
      <c r="H47" s="13" t="s">
        <v>3</v>
      </c>
      <c r="I47" s="13" t="s">
        <v>4</v>
      </c>
      <c r="J47" s="13" t="s">
        <v>5</v>
      </c>
      <c r="K47" s="13" t="s">
        <v>77</v>
      </c>
      <c r="L47" s="13" t="s">
        <v>78</v>
      </c>
      <c r="M47" s="13" t="s">
        <v>79</v>
      </c>
      <c r="N47" s="13" t="s">
        <v>80</v>
      </c>
      <c r="P47" s="13" t="s">
        <v>91</v>
      </c>
      <c r="Q47" s="13" t="s">
        <v>77</v>
      </c>
      <c r="R47" s="13" t="s">
        <v>78</v>
      </c>
      <c r="S47" s="13" t="s">
        <v>79</v>
      </c>
    </row>
    <row r="48" spans="1:19" x14ac:dyDescent="0.25"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4999.4238095087849</v>
      </c>
      <c r="M49" s="26">
        <f>SQRT(((H49-$H$44)^2)+((I49-$I$44)^2)+((J49-$J$44)^2))</f>
        <v>10702.81229630792</v>
      </c>
      <c r="N49" s="26">
        <f>MIN(K49:M49)</f>
        <v>4999.4238095087849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4819.0655398202798</v>
      </c>
      <c r="M50" s="26">
        <f t="shared" ref="M50:M83" si="2">SQRT(((H50-$H$44)^2)+((I50-$I$44)^2)+((J50-$J$44)^2))</f>
        <v>10522.482361591299</v>
      </c>
      <c r="N50" s="26">
        <f t="shared" ref="N50:N83" si="3">MIN(K50:M50)</f>
        <v>4819.0655398202798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4294.9631170806742</v>
      </c>
      <c r="M51" s="26">
        <f t="shared" si="2"/>
        <v>1408.889722441043</v>
      </c>
      <c r="N51" s="26">
        <f t="shared" si="3"/>
        <v>1408.889722441043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5017.2720436923364</v>
      </c>
      <c r="M52" s="26">
        <f t="shared" si="2"/>
        <v>686.31468729730659</v>
      </c>
      <c r="N52" s="26">
        <f t="shared" si="3"/>
        <v>686.31468729730659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1435.8792928899009</v>
      </c>
      <c r="M53" s="26">
        <f t="shared" si="2"/>
        <v>4267.6308708696906</v>
      </c>
      <c r="N53" s="26">
        <f t="shared" si="3"/>
        <v>1435.8792928899009</v>
      </c>
      <c r="P53" s="25">
        <v>5</v>
      </c>
      <c r="Q53" s="25" t="str">
        <f t="shared" si="4"/>
        <v/>
      </c>
      <c r="R53" s="25">
        <f t="shared" si="5"/>
        <v>1</v>
      </c>
      <c r="S53" s="25" t="str">
        <f t="shared" si="6"/>
        <v/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3347.400697120579</v>
      </c>
      <c r="M54" s="26">
        <f t="shared" si="2"/>
        <v>2363.6851418917872</v>
      </c>
      <c r="N54" s="26">
        <f t="shared" si="3"/>
        <v>2363.6851418917872</v>
      </c>
      <c r="P54" s="25">
        <v>6</v>
      </c>
      <c r="Q54" s="25" t="str">
        <f t="shared" si="4"/>
        <v/>
      </c>
      <c r="R54" s="25" t="str">
        <f t="shared" si="5"/>
        <v/>
      </c>
      <c r="S54" s="25">
        <f t="shared" si="6"/>
        <v>1</v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4506.6052552984202</v>
      </c>
      <c r="M55" s="26">
        <f t="shared" si="2"/>
        <v>1197.8497610301552</v>
      </c>
      <c r="N55" s="26">
        <f t="shared" si="3"/>
        <v>1197.8497610301552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650.08468198381718</v>
      </c>
      <c r="M56" s="26">
        <f t="shared" si="2"/>
        <v>5089.4567342693854</v>
      </c>
      <c r="N56" s="26">
        <f t="shared" si="3"/>
        <v>650.08468198381718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1124.1213281566488</v>
      </c>
      <c r="M57" s="26">
        <f t="shared" si="2"/>
        <v>4598.5954431761011</v>
      </c>
      <c r="N57" s="26">
        <f t="shared" si="3"/>
        <v>1124.1213281566488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822.18824512192316</v>
      </c>
      <c r="M58" s="26">
        <f t="shared" si="2"/>
        <v>4975.8221883423448</v>
      </c>
      <c r="N58" s="26">
        <f t="shared" si="3"/>
        <v>822.18824512192316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163.58436279180262</v>
      </c>
      <c r="M59" s="26">
        <f t="shared" si="2"/>
        <v>5629.5671991725967</v>
      </c>
      <c r="N59" s="26">
        <f t="shared" si="3"/>
        <v>163.58436279180262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2547.9499296002664</v>
      </c>
      <c r="M60" s="26">
        <f t="shared" si="2"/>
        <v>3159.8883603697141</v>
      </c>
      <c r="N60" s="26">
        <f t="shared" si="3"/>
        <v>2547.9499296002664</v>
      </c>
      <c r="P60" s="25">
        <v>12</v>
      </c>
      <c r="Q60" s="25" t="str">
        <f t="shared" si="4"/>
        <v/>
      </c>
      <c r="R60" s="25">
        <f t="shared" si="5"/>
        <v>1</v>
      </c>
      <c r="S60" s="25" t="str">
        <f t="shared" si="6"/>
        <v/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2050.7792853165197</v>
      </c>
      <c r="M61" s="26">
        <f t="shared" si="2"/>
        <v>3663.008933923039</v>
      </c>
      <c r="N61" s="26">
        <f t="shared" si="3"/>
        <v>2050.7792853165197</v>
      </c>
      <c r="P61" s="25">
        <v>13</v>
      </c>
      <c r="Q61" s="25" t="str">
        <f t="shared" si="4"/>
        <v/>
      </c>
      <c r="R61" s="25">
        <f t="shared" si="5"/>
        <v>1</v>
      </c>
      <c r="S61" s="25" t="str">
        <f t="shared" si="6"/>
        <v/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2404.7617367250064</v>
      </c>
      <c r="M62" s="26">
        <f t="shared" si="2"/>
        <v>3307.2493177866104</v>
      </c>
      <c r="N62" s="26">
        <f t="shared" si="3"/>
        <v>2404.7617367250064</v>
      </c>
      <c r="P62" s="25">
        <v>14</v>
      </c>
      <c r="Q62" s="25" t="str">
        <f t="shared" si="4"/>
        <v/>
      </c>
      <c r="R62" s="25">
        <f t="shared" si="5"/>
        <v>1</v>
      </c>
      <c r="S62" s="25" t="str">
        <f t="shared" si="6"/>
        <v/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3896.6538008591415</v>
      </c>
      <c r="M63" s="26">
        <f t="shared" si="2"/>
        <v>9579.6428352000694</v>
      </c>
      <c r="N63" s="26">
        <f t="shared" si="3"/>
        <v>3896.6538008591415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3444.011023078082</v>
      </c>
      <c r="M64" s="26">
        <f t="shared" si="2"/>
        <v>2261.2157460092126</v>
      </c>
      <c r="N64" s="26">
        <f t="shared" si="3"/>
        <v>2261.2157460092126</v>
      </c>
      <c r="P64" s="25">
        <v>16</v>
      </c>
      <c r="Q64" s="25" t="str">
        <f t="shared" si="4"/>
        <v/>
      </c>
      <c r="R64" s="25" t="str">
        <f t="shared" si="5"/>
        <v/>
      </c>
      <c r="S64" s="25">
        <f t="shared" si="6"/>
        <v>1</v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4189.0055117036236</v>
      </c>
      <c r="M65" s="26">
        <f t="shared" si="2"/>
        <v>1516.8127933268493</v>
      </c>
      <c r="N65" s="26">
        <f t="shared" si="3"/>
        <v>1516.8127933268493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987.47557459243797</v>
      </c>
      <c r="M66" s="26">
        <f t="shared" si="2"/>
        <v>6686.8291476603463</v>
      </c>
      <c r="N66" s="26">
        <f t="shared" si="3"/>
        <v>987.47557459243797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1875.3842300757115</v>
      </c>
      <c r="M67" s="26">
        <f t="shared" si="2"/>
        <v>3828.9907612842317</v>
      </c>
      <c r="N67" s="26">
        <f t="shared" si="3"/>
        <v>1875.3842300757115</v>
      </c>
      <c r="P67" s="25">
        <v>19</v>
      </c>
      <c r="Q67" s="25" t="str">
        <f t="shared" si="4"/>
        <v/>
      </c>
      <c r="R67" s="25">
        <f t="shared" si="5"/>
        <v>1</v>
      </c>
      <c r="S67" s="25" t="str">
        <f t="shared" si="6"/>
        <v/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1587.5648575990008</v>
      </c>
      <c r="M68" s="26">
        <f t="shared" si="2"/>
        <v>4121.9249447315269</v>
      </c>
      <c r="N68" s="26">
        <f t="shared" si="3"/>
        <v>1587.5648575990008</v>
      </c>
      <c r="P68" s="25">
        <v>20</v>
      </c>
      <c r="Q68" s="25" t="str">
        <f t="shared" si="4"/>
        <v/>
      </c>
      <c r="R68" s="25">
        <f t="shared" si="5"/>
        <v>1</v>
      </c>
      <c r="S68" s="25" t="str">
        <f t="shared" si="6"/>
        <v/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1321.015617022246</v>
      </c>
      <c r="M69" s="26">
        <f t="shared" si="2"/>
        <v>7012.3869153092228</v>
      </c>
      <c r="N69" s="26">
        <f t="shared" si="3"/>
        <v>1321.015617022246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631.88719490375343</v>
      </c>
      <c r="M70" s="26">
        <f t="shared" si="2"/>
        <v>5078.9113449636034</v>
      </c>
      <c r="N70" s="26">
        <f t="shared" si="3"/>
        <v>631.88719490375343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5871.4517662797853</v>
      </c>
      <c r="M71" s="26">
        <f t="shared" si="2"/>
        <v>168.86162974459313</v>
      </c>
      <c r="N71" s="26">
        <f t="shared" si="3"/>
        <v>168.86162974459313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676.56258179368194</v>
      </c>
      <c r="M72" s="26">
        <f t="shared" si="2"/>
        <v>6377.2128433979678</v>
      </c>
      <c r="N72" s="26">
        <f t="shared" si="3"/>
        <v>676.56258179368194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5688.1955701039333</v>
      </c>
      <c r="M73" s="26">
        <f t="shared" si="2"/>
        <v>15.272524349301085</v>
      </c>
      <c r="N73" s="26">
        <f t="shared" si="3"/>
        <v>15.272524349301085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3465.8867807652541</v>
      </c>
      <c r="M74" s="26">
        <f t="shared" si="2"/>
        <v>2238.1054599817226</v>
      </c>
      <c r="N74" s="26">
        <f t="shared" si="3"/>
        <v>2238.1054599817226</v>
      </c>
      <c r="P74" s="25">
        <v>26</v>
      </c>
      <c r="Q74" s="25" t="str">
        <f t="shared" si="4"/>
        <v/>
      </c>
      <c r="R74" s="25" t="str">
        <f t="shared" si="5"/>
        <v/>
      </c>
      <c r="S74" s="25">
        <f t="shared" si="6"/>
        <v>1</v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1003.6093249284465</v>
      </c>
      <c r="M75" s="26">
        <f t="shared" si="2"/>
        <v>6703.1347330931667</v>
      </c>
      <c r="N75" s="26">
        <f t="shared" si="3"/>
        <v>1003.6093249284465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2128.2935677243095</v>
      </c>
      <c r="M76" s="26">
        <f t="shared" si="2"/>
        <v>3582.6563399243305</v>
      </c>
      <c r="N76" s="26">
        <f t="shared" si="3"/>
        <v>2128.2935677243095</v>
      </c>
      <c r="P76" s="25">
        <v>28</v>
      </c>
      <c r="Q76" s="25" t="str">
        <f t="shared" si="4"/>
        <v/>
      </c>
      <c r="R76" s="25">
        <f t="shared" si="5"/>
        <v>1</v>
      </c>
      <c r="S76" s="25" t="str">
        <f t="shared" si="6"/>
        <v/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4559.6248029580238</v>
      </c>
      <c r="M77" s="26">
        <f t="shared" si="2"/>
        <v>10261.642609738463</v>
      </c>
      <c r="N77" s="26">
        <f t="shared" si="3"/>
        <v>4559.6248029580238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6557.9913853570033</v>
      </c>
      <c r="M78" s="26">
        <f t="shared" si="2"/>
        <v>856.80128968156919</v>
      </c>
      <c r="N78" s="26">
        <f t="shared" si="3"/>
        <v>856.80128968156919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5230.9333625797599</v>
      </c>
      <c r="M79" s="26">
        <f t="shared" si="2"/>
        <v>10933.431860582477</v>
      </c>
      <c r="N79" s="26">
        <f t="shared" si="3"/>
        <v>5230.9333625797599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7324.4544172529795</v>
      </c>
      <c r="M80" s="26">
        <f t="shared" si="2"/>
        <v>1621.0283310294119</v>
      </c>
      <c r="N80" s="26">
        <f t="shared" si="3"/>
        <v>1621.0283310294119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21056.034349098514</v>
      </c>
      <c r="M81" s="26">
        <f t="shared" si="2"/>
        <v>26630.139651342426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7531.8793644359894</v>
      </c>
      <c r="M82" s="26">
        <f t="shared" si="2"/>
        <v>1828.6212975900726</v>
      </c>
      <c r="N82" s="26">
        <f t="shared" si="3"/>
        <v>1828.6212975900726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6054.1395350963521</v>
      </c>
      <c r="M83" s="26">
        <f t="shared" si="2"/>
        <v>353.82008139731147</v>
      </c>
      <c r="N83" s="26">
        <f t="shared" si="3"/>
        <v>353.82008139731147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21</v>
      </c>
      <c r="S84" s="25">
        <f t="shared" si="7"/>
        <v>13</v>
      </c>
    </row>
  </sheetData>
  <mergeCells count="21">
    <mergeCell ref="N47:N48"/>
    <mergeCell ref="P47:P48"/>
    <mergeCell ref="Q47:Q48"/>
    <mergeCell ref="R47:R48"/>
    <mergeCell ref="S47:S48"/>
    <mergeCell ref="I2:I3"/>
    <mergeCell ref="J2:J3"/>
    <mergeCell ref="K2:M2"/>
    <mergeCell ref="F47:G48"/>
    <mergeCell ref="H47:H48"/>
    <mergeCell ref="I47:I48"/>
    <mergeCell ref="J47:J48"/>
    <mergeCell ref="K47:K48"/>
    <mergeCell ref="L47:L48"/>
    <mergeCell ref="M47:M48"/>
    <mergeCell ref="A2:A3"/>
    <mergeCell ref="B2:B3"/>
    <mergeCell ref="C2:C3"/>
    <mergeCell ref="D2:D3"/>
    <mergeCell ref="F2:G3"/>
    <mergeCell ref="H2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83" workbookViewId="0">
      <selection activeCell="F46" sqref="F46:S84"/>
    </sheetView>
  </sheetViews>
  <sheetFormatPr defaultRowHeight="15" x14ac:dyDescent="0.25"/>
  <cols>
    <col min="1" max="1" width="4.140625" customWidth="1"/>
    <col min="6" max="6" width="4.5703125" customWidth="1"/>
    <col min="7" max="7" width="16.85546875" customWidth="1"/>
    <col min="16" max="16" width="4.140625" customWidth="1"/>
  </cols>
  <sheetData>
    <row r="1" spans="1:13" x14ac:dyDescent="0.25">
      <c r="A1" s="22" t="s">
        <v>103</v>
      </c>
      <c r="F1" s="22" t="s">
        <v>95</v>
      </c>
    </row>
    <row r="2" spans="1:13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3" t="s">
        <v>2</v>
      </c>
      <c r="G2" s="13"/>
      <c r="H2" s="13" t="s">
        <v>3</v>
      </c>
      <c r="I2" s="13" t="s">
        <v>4</v>
      </c>
      <c r="J2" s="13" t="s">
        <v>5</v>
      </c>
      <c r="K2" s="27" t="s">
        <v>96</v>
      </c>
      <c r="L2" s="28"/>
      <c r="M2" s="29"/>
    </row>
    <row r="3" spans="1:13" x14ac:dyDescent="0.25">
      <c r="A3" s="14"/>
      <c r="B3" s="14"/>
      <c r="C3" s="14"/>
      <c r="D3" s="14"/>
      <c r="F3" s="14"/>
      <c r="G3" s="14"/>
      <c r="H3" s="14"/>
      <c r="I3" s="14"/>
      <c r="J3" s="14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28.142857142857142</v>
      </c>
      <c r="M4" s="30">
        <f>SUMIF(D4:D38,1,H4:H38)/COUNT(D4:D38)</f>
        <v>14.76923076923077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11945.047619047618</v>
      </c>
      <c r="M5" s="30">
        <f>SUMIF(D4:D38,1,I4:I38)/COUNT(D4:D38)</f>
        <v>6295.6923076923076</v>
      </c>
    </row>
    <row r="6" spans="1:13" x14ac:dyDescent="0.25">
      <c r="A6" s="25">
        <v>3</v>
      </c>
      <c r="B6" s="25" t="s">
        <v>93</v>
      </c>
      <c r="C6" s="25" t="s">
        <v>93</v>
      </c>
      <c r="D6" s="25">
        <v>1</v>
      </c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917.09523809523807</v>
      </c>
      <c r="M6" s="30">
        <f>SUMIF(D4:D38,1,J4:J38)/COUNT(D4:D38)</f>
        <v>506.69230769230768</v>
      </c>
    </row>
    <row r="7" spans="1:13" x14ac:dyDescent="0.25">
      <c r="A7" s="25">
        <v>4</v>
      </c>
      <c r="B7" s="25" t="s">
        <v>93</v>
      </c>
      <c r="C7" s="25" t="s">
        <v>93</v>
      </c>
      <c r="D7" s="25">
        <v>1</v>
      </c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>
        <v>1</v>
      </c>
      <c r="D8" s="25" t="s">
        <v>93</v>
      </c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 t="s">
        <v>93</v>
      </c>
      <c r="D9" s="25">
        <v>1</v>
      </c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 t="s">
        <v>93</v>
      </c>
      <c r="D10" s="25">
        <v>1</v>
      </c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>
        <v>1</v>
      </c>
      <c r="D15" s="25" t="s">
        <v>93</v>
      </c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>
        <v>1</v>
      </c>
      <c r="D16" s="25" t="s">
        <v>93</v>
      </c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>
        <v>1</v>
      </c>
      <c r="D17" s="25" t="s">
        <v>93</v>
      </c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 t="s">
        <v>93</v>
      </c>
      <c r="D19" s="25">
        <v>1</v>
      </c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 t="s">
        <v>93</v>
      </c>
      <c r="D20" s="25">
        <v>1</v>
      </c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>
        <v>1</v>
      </c>
      <c r="D22" s="25" t="s">
        <v>93</v>
      </c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>
        <v>1</v>
      </c>
      <c r="D23" s="25" t="s">
        <v>93</v>
      </c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 t="s">
        <v>93</v>
      </c>
      <c r="D29" s="25">
        <v>1</v>
      </c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>
        <v>1</v>
      </c>
      <c r="D31" s="25" t="s">
        <v>93</v>
      </c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21</v>
      </c>
      <c r="D39" s="25">
        <v>13</v>
      </c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28.142857142857142</v>
      </c>
      <c r="I43" s="23">
        <f>L5</f>
        <v>11945.047619047618</v>
      </c>
      <c r="J43" s="23">
        <f>L6</f>
        <v>917.09523809523807</v>
      </c>
    </row>
    <row r="44" spans="1:19" x14ac:dyDescent="0.25">
      <c r="G44" t="s">
        <v>100</v>
      </c>
      <c r="H44" s="23">
        <f>M4</f>
        <v>14.76923076923077</v>
      </c>
      <c r="I44" s="23">
        <f>M5</f>
        <v>6295.6923076923076</v>
      </c>
      <c r="J44" s="23">
        <f>M6</f>
        <v>506.69230769230768</v>
      </c>
    </row>
    <row r="46" spans="1:19" x14ac:dyDescent="0.25">
      <c r="F46" s="22" t="s">
        <v>89</v>
      </c>
      <c r="P46" s="22" t="s">
        <v>105</v>
      </c>
    </row>
    <row r="47" spans="1:19" x14ac:dyDescent="0.25">
      <c r="F47" s="13" t="s">
        <v>2</v>
      </c>
      <c r="G47" s="13"/>
      <c r="H47" s="13" t="s">
        <v>3</v>
      </c>
      <c r="I47" s="13" t="s">
        <v>4</v>
      </c>
      <c r="J47" s="13" t="s">
        <v>5</v>
      </c>
      <c r="K47" s="13" t="s">
        <v>77</v>
      </c>
      <c r="L47" s="13" t="s">
        <v>78</v>
      </c>
      <c r="M47" s="13" t="s">
        <v>79</v>
      </c>
      <c r="N47" s="13" t="s">
        <v>80</v>
      </c>
      <c r="P47" s="13" t="s">
        <v>91</v>
      </c>
      <c r="Q47" s="13" t="s">
        <v>77</v>
      </c>
      <c r="R47" s="13" t="s">
        <v>78</v>
      </c>
      <c r="S47" s="13" t="s">
        <v>79</v>
      </c>
    </row>
    <row r="48" spans="1:19" x14ac:dyDescent="0.25"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4511.2501892315031</v>
      </c>
      <c r="M49" s="26">
        <f>SQRT(((H49-$H$44)^2)+((I49-$I$44)^2)+((J49-$J$44)^2))</f>
        <v>10175.313445007088</v>
      </c>
      <c r="N49" s="26">
        <f>MIN(K49:M49)</f>
        <v>4511.2501892315031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4330.7929036844025</v>
      </c>
      <c r="M50" s="26">
        <f t="shared" ref="M50:M83" si="2">SQRT(((H50-$H$44)^2)+((I50-$I$44)^2)+((J50-$J$44)^2))</f>
        <v>9995.048863365555</v>
      </c>
      <c r="N50" s="26">
        <f t="shared" ref="N50:N83" si="3">MIN(K50:M50)</f>
        <v>4330.7929036844025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4783.2601039690717</v>
      </c>
      <c r="M51" s="26">
        <f t="shared" si="2"/>
        <v>881.25505579984122</v>
      </c>
      <c r="N51" s="26">
        <f t="shared" si="3"/>
        <v>881.25505579984122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5505.5044302721271</v>
      </c>
      <c r="M52" s="26">
        <f t="shared" si="2"/>
        <v>160.98928627662778</v>
      </c>
      <c r="N52" s="26">
        <f t="shared" si="3"/>
        <v>160.98928627662778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1924.1862555458979</v>
      </c>
      <c r="M53" s="26">
        <f t="shared" si="2"/>
        <v>3740.1432320767749</v>
      </c>
      <c r="N53" s="26">
        <f t="shared" si="3"/>
        <v>1924.1862555458979</v>
      </c>
      <c r="P53" s="25">
        <v>5</v>
      </c>
      <c r="Q53" s="25" t="str">
        <f t="shared" si="4"/>
        <v/>
      </c>
      <c r="R53" s="25">
        <f t="shared" si="5"/>
        <v>1</v>
      </c>
      <c r="S53" s="25" t="str">
        <f t="shared" si="6"/>
        <v/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3835.574009731396</v>
      </c>
      <c r="M54" s="26">
        <f t="shared" si="2"/>
        <v>1836.477400515332</v>
      </c>
      <c r="N54" s="26">
        <f t="shared" si="3"/>
        <v>1836.477400515332</v>
      </c>
      <c r="P54" s="25">
        <v>6</v>
      </c>
      <c r="Q54" s="25" t="str">
        <f t="shared" si="4"/>
        <v/>
      </c>
      <c r="R54" s="25" t="str">
        <f t="shared" si="5"/>
        <v/>
      </c>
      <c r="S54" s="25">
        <f t="shared" si="6"/>
        <v>1</v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4994.9132633046293</v>
      </c>
      <c r="M55" s="26">
        <f t="shared" si="2"/>
        <v>670.2613241143714</v>
      </c>
      <c r="N55" s="26">
        <f t="shared" si="3"/>
        <v>670.2613241143714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1126.0176702213832</v>
      </c>
      <c r="M56" s="26">
        <f t="shared" si="2"/>
        <v>4561.8692875234492</v>
      </c>
      <c r="N56" s="26">
        <f t="shared" si="3"/>
        <v>1126.0176702213832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1608.6600704381956</v>
      </c>
      <c r="M57" s="26">
        <f t="shared" si="2"/>
        <v>4071.0157318238648</v>
      </c>
      <c r="N57" s="26">
        <f t="shared" si="3"/>
        <v>1608.6600704381956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1281.9975608524942</v>
      </c>
      <c r="M58" s="26">
        <f t="shared" si="2"/>
        <v>4448.8061938340106</v>
      </c>
      <c r="N58" s="26">
        <f t="shared" si="3"/>
        <v>1281.9975608524942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584.4750052363496</v>
      </c>
      <c r="M59" s="26">
        <f t="shared" si="2"/>
        <v>5101.9229568848023</v>
      </c>
      <c r="N59" s="26">
        <f t="shared" si="3"/>
        <v>584.4750052363496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3036.1260378087591</v>
      </c>
      <c r="M60" s="26">
        <f t="shared" si="2"/>
        <v>2632.272901357102</v>
      </c>
      <c r="N60" s="26">
        <f t="shared" si="3"/>
        <v>2632.272901357102</v>
      </c>
      <c r="P60" s="25">
        <v>12</v>
      </c>
      <c r="Q60" s="25" t="str">
        <f t="shared" si="4"/>
        <v/>
      </c>
      <c r="R60" s="25" t="str">
        <f t="shared" si="5"/>
        <v/>
      </c>
      <c r="S60" s="25">
        <f t="shared" si="6"/>
        <v>1</v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2537.2181304077576</v>
      </c>
      <c r="M61" s="26">
        <f t="shared" si="2"/>
        <v>3136.9069424642607</v>
      </c>
      <c r="N61" s="26">
        <f t="shared" si="3"/>
        <v>2537.2181304077576</v>
      </c>
      <c r="P61" s="25">
        <v>13</v>
      </c>
      <c r="Q61" s="25" t="str">
        <f t="shared" si="4"/>
        <v/>
      </c>
      <c r="R61" s="25">
        <f t="shared" si="5"/>
        <v>1</v>
      </c>
      <c r="S61" s="25" t="str">
        <f t="shared" si="6"/>
        <v/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2892.6327739758744</v>
      </c>
      <c r="M62" s="26">
        <f t="shared" si="2"/>
        <v>2779.742989694802</v>
      </c>
      <c r="N62" s="26">
        <f t="shared" si="3"/>
        <v>2779.742989694802</v>
      </c>
      <c r="P62" s="25">
        <v>14</v>
      </c>
      <c r="Q62" s="25" t="str">
        <f t="shared" si="4"/>
        <v/>
      </c>
      <c r="R62" s="25" t="str">
        <f t="shared" si="5"/>
        <v/>
      </c>
      <c r="S62" s="25">
        <f t="shared" si="6"/>
        <v>1</v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3412.0661012596288</v>
      </c>
      <c r="M63" s="26">
        <f t="shared" si="2"/>
        <v>9053.7696830310833</v>
      </c>
      <c r="N63" s="26">
        <f t="shared" si="3"/>
        <v>3412.0661012596288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3932.3293270665836</v>
      </c>
      <c r="M64" s="26">
        <f t="shared" si="2"/>
        <v>1733.5805355889242</v>
      </c>
      <c r="N64" s="26">
        <f t="shared" si="3"/>
        <v>1733.5805355889242</v>
      </c>
      <c r="P64" s="25">
        <v>16</v>
      </c>
      <c r="Q64" s="25" t="str">
        <f t="shared" si="4"/>
        <v/>
      </c>
      <c r="R64" s="25" t="str">
        <f t="shared" si="5"/>
        <v/>
      </c>
      <c r="S64" s="25">
        <f t="shared" si="6"/>
        <v>1</v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4677.0641262730014</v>
      </c>
      <c r="M65" s="26">
        <f t="shared" si="2"/>
        <v>991.36565302019915</v>
      </c>
      <c r="N65" s="26">
        <f t="shared" si="3"/>
        <v>991.36565302019915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505.57410396812776</v>
      </c>
      <c r="M66" s="26">
        <f t="shared" si="2"/>
        <v>6159.2212491880582</v>
      </c>
      <c r="N66" s="26">
        <f t="shared" si="3"/>
        <v>505.57410396812776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2363.3449123230344</v>
      </c>
      <c r="M67" s="26">
        <f t="shared" si="2"/>
        <v>3301.7974493372099</v>
      </c>
      <c r="N67" s="26">
        <f t="shared" si="3"/>
        <v>2363.3449123230344</v>
      </c>
      <c r="P67" s="25">
        <v>19</v>
      </c>
      <c r="Q67" s="25" t="str">
        <f t="shared" si="4"/>
        <v/>
      </c>
      <c r="R67" s="25">
        <f t="shared" si="5"/>
        <v>1</v>
      </c>
      <c r="S67" s="25" t="str">
        <f t="shared" si="6"/>
        <v/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2074.3245907852765</v>
      </c>
      <c r="M68" s="26">
        <f t="shared" si="2"/>
        <v>3595.1723094882727</v>
      </c>
      <c r="N68" s="26">
        <f t="shared" si="3"/>
        <v>2074.3245907852765</v>
      </c>
      <c r="P68" s="25">
        <v>20</v>
      </c>
      <c r="Q68" s="25" t="str">
        <f t="shared" si="4"/>
        <v/>
      </c>
      <c r="R68" s="25">
        <f t="shared" si="5"/>
        <v>1</v>
      </c>
      <c r="S68" s="25" t="str">
        <f t="shared" si="6"/>
        <v/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839.49703384900113</v>
      </c>
      <c r="M69" s="26">
        <f t="shared" si="2"/>
        <v>6485.5708197496515</v>
      </c>
      <c r="N69" s="26">
        <f t="shared" si="3"/>
        <v>839.49703384900113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1116.6252017887828</v>
      </c>
      <c r="M70" s="26">
        <f t="shared" si="2"/>
        <v>4551.8265915483453</v>
      </c>
      <c r="N70" s="26">
        <f t="shared" si="3"/>
        <v>1116.6252017887828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6359.7258950616297</v>
      </c>
      <c r="M71" s="26">
        <f t="shared" si="2"/>
        <v>695.4699105279135</v>
      </c>
      <c r="N71" s="26">
        <f t="shared" si="3"/>
        <v>695.4699105279135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193.62305877371412</v>
      </c>
      <c r="M72" s="26">
        <f t="shared" si="2"/>
        <v>5849.9388172595854</v>
      </c>
      <c r="N72" s="26">
        <f t="shared" si="3"/>
        <v>193.62305877371412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6176.4492059476033</v>
      </c>
      <c r="M73" s="26">
        <f t="shared" si="2"/>
        <v>512.40932810266747</v>
      </c>
      <c r="N73" s="26">
        <f t="shared" si="3"/>
        <v>512.40932810266747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3954.0342247878489</v>
      </c>
      <c r="M74" s="26">
        <f t="shared" si="2"/>
        <v>1711.1019426054561</v>
      </c>
      <c r="N74" s="26">
        <f t="shared" si="3"/>
        <v>1711.1019426054561</v>
      </c>
      <c r="P74" s="25">
        <v>26</v>
      </c>
      <c r="Q74" s="25" t="str">
        <f t="shared" si="4"/>
        <v/>
      </c>
      <c r="R74" s="25" t="str">
        <f t="shared" si="5"/>
        <v/>
      </c>
      <c r="S74" s="25">
        <f t="shared" si="6"/>
        <v>1</v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518.21468554785383</v>
      </c>
      <c r="M75" s="26">
        <f t="shared" si="2"/>
        <v>6175.9496071693993</v>
      </c>
      <c r="N75" s="26">
        <f t="shared" si="3"/>
        <v>518.21468554785383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2615.2208653578709</v>
      </c>
      <c r="M76" s="26">
        <f t="shared" si="2"/>
        <v>3056.3281659514519</v>
      </c>
      <c r="N76" s="26">
        <f t="shared" si="3"/>
        <v>2615.2208653578709</v>
      </c>
      <c r="P76" s="25">
        <v>28</v>
      </c>
      <c r="Q76" s="25" t="str">
        <f t="shared" si="4"/>
        <v/>
      </c>
      <c r="R76" s="25">
        <f t="shared" si="5"/>
        <v>1</v>
      </c>
      <c r="S76" s="25" t="str">
        <f t="shared" si="6"/>
        <v/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4071.3767512714489</v>
      </c>
      <c r="M77" s="26">
        <f t="shared" si="2"/>
        <v>9734.4568342557322</v>
      </c>
      <c r="N77" s="26">
        <f t="shared" si="3"/>
        <v>4071.3767512714489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7046.3003351190191</v>
      </c>
      <c r="M78" s="26">
        <f t="shared" si="2"/>
        <v>1382.699454351917</v>
      </c>
      <c r="N78" s="26">
        <f t="shared" si="3"/>
        <v>1382.699454351917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4743.1206608281236</v>
      </c>
      <c r="M79" s="26">
        <f t="shared" si="2"/>
        <v>10405.836188460064</v>
      </c>
      <c r="N79" s="26">
        <f t="shared" si="3"/>
        <v>4743.1206608281236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7812.7140234811104</v>
      </c>
      <c r="M80" s="26">
        <f t="shared" si="2"/>
        <v>2148.4942697663719</v>
      </c>
      <c r="N80" s="26">
        <f t="shared" si="3"/>
        <v>2148.4942697663719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20584.199042523422</v>
      </c>
      <c r="M81" s="26">
        <f t="shared" si="2"/>
        <v>26109.685004071463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8020.0974096526688</v>
      </c>
      <c r="M82" s="26">
        <f t="shared" si="2"/>
        <v>2356.2464960813963</v>
      </c>
      <c r="N82" s="26">
        <f t="shared" si="3"/>
        <v>2356.2464960813963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6542.3165027551377</v>
      </c>
      <c r="M83" s="26">
        <f t="shared" si="2"/>
        <v>880.15593696388873</v>
      </c>
      <c r="N83" s="26">
        <f t="shared" si="3"/>
        <v>880.15593696388873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19</v>
      </c>
      <c r="S84" s="25">
        <f t="shared" si="7"/>
        <v>15</v>
      </c>
    </row>
  </sheetData>
  <mergeCells count="21">
    <mergeCell ref="N47:N48"/>
    <mergeCell ref="P47:P48"/>
    <mergeCell ref="Q47:Q48"/>
    <mergeCell ref="R47:R48"/>
    <mergeCell ref="S47:S48"/>
    <mergeCell ref="I2:I3"/>
    <mergeCell ref="J2:J3"/>
    <mergeCell ref="K2:M2"/>
    <mergeCell ref="F47:G48"/>
    <mergeCell ref="H47:H48"/>
    <mergeCell ref="I47:I48"/>
    <mergeCell ref="J47:J48"/>
    <mergeCell ref="K47:K48"/>
    <mergeCell ref="L47:L48"/>
    <mergeCell ref="M47:M48"/>
    <mergeCell ref="A2:A3"/>
    <mergeCell ref="B2:B3"/>
    <mergeCell ref="C2:C3"/>
    <mergeCell ref="D2:D3"/>
    <mergeCell ref="F2:G3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7" workbookViewId="0">
      <selection activeCell="F62" sqref="F62"/>
    </sheetView>
  </sheetViews>
  <sheetFormatPr defaultRowHeight="15" x14ac:dyDescent="0.25"/>
  <cols>
    <col min="1" max="1" width="4.42578125" customWidth="1"/>
    <col min="6" max="6" width="4.7109375" customWidth="1"/>
    <col min="7" max="7" width="17.7109375" customWidth="1"/>
    <col min="16" max="16" width="5" customWidth="1"/>
  </cols>
  <sheetData>
    <row r="1" spans="1:13" x14ac:dyDescent="0.25">
      <c r="A1" s="22" t="s">
        <v>107</v>
      </c>
      <c r="F1" s="22" t="s">
        <v>95</v>
      </c>
    </row>
    <row r="2" spans="1:13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3" t="s">
        <v>2</v>
      </c>
      <c r="G2" s="13"/>
      <c r="H2" s="13" t="s">
        <v>3</v>
      </c>
      <c r="I2" s="13" t="s">
        <v>4</v>
      </c>
      <c r="J2" s="13" t="s">
        <v>5</v>
      </c>
      <c r="K2" s="27" t="s">
        <v>96</v>
      </c>
      <c r="L2" s="28"/>
      <c r="M2" s="29"/>
    </row>
    <row r="3" spans="1:13" x14ac:dyDescent="0.25">
      <c r="A3" s="14"/>
      <c r="B3" s="14"/>
      <c r="C3" s="14"/>
      <c r="D3" s="14"/>
      <c r="F3" s="14"/>
      <c r="G3" s="14"/>
      <c r="H3" s="14"/>
      <c r="I3" s="14"/>
      <c r="J3" s="14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28.684210526315791</v>
      </c>
      <c r="M4" s="30">
        <f>SUMIF(D4:D38,1,H4:H38)/COUNT(D4:D38)</f>
        <v>15.866666666666667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12256.947368421053</v>
      </c>
      <c r="M5" s="30">
        <f>SUMIF(D4:D38,1,I4:I38)/COUNT(D4:D38)</f>
        <v>6653.8666666666668</v>
      </c>
    </row>
    <row r="6" spans="1:13" x14ac:dyDescent="0.25">
      <c r="A6" s="25">
        <v>3</v>
      </c>
      <c r="B6" s="25" t="s">
        <v>93</v>
      </c>
      <c r="C6" s="25" t="s">
        <v>93</v>
      </c>
      <c r="D6" s="25">
        <v>1</v>
      </c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926.0526315789474</v>
      </c>
      <c r="M6" s="30">
        <f>SUMIF(D4:D38,1,J4:J38)/COUNT(D4:D38)</f>
        <v>550.06666666666672</v>
      </c>
    </row>
    <row r="7" spans="1:13" x14ac:dyDescent="0.25">
      <c r="A7" s="25">
        <v>4</v>
      </c>
      <c r="B7" s="25" t="s">
        <v>93</v>
      </c>
      <c r="C7" s="25" t="s">
        <v>93</v>
      </c>
      <c r="D7" s="25">
        <v>1</v>
      </c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>
        <v>1</v>
      </c>
      <c r="D8" s="25" t="s">
        <v>93</v>
      </c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 t="s">
        <v>93</v>
      </c>
      <c r="D9" s="25">
        <v>1</v>
      </c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 t="s">
        <v>93</v>
      </c>
      <c r="D10" s="25">
        <v>1</v>
      </c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 t="s">
        <v>93</v>
      </c>
      <c r="D15" s="25">
        <v>1</v>
      </c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>
        <v>1</v>
      </c>
      <c r="D16" s="25" t="s">
        <v>93</v>
      </c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 t="s">
        <v>93</v>
      </c>
      <c r="D17" s="25">
        <v>1</v>
      </c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 t="s">
        <v>93</v>
      </c>
      <c r="D19" s="25">
        <v>1</v>
      </c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 t="s">
        <v>93</v>
      </c>
      <c r="D20" s="25">
        <v>1</v>
      </c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>
        <v>1</v>
      </c>
      <c r="D22" s="25" t="s">
        <v>93</v>
      </c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>
        <v>1</v>
      </c>
      <c r="D23" s="25" t="s">
        <v>93</v>
      </c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 t="s">
        <v>93</v>
      </c>
      <c r="D29" s="25">
        <v>1</v>
      </c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>
        <v>1</v>
      </c>
      <c r="D31" s="25" t="s">
        <v>93</v>
      </c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19</v>
      </c>
      <c r="D39" s="25">
        <v>15</v>
      </c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28.684210526315791</v>
      </c>
      <c r="I43" s="23">
        <f>L5</f>
        <v>12256.947368421053</v>
      </c>
      <c r="J43" s="23">
        <f>L6</f>
        <v>926.0526315789474</v>
      </c>
    </row>
    <row r="44" spans="1:19" x14ac:dyDescent="0.25">
      <c r="G44" t="s">
        <v>100</v>
      </c>
      <c r="H44" s="23">
        <f>M4</f>
        <v>15.866666666666667</v>
      </c>
      <c r="I44" s="23">
        <f>M5</f>
        <v>6653.8666666666668</v>
      </c>
      <c r="J44" s="23">
        <f>M6</f>
        <v>550.06666666666672</v>
      </c>
    </row>
    <row r="46" spans="1:19" x14ac:dyDescent="0.25">
      <c r="F46" s="22" t="s">
        <v>89</v>
      </c>
      <c r="P46" s="22" t="s">
        <v>106</v>
      </c>
    </row>
    <row r="47" spans="1:19" x14ac:dyDescent="0.25">
      <c r="F47" s="13" t="s">
        <v>2</v>
      </c>
      <c r="G47" s="13"/>
      <c r="H47" s="13" t="s">
        <v>3</v>
      </c>
      <c r="I47" s="13" t="s">
        <v>4</v>
      </c>
      <c r="J47" s="13" t="s">
        <v>5</v>
      </c>
      <c r="K47" s="13" t="s">
        <v>77</v>
      </c>
      <c r="L47" s="13" t="s">
        <v>78</v>
      </c>
      <c r="M47" s="13" t="s">
        <v>79</v>
      </c>
      <c r="N47" s="13" t="s">
        <v>80</v>
      </c>
      <c r="P47" s="13" t="s">
        <v>91</v>
      </c>
      <c r="Q47" s="13" t="s">
        <v>77</v>
      </c>
      <c r="R47" s="13" t="s">
        <v>78</v>
      </c>
      <c r="S47" s="13" t="s">
        <v>79</v>
      </c>
    </row>
    <row r="48" spans="1:19" x14ac:dyDescent="0.25"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4199.7520916810008</v>
      </c>
      <c r="M49" s="26">
        <f>SQRT(((H49-$H$44)^2)+((I49-$I$44)^2)+((J49-$J$44)^2))</f>
        <v>9814.8579870860412</v>
      </c>
      <c r="N49" s="26">
        <f>MIN(K49:M49)</f>
        <v>4199.7520916810008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4019.1078873956981</v>
      </c>
      <c r="M50" s="26">
        <f t="shared" ref="M50:M83" si="2">SQRT(((H50-$H$44)^2)+((I50-$I$44)^2)+((J50-$J$44)^2))</f>
        <v>9634.6762637188112</v>
      </c>
      <c r="N50" s="26">
        <f t="shared" ref="N50:N83" si="3">MIN(K50:M50)</f>
        <v>4019.1078873956981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5095.0577136341808</v>
      </c>
      <c r="M51" s="26">
        <f t="shared" si="2"/>
        <v>520.66698250097113</v>
      </c>
      <c r="N51" s="26">
        <f t="shared" si="3"/>
        <v>520.66698250097113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5817.1847187992571</v>
      </c>
      <c r="M52" s="26">
        <f t="shared" si="2"/>
        <v>206.23087386066467</v>
      </c>
      <c r="N52" s="26">
        <f t="shared" si="3"/>
        <v>206.23087386066467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2236.0326120397408</v>
      </c>
      <c r="M53" s="26">
        <f t="shared" si="2"/>
        <v>3379.7444045371244</v>
      </c>
      <c r="N53" s="26">
        <f t="shared" si="3"/>
        <v>2236.0326120397408</v>
      </c>
      <c r="P53" s="25">
        <v>5</v>
      </c>
      <c r="Q53" s="25" t="str">
        <f t="shared" si="4"/>
        <v/>
      </c>
      <c r="R53" s="25">
        <f t="shared" si="5"/>
        <v>1</v>
      </c>
      <c r="S53" s="25" t="str">
        <f t="shared" si="6"/>
        <v/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4147.5945533462373</v>
      </c>
      <c r="M54" s="26">
        <f t="shared" si="2"/>
        <v>1475.8581593996987</v>
      </c>
      <c r="N54" s="26">
        <f t="shared" si="3"/>
        <v>1475.8581593996987</v>
      </c>
      <c r="P54" s="25">
        <v>6</v>
      </c>
      <c r="Q54" s="25" t="str">
        <f t="shared" si="4"/>
        <v/>
      </c>
      <c r="R54" s="25" t="str">
        <f t="shared" si="5"/>
        <v/>
      </c>
      <c r="S54" s="25">
        <f t="shared" si="6"/>
        <v>1</v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5306.7386059216215</v>
      </c>
      <c r="M55" s="26">
        <f t="shared" si="2"/>
        <v>309.46907222962778</v>
      </c>
      <c r="N55" s="26">
        <f t="shared" si="3"/>
        <v>309.46907222962778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1435.651090143974</v>
      </c>
      <c r="M56" s="26">
        <f t="shared" si="2"/>
        <v>4201.0785567518251</v>
      </c>
      <c r="N56" s="26">
        <f t="shared" si="3"/>
        <v>1435.651090143974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1919.9823875288689</v>
      </c>
      <c r="M57" s="26">
        <f t="shared" si="2"/>
        <v>3710.2238710532456</v>
      </c>
      <c r="N57" s="26">
        <f t="shared" si="3"/>
        <v>1919.9823875288689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1586.7189914709973</v>
      </c>
      <c r="M58" s="26">
        <f t="shared" si="2"/>
        <v>4088.2302984706394</v>
      </c>
      <c r="N58" s="26">
        <f t="shared" si="3"/>
        <v>1586.7189914709973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891.68152799551842</v>
      </c>
      <c r="M59" s="26">
        <f t="shared" si="2"/>
        <v>4741.1956551064204</v>
      </c>
      <c r="N59" s="26">
        <f t="shared" si="3"/>
        <v>891.68152799551842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3348.1452446014605</v>
      </c>
      <c r="M60" s="26">
        <f t="shared" si="2"/>
        <v>2271.4903125481296</v>
      </c>
      <c r="N60" s="26">
        <f t="shared" si="3"/>
        <v>2271.4903125481296</v>
      </c>
      <c r="P60" s="25">
        <v>12</v>
      </c>
      <c r="Q60" s="25" t="str">
        <f t="shared" si="4"/>
        <v/>
      </c>
      <c r="R60" s="25" t="str">
        <f t="shared" si="5"/>
        <v/>
      </c>
      <c r="S60" s="25">
        <f t="shared" si="6"/>
        <v>1</v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2847.5858103608443</v>
      </c>
      <c r="M61" s="26">
        <f t="shared" si="2"/>
        <v>2778.1918412281511</v>
      </c>
      <c r="N61" s="26">
        <f t="shared" si="3"/>
        <v>2778.1918412281511</v>
      </c>
      <c r="P61" s="25">
        <v>13</v>
      </c>
      <c r="Q61" s="25" t="str">
        <f t="shared" si="4"/>
        <v/>
      </c>
      <c r="R61" s="25" t="str">
        <f t="shared" si="5"/>
        <v/>
      </c>
      <c r="S61" s="25">
        <f t="shared" si="6"/>
        <v>1</v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3204.6510525205485</v>
      </c>
      <c r="M62" s="26">
        <f t="shared" si="2"/>
        <v>2418.9592748397672</v>
      </c>
      <c r="N62" s="26">
        <f t="shared" si="3"/>
        <v>2418.9592748397672</v>
      </c>
      <c r="P62" s="25">
        <v>14</v>
      </c>
      <c r="Q62" s="25" t="str">
        <f t="shared" si="4"/>
        <v/>
      </c>
      <c r="R62" s="25" t="str">
        <f t="shared" si="5"/>
        <v/>
      </c>
      <c r="S62" s="25">
        <f t="shared" si="6"/>
        <v>1</v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3101.8141550762793</v>
      </c>
      <c r="M63" s="26">
        <f t="shared" si="2"/>
        <v>8694.9564714264106</v>
      </c>
      <c r="N63" s="26">
        <f t="shared" si="3"/>
        <v>3101.8141550762793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4244.2464460416113</v>
      </c>
      <c r="M64" s="26">
        <f t="shared" si="2"/>
        <v>1372.81910922986</v>
      </c>
      <c r="N64" s="26">
        <f t="shared" si="3"/>
        <v>1372.81910922986</v>
      </c>
      <c r="P64" s="25">
        <v>16</v>
      </c>
      <c r="Q64" s="25" t="str">
        <f t="shared" si="4"/>
        <v/>
      </c>
      <c r="R64" s="25" t="str">
        <f t="shared" si="5"/>
        <v/>
      </c>
      <c r="S64" s="25">
        <f t="shared" si="6"/>
        <v>1</v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4988.5406419956244</v>
      </c>
      <c r="M65" s="26">
        <f t="shared" si="2"/>
        <v>635.44040370963705</v>
      </c>
      <c r="N65" s="26">
        <f t="shared" si="3"/>
        <v>635.44040370963705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218.85226932676164</v>
      </c>
      <c r="M66" s="26">
        <f t="shared" si="2"/>
        <v>5798.6076754108253</v>
      </c>
      <c r="N66" s="26">
        <f t="shared" si="3"/>
        <v>218.85226932676164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2674.7983298303375</v>
      </c>
      <c r="M67" s="26">
        <f t="shared" si="2"/>
        <v>2941.8052575473671</v>
      </c>
      <c r="N67" s="26">
        <f t="shared" si="3"/>
        <v>2674.7983298303375</v>
      </c>
      <c r="P67" s="25">
        <v>19</v>
      </c>
      <c r="Q67" s="25" t="str">
        <f t="shared" si="4"/>
        <v/>
      </c>
      <c r="R67" s="25">
        <f t="shared" si="5"/>
        <v>1</v>
      </c>
      <c r="S67" s="25" t="str">
        <f t="shared" si="6"/>
        <v/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2384.9866600090359</v>
      </c>
      <c r="M68" s="26">
        <f t="shared" si="2"/>
        <v>3235.682726514864</v>
      </c>
      <c r="N68" s="26">
        <f t="shared" si="3"/>
        <v>2384.9866600090359</v>
      </c>
      <c r="P68" s="25">
        <v>20</v>
      </c>
      <c r="Q68" s="25" t="str">
        <f t="shared" si="4"/>
        <v/>
      </c>
      <c r="R68" s="25">
        <f t="shared" si="5"/>
        <v>1</v>
      </c>
      <c r="S68" s="25" t="str">
        <f t="shared" si="6"/>
        <v/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535.39331336877865</v>
      </c>
      <c r="M69" s="26">
        <f t="shared" si="2"/>
        <v>6125.9000133313739</v>
      </c>
      <c r="N69" s="26">
        <f t="shared" si="3"/>
        <v>535.39331336877865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1426.8549515040347</v>
      </c>
      <c r="M70" s="26">
        <f t="shared" si="2"/>
        <v>4191.913919281581</v>
      </c>
      <c r="N70" s="26">
        <f t="shared" si="3"/>
        <v>1426.8549515040347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6671.4707602794124</v>
      </c>
      <c r="M71" s="26">
        <f t="shared" si="2"/>
        <v>1055.9761550338153</v>
      </c>
      <c r="N71" s="26">
        <f t="shared" si="3"/>
        <v>1055.9761550338153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133.1668917285065</v>
      </c>
      <c r="M72" s="26">
        <f t="shared" si="2"/>
        <v>5489.7817175791852</v>
      </c>
      <c r="N72" s="26">
        <f t="shared" si="3"/>
        <v>133.1668917285065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6488.1591501669218</v>
      </c>
      <c r="M73" s="26">
        <f t="shared" si="2"/>
        <v>873.16942227725781</v>
      </c>
      <c r="N73" s="26">
        <f t="shared" si="3"/>
        <v>873.16942227725781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4265.6195144556987</v>
      </c>
      <c r="M74" s="26">
        <f t="shared" si="2"/>
        <v>1351.5853308861658</v>
      </c>
      <c r="N74" s="26">
        <f t="shared" si="3"/>
        <v>1351.5853308861658</v>
      </c>
      <c r="P74" s="25">
        <v>26</v>
      </c>
      <c r="Q74" s="25" t="str">
        <f t="shared" si="4"/>
        <v/>
      </c>
      <c r="R74" s="25" t="str">
        <f t="shared" si="5"/>
        <v/>
      </c>
      <c r="S74" s="25">
        <f t="shared" si="6"/>
        <v>1</v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211.95468731236849</v>
      </c>
      <c r="M75" s="26">
        <f t="shared" si="2"/>
        <v>5815.8891759271573</v>
      </c>
      <c r="N75" s="26">
        <f t="shared" si="3"/>
        <v>211.95468731236849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2925.8948338837081</v>
      </c>
      <c r="M76" s="26">
        <f t="shared" si="2"/>
        <v>2697.3750153312631</v>
      </c>
      <c r="N76" s="26">
        <f t="shared" si="3"/>
        <v>2697.3750153312631</v>
      </c>
      <c r="P76" s="25">
        <v>28</v>
      </c>
      <c r="Q76" s="25" t="str">
        <f t="shared" si="4"/>
        <v/>
      </c>
      <c r="R76" s="25" t="str">
        <f t="shared" si="5"/>
        <v/>
      </c>
      <c r="S76" s="25">
        <f t="shared" si="6"/>
        <v>1</v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3759.3735830377514</v>
      </c>
      <c r="M77" s="26">
        <f t="shared" si="2"/>
        <v>9374.3651433043724</v>
      </c>
      <c r="N77" s="26">
        <f t="shared" si="3"/>
        <v>3759.3735830377514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7358.1239528335736</v>
      </c>
      <c r="M78" s="26">
        <f t="shared" si="2"/>
        <v>1742.5210969550221</v>
      </c>
      <c r="N78" s="26">
        <f t="shared" si="3"/>
        <v>1742.5210969550221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4432.1168104025219</v>
      </c>
      <c r="M79" s="26">
        <f t="shared" si="2"/>
        <v>10045.237968311154</v>
      </c>
      <c r="N79" s="26">
        <f t="shared" si="3"/>
        <v>4432.1168104025219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8124.4289645488325</v>
      </c>
      <c r="M80" s="26">
        <f t="shared" si="2"/>
        <v>2509.0276549558666</v>
      </c>
      <c r="N80" s="26">
        <f t="shared" si="3"/>
        <v>2509.0276549558666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20285.768939670099</v>
      </c>
      <c r="M81" s="26">
        <f t="shared" si="2"/>
        <v>25752.920497942232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8331.7461334091877</v>
      </c>
      <c r="M82" s="26">
        <f t="shared" si="2"/>
        <v>2716.9345912872718</v>
      </c>
      <c r="N82" s="26">
        <f t="shared" si="3"/>
        <v>2716.9345912872718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6853.9145672190034</v>
      </c>
      <c r="M83" s="26">
        <f t="shared" si="2"/>
        <v>1240.8606583066987</v>
      </c>
      <c r="N83" s="26">
        <f t="shared" si="3"/>
        <v>1240.8606583066987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17</v>
      </c>
      <c r="S84" s="25">
        <f t="shared" si="7"/>
        <v>17</v>
      </c>
    </row>
  </sheetData>
  <mergeCells count="21">
    <mergeCell ref="N47:N48"/>
    <mergeCell ref="P47:P48"/>
    <mergeCell ref="Q47:Q48"/>
    <mergeCell ref="R47:R48"/>
    <mergeCell ref="S47:S48"/>
    <mergeCell ref="I2:I3"/>
    <mergeCell ref="J2:J3"/>
    <mergeCell ref="K2:M2"/>
    <mergeCell ref="F47:G48"/>
    <mergeCell ref="H47:H48"/>
    <mergeCell ref="I47:I48"/>
    <mergeCell ref="J47:J48"/>
    <mergeCell ref="K47:K48"/>
    <mergeCell ref="L47:L48"/>
    <mergeCell ref="M47:M48"/>
    <mergeCell ref="A2:A3"/>
    <mergeCell ref="B2:B3"/>
    <mergeCell ref="C2:C3"/>
    <mergeCell ref="D2:D3"/>
    <mergeCell ref="F2:G3"/>
    <mergeCell ref="H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63" workbookViewId="0">
      <selection activeCell="F46" sqref="F46:S84"/>
    </sheetView>
  </sheetViews>
  <sheetFormatPr defaultRowHeight="15" x14ac:dyDescent="0.25"/>
  <cols>
    <col min="1" max="1" width="4.28515625" customWidth="1"/>
    <col min="6" max="6" width="3.7109375" customWidth="1"/>
    <col min="7" max="7" width="15.85546875" customWidth="1"/>
    <col min="16" max="16" width="4.28515625" customWidth="1"/>
  </cols>
  <sheetData>
    <row r="1" spans="1:13" x14ac:dyDescent="0.25">
      <c r="A1" s="22" t="s">
        <v>108</v>
      </c>
      <c r="F1" s="22" t="s">
        <v>95</v>
      </c>
    </row>
    <row r="2" spans="1:13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3" t="s">
        <v>2</v>
      </c>
      <c r="G2" s="13"/>
      <c r="H2" s="13" t="s">
        <v>3</v>
      </c>
      <c r="I2" s="13" t="s">
        <v>4</v>
      </c>
      <c r="J2" s="13" t="s">
        <v>5</v>
      </c>
      <c r="K2" s="27" t="s">
        <v>96</v>
      </c>
      <c r="L2" s="28"/>
      <c r="M2" s="29"/>
    </row>
    <row r="3" spans="1:13" x14ac:dyDescent="0.25">
      <c r="A3" s="14"/>
      <c r="B3" s="14"/>
      <c r="C3" s="14"/>
      <c r="D3" s="14"/>
      <c r="F3" s="14"/>
      <c r="G3" s="14"/>
      <c r="H3" s="14"/>
      <c r="I3" s="14"/>
      <c r="J3" s="14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29.764705882352942</v>
      </c>
      <c r="M4" s="30">
        <f>SUMIF(D4:D38,1,H4:H38)/COUNT(D4:D38)</f>
        <v>16.294117647058822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12594.058823529413</v>
      </c>
      <c r="M5" s="30">
        <f>SUMIF(D4:D38,1,I4:I38)/COUNT(D4:D38)</f>
        <v>6975.9411764705883</v>
      </c>
    </row>
    <row r="6" spans="1:13" x14ac:dyDescent="0.25">
      <c r="A6" s="25">
        <v>3</v>
      </c>
      <c r="B6" s="25" t="s">
        <v>93</v>
      </c>
      <c r="C6" s="25" t="s">
        <v>93</v>
      </c>
      <c r="D6" s="25">
        <v>1</v>
      </c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967.17647058823525</v>
      </c>
      <c r="M6" s="30">
        <f>SUMIF(D4:D38,1,J4:J38)/COUNT(D4:D38)</f>
        <v>553.17647058823525</v>
      </c>
    </row>
    <row r="7" spans="1:13" x14ac:dyDescent="0.25">
      <c r="A7" s="25">
        <v>4</v>
      </c>
      <c r="B7" s="25" t="s">
        <v>93</v>
      </c>
      <c r="C7" s="25" t="s">
        <v>93</v>
      </c>
      <c r="D7" s="25">
        <v>1</v>
      </c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>
        <v>1</v>
      </c>
      <c r="D8" s="25" t="s">
        <v>93</v>
      </c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 t="s">
        <v>93</v>
      </c>
      <c r="D9" s="25">
        <v>1</v>
      </c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 t="s">
        <v>93</v>
      </c>
      <c r="D10" s="25">
        <v>1</v>
      </c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 t="s">
        <v>93</v>
      </c>
      <c r="D15" s="25">
        <v>1</v>
      </c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 t="s">
        <v>93</v>
      </c>
      <c r="D16" s="25">
        <v>1</v>
      </c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 t="s">
        <v>93</v>
      </c>
      <c r="D17" s="25">
        <v>1</v>
      </c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 t="s">
        <v>93</v>
      </c>
      <c r="D19" s="25">
        <v>1</v>
      </c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 t="s">
        <v>93</v>
      </c>
      <c r="D20" s="25">
        <v>1</v>
      </c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>
        <v>1</v>
      </c>
      <c r="D22" s="25" t="s">
        <v>93</v>
      </c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>
        <v>1</v>
      </c>
      <c r="D23" s="25" t="s">
        <v>93</v>
      </c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 t="s">
        <v>93</v>
      </c>
      <c r="D29" s="25">
        <v>1</v>
      </c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 t="s">
        <v>93</v>
      </c>
      <c r="D31" s="25">
        <v>1</v>
      </c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17</v>
      </c>
      <c r="D39" s="25">
        <v>17</v>
      </c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29.764705882352942</v>
      </c>
      <c r="I43" s="23">
        <f>L5</f>
        <v>12594.058823529413</v>
      </c>
      <c r="J43" s="23">
        <f>L6</f>
        <v>967.17647058823525</v>
      </c>
    </row>
    <row r="44" spans="1:19" x14ac:dyDescent="0.25">
      <c r="G44" t="s">
        <v>100</v>
      </c>
      <c r="H44" s="23">
        <f>M4</f>
        <v>16.294117647058822</v>
      </c>
      <c r="I44" s="23">
        <f>M5</f>
        <v>6975.9411764705883</v>
      </c>
      <c r="J44" s="23">
        <f>M6</f>
        <v>553.17647058823525</v>
      </c>
    </row>
    <row r="46" spans="1:19" x14ac:dyDescent="0.25">
      <c r="F46" s="22" t="s">
        <v>89</v>
      </c>
      <c r="P46" s="22" t="s">
        <v>109</v>
      </c>
    </row>
    <row r="47" spans="1:19" x14ac:dyDescent="0.25">
      <c r="F47" s="13" t="s">
        <v>2</v>
      </c>
      <c r="G47" s="13"/>
      <c r="H47" s="13" t="s">
        <v>3</v>
      </c>
      <c r="I47" s="13" t="s">
        <v>4</v>
      </c>
      <c r="J47" s="13" t="s">
        <v>5</v>
      </c>
      <c r="K47" s="13" t="s">
        <v>77</v>
      </c>
      <c r="L47" s="13" t="s">
        <v>78</v>
      </c>
      <c r="M47" s="13" t="s">
        <v>79</v>
      </c>
      <c r="N47" s="13" t="s">
        <v>80</v>
      </c>
      <c r="P47" s="13" t="s">
        <v>91</v>
      </c>
      <c r="Q47" s="13" t="s">
        <v>77</v>
      </c>
      <c r="R47" s="13" t="s">
        <v>78</v>
      </c>
      <c r="S47" s="13" t="s">
        <v>79</v>
      </c>
    </row>
    <row r="48" spans="1:19" x14ac:dyDescent="0.25"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3860.3317560069859</v>
      </c>
      <c r="M49" s="26">
        <f>SQRT(((H49-$H$44)^2)+((I49-$I$44)^2)+((J49-$J$44)^2))</f>
        <v>9493.5117411804367</v>
      </c>
      <c r="N49" s="26">
        <f>MIN(K49:M49)</f>
        <v>3860.3317560069859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3679.8539815133304</v>
      </c>
      <c r="M50" s="26">
        <f t="shared" ref="M50:M83" si="2">SQRT(((H50-$H$44)^2)+((I50-$I$44)^2)+((J50-$J$44)^2))</f>
        <v>9313.2207137103633</v>
      </c>
      <c r="N50" s="26">
        <f t="shared" ref="N50:N83" si="3">MIN(K50:M50)</f>
        <v>3679.8539815133304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5434.1816610469996</v>
      </c>
      <c r="M51" s="26">
        <f t="shared" si="2"/>
        <v>200.47004453115991</v>
      </c>
      <c r="N51" s="26">
        <f t="shared" si="3"/>
        <v>200.47004453115991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6156.4470155010094</v>
      </c>
      <c r="M52" s="26">
        <f t="shared" si="2"/>
        <v>523.53819225948098</v>
      </c>
      <c r="N52" s="26">
        <f t="shared" si="3"/>
        <v>523.53819225948098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2575.0969088493353</v>
      </c>
      <c r="M53" s="26">
        <f t="shared" si="2"/>
        <v>3058.3321488798388</v>
      </c>
      <c r="N53" s="26">
        <f t="shared" si="3"/>
        <v>2575.0969088493353</v>
      </c>
      <c r="P53" s="25">
        <v>5</v>
      </c>
      <c r="Q53" s="25" t="str">
        <f t="shared" si="4"/>
        <v/>
      </c>
      <c r="R53" s="25">
        <f t="shared" si="5"/>
        <v>1</v>
      </c>
      <c r="S53" s="25" t="str">
        <f t="shared" si="6"/>
        <v/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4486.0544798127185</v>
      </c>
      <c r="M54" s="26">
        <f t="shared" si="2"/>
        <v>1158.1106332101112</v>
      </c>
      <c r="N54" s="26">
        <f t="shared" si="3"/>
        <v>1158.1106332101112</v>
      </c>
      <c r="P54" s="25">
        <v>6</v>
      </c>
      <c r="Q54" s="25" t="str">
        <f t="shared" si="4"/>
        <v/>
      </c>
      <c r="R54" s="25" t="str">
        <f t="shared" si="5"/>
        <v/>
      </c>
      <c r="S54" s="25">
        <f t="shared" si="6"/>
        <v>1</v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5645.8205287545743</v>
      </c>
      <c r="M55" s="26">
        <f t="shared" si="2"/>
        <v>37.900068930194571</v>
      </c>
      <c r="N55" s="26">
        <f t="shared" si="3"/>
        <v>37.900068930194571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1769.6491099419518</v>
      </c>
      <c r="M56" s="26">
        <f t="shared" si="2"/>
        <v>3881.0116332701009</v>
      </c>
      <c r="N56" s="26">
        <f t="shared" si="3"/>
        <v>1769.6491099419518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2256.1654811207213</v>
      </c>
      <c r="M57" s="26">
        <f t="shared" si="2"/>
        <v>3390.2254138038347</v>
      </c>
      <c r="N57" s="26">
        <f t="shared" si="3"/>
        <v>2256.1654811207213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1914.835218366012</v>
      </c>
      <c r="M58" s="26">
        <f t="shared" si="2"/>
        <v>3769.9112882277836</v>
      </c>
      <c r="N58" s="26">
        <f t="shared" si="3"/>
        <v>1914.835218366012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1224.5241459779579</v>
      </c>
      <c r="M59" s="26">
        <f t="shared" si="2"/>
        <v>4420.5390412510678</v>
      </c>
      <c r="N59" s="26">
        <f t="shared" si="3"/>
        <v>1224.5241459779579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3686.6380789629357</v>
      </c>
      <c r="M60" s="26">
        <f t="shared" si="2"/>
        <v>1951.3815326104602</v>
      </c>
      <c r="N60" s="26">
        <f t="shared" si="3"/>
        <v>1951.3815326104602</v>
      </c>
      <c r="P60" s="25">
        <v>12</v>
      </c>
      <c r="Q60" s="25" t="str">
        <f t="shared" si="4"/>
        <v/>
      </c>
      <c r="R60" s="25" t="str">
        <f t="shared" si="5"/>
        <v/>
      </c>
      <c r="S60" s="25">
        <f t="shared" si="6"/>
        <v>1</v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3187.1941240035962</v>
      </c>
      <c r="M61" s="26">
        <f t="shared" si="2"/>
        <v>2456.1046281941408</v>
      </c>
      <c r="N61" s="26">
        <f t="shared" si="3"/>
        <v>2456.1046281941408</v>
      </c>
      <c r="P61" s="25">
        <v>13</v>
      </c>
      <c r="Q61" s="25" t="str">
        <f t="shared" si="4"/>
        <v/>
      </c>
      <c r="R61" s="25" t="str">
        <f t="shared" si="5"/>
        <v/>
      </c>
      <c r="S61" s="25">
        <f t="shared" si="6"/>
        <v>1</v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3542.7139939468134</v>
      </c>
      <c r="M62" s="26">
        <f t="shared" si="2"/>
        <v>2099.4706904195627</v>
      </c>
      <c r="N62" s="26">
        <f t="shared" si="3"/>
        <v>2099.4706904195627</v>
      </c>
      <c r="P62" s="25">
        <v>14</v>
      </c>
      <c r="Q62" s="25" t="str">
        <f t="shared" si="4"/>
        <v/>
      </c>
      <c r="R62" s="25" t="str">
        <f t="shared" si="5"/>
        <v/>
      </c>
      <c r="S62" s="25">
        <f t="shared" si="6"/>
        <v>1</v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2770.1511588551571</v>
      </c>
      <c r="M63" s="26">
        <f t="shared" si="2"/>
        <v>8372.869383272533</v>
      </c>
      <c r="N63" s="26">
        <f t="shared" si="3"/>
        <v>2770.1511588551571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4583.1543243222395</v>
      </c>
      <c r="M64" s="26">
        <f t="shared" si="2"/>
        <v>1052.6719241676374</v>
      </c>
      <c r="N64" s="26">
        <f t="shared" si="3"/>
        <v>1052.6719241676374</v>
      </c>
      <c r="P64" s="25">
        <v>16</v>
      </c>
      <c r="Q64" s="25" t="str">
        <f t="shared" si="4"/>
        <v/>
      </c>
      <c r="R64" s="25" t="str">
        <f t="shared" si="5"/>
        <v/>
      </c>
      <c r="S64" s="25">
        <f t="shared" si="6"/>
        <v>1</v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5327.9573148429909</v>
      </c>
      <c r="M65" s="26">
        <f t="shared" si="2"/>
        <v>316.27836388252609</v>
      </c>
      <c r="N65" s="26">
        <f t="shared" si="3"/>
        <v>316.27836388252609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188.53561520490587</v>
      </c>
      <c r="M66" s="26">
        <f t="shared" si="2"/>
        <v>5477.565330019961</v>
      </c>
      <c r="N66" s="26">
        <f t="shared" si="3"/>
        <v>188.53561520490587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3014.2188777370793</v>
      </c>
      <c r="M67" s="26">
        <f t="shared" si="2"/>
        <v>2620.0094415952858</v>
      </c>
      <c r="N67" s="26">
        <f t="shared" si="3"/>
        <v>2620.0094415952858</v>
      </c>
      <c r="P67" s="25">
        <v>19</v>
      </c>
      <c r="Q67" s="25" t="str">
        <f t="shared" si="4"/>
        <v/>
      </c>
      <c r="R67" s="25" t="str">
        <f t="shared" si="5"/>
        <v/>
      </c>
      <c r="S67" s="25">
        <f t="shared" si="6"/>
        <v>1</v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2724.594568106168</v>
      </c>
      <c r="M68" s="26">
        <f t="shared" si="2"/>
        <v>2913.6736166970859</v>
      </c>
      <c r="N68" s="26">
        <f t="shared" si="3"/>
        <v>2724.594568106168</v>
      </c>
      <c r="P68" s="25">
        <v>20</v>
      </c>
      <c r="Q68" s="25" t="str">
        <f t="shared" si="4"/>
        <v/>
      </c>
      <c r="R68" s="25">
        <f t="shared" si="5"/>
        <v>1</v>
      </c>
      <c r="S68" s="25" t="str">
        <f t="shared" si="6"/>
        <v/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252.57829647012537</v>
      </c>
      <c r="M69" s="26">
        <f t="shared" si="2"/>
        <v>5803.960438197877</v>
      </c>
      <c r="N69" s="26">
        <f t="shared" si="3"/>
        <v>252.57829647012537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1766.4664051585121</v>
      </c>
      <c r="M70" s="26">
        <f t="shared" si="2"/>
        <v>3870.0768730685709</v>
      </c>
      <c r="N70" s="26">
        <f t="shared" si="3"/>
        <v>1766.4664051585121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7010.6622097614418</v>
      </c>
      <c r="M71" s="26">
        <f t="shared" si="2"/>
        <v>1377.3038679378922</v>
      </c>
      <c r="N71" s="26">
        <f t="shared" si="3"/>
        <v>1377.3038679378922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469.20743746999943</v>
      </c>
      <c r="M72" s="26">
        <f t="shared" si="2"/>
        <v>5168.1126038248376</v>
      </c>
      <c r="N72" s="26">
        <f t="shared" si="3"/>
        <v>469.20743746999943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6827.3906846286191</v>
      </c>
      <c r="M73" s="26">
        <f t="shared" si="2"/>
        <v>1194.0691934533465</v>
      </c>
      <c r="N73" s="26">
        <f t="shared" si="3"/>
        <v>1194.0691934533465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4604.9628313593048</v>
      </c>
      <c r="M74" s="26">
        <f t="shared" si="2"/>
        <v>1029.5510174721089</v>
      </c>
      <c r="N74" s="26">
        <f t="shared" si="3"/>
        <v>1029.5510174721089</v>
      </c>
      <c r="P74" s="25">
        <v>26</v>
      </c>
      <c r="Q74" s="25" t="str">
        <f t="shared" si="4"/>
        <v/>
      </c>
      <c r="R74" s="25" t="str">
        <f t="shared" si="5"/>
        <v/>
      </c>
      <c r="S74" s="25">
        <f t="shared" si="6"/>
        <v>1</v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165.49631760818346</v>
      </c>
      <c r="M75" s="26">
        <f t="shared" si="2"/>
        <v>5494.1477745111742</v>
      </c>
      <c r="N75" s="26">
        <f t="shared" si="3"/>
        <v>165.49631760818346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3265.5033440444377</v>
      </c>
      <c r="M76" s="26">
        <f t="shared" si="2"/>
        <v>2375.2879708861992</v>
      </c>
      <c r="N76" s="26">
        <f t="shared" si="3"/>
        <v>2375.2879708861992</v>
      </c>
      <c r="P76" s="25">
        <v>28</v>
      </c>
      <c r="Q76" s="25" t="str">
        <f t="shared" si="4"/>
        <v/>
      </c>
      <c r="R76" s="25" t="str">
        <f t="shared" si="5"/>
        <v/>
      </c>
      <c r="S76" s="25">
        <f t="shared" si="6"/>
        <v>1</v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3420.9372256342408</v>
      </c>
      <c r="M77" s="26">
        <f t="shared" si="2"/>
        <v>9052.6489202911453</v>
      </c>
      <c r="N77" s="26">
        <f t="shared" si="3"/>
        <v>3420.9372256342408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7697.2052855313968</v>
      </c>
      <c r="M78" s="26">
        <f t="shared" si="2"/>
        <v>2064.329389169669</v>
      </c>
      <c r="N78" s="26">
        <f t="shared" si="3"/>
        <v>2064.329389169669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4092.519542728226</v>
      </c>
      <c r="M79" s="26">
        <f t="shared" si="2"/>
        <v>9724.1457996510926</v>
      </c>
      <c r="N79" s="26">
        <f t="shared" si="3"/>
        <v>4092.519542728226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8463.6546706539866</v>
      </c>
      <c r="M80" s="26">
        <f t="shared" si="2"/>
        <v>2830.2979375367736</v>
      </c>
      <c r="N80" s="26">
        <f t="shared" si="3"/>
        <v>2830.2979375367736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19953.449476998754</v>
      </c>
      <c r="M81" s="26">
        <f t="shared" si="2"/>
        <v>25441.914228133373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8671.0388194040788</v>
      </c>
      <c r="M82" s="26">
        <f t="shared" si="2"/>
        <v>3037.8988100216234</v>
      </c>
      <c r="N82" s="26">
        <f t="shared" si="3"/>
        <v>3037.8988100216234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7193.2502329263389</v>
      </c>
      <c r="M83" s="26">
        <f t="shared" si="2"/>
        <v>1560.8086904441843</v>
      </c>
      <c r="N83" s="26">
        <f t="shared" si="3"/>
        <v>1560.8086904441843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16</v>
      </c>
      <c r="S84" s="25">
        <f t="shared" si="7"/>
        <v>18</v>
      </c>
    </row>
  </sheetData>
  <mergeCells count="21">
    <mergeCell ref="N47:N48"/>
    <mergeCell ref="P47:P48"/>
    <mergeCell ref="Q47:Q48"/>
    <mergeCell ref="R47:R48"/>
    <mergeCell ref="S47:S48"/>
    <mergeCell ref="I2:I3"/>
    <mergeCell ref="J2:J3"/>
    <mergeCell ref="K2:M2"/>
    <mergeCell ref="F47:G48"/>
    <mergeCell ref="H47:H48"/>
    <mergeCell ref="I47:I48"/>
    <mergeCell ref="J47:J48"/>
    <mergeCell ref="K47:K48"/>
    <mergeCell ref="L47:L48"/>
    <mergeCell ref="M47:M48"/>
    <mergeCell ref="A2:A3"/>
    <mergeCell ref="B2:B3"/>
    <mergeCell ref="C2:C3"/>
    <mergeCell ref="D2:D3"/>
    <mergeCell ref="F2:G3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62" workbookViewId="0">
      <selection activeCell="F46" sqref="F46:S84"/>
    </sheetView>
  </sheetViews>
  <sheetFormatPr defaultRowHeight="15" x14ac:dyDescent="0.25"/>
  <cols>
    <col min="1" max="1" width="3.85546875" customWidth="1"/>
    <col min="6" max="6" width="3.85546875" customWidth="1"/>
    <col min="7" max="7" width="14.85546875" customWidth="1"/>
    <col min="16" max="16" width="4.140625" customWidth="1"/>
  </cols>
  <sheetData>
    <row r="1" spans="1:13" x14ac:dyDescent="0.25">
      <c r="A1" s="22" t="s">
        <v>110</v>
      </c>
      <c r="F1" s="22" t="s">
        <v>95</v>
      </c>
    </row>
    <row r="2" spans="1:13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3" t="s">
        <v>2</v>
      </c>
      <c r="G2" s="13"/>
      <c r="H2" s="13" t="s">
        <v>3</v>
      </c>
      <c r="I2" s="13" t="s">
        <v>4</v>
      </c>
      <c r="J2" s="13" t="s">
        <v>5</v>
      </c>
      <c r="K2" s="27" t="s">
        <v>96</v>
      </c>
      <c r="L2" s="28"/>
      <c r="M2" s="29"/>
    </row>
    <row r="3" spans="1:13" x14ac:dyDescent="0.25">
      <c r="A3" s="14"/>
      <c r="B3" s="14"/>
      <c r="C3" s="14"/>
      <c r="D3" s="14"/>
      <c r="F3" s="14"/>
      <c r="G3" s="14"/>
      <c r="H3" s="14"/>
      <c r="I3" s="14"/>
      <c r="J3" s="14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30.5625</v>
      </c>
      <c r="M4" s="30">
        <f>SUMIF(D4:D38,1,H4:H38)/COUNT(D4:D38)</f>
        <v>16.333333333333332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12781.6875</v>
      </c>
      <c r="M5" s="30">
        <f>SUMIF(D4:D38,1,I4:I38)/COUNT(D4:D38)</f>
        <v>7121.2777777777774</v>
      </c>
    </row>
    <row r="6" spans="1:13" x14ac:dyDescent="0.25">
      <c r="A6" s="25">
        <v>3</v>
      </c>
      <c r="B6" s="25" t="s">
        <v>93</v>
      </c>
      <c r="C6" s="25" t="s">
        <v>93</v>
      </c>
      <c r="D6" s="25">
        <v>1</v>
      </c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984.0625</v>
      </c>
      <c r="M6" s="30">
        <f>SUMIF(D4:D38,1,J4:J38)/COUNT(D4:D38)</f>
        <v>561.16666666666663</v>
      </c>
    </row>
    <row r="7" spans="1:13" x14ac:dyDescent="0.25">
      <c r="A7" s="25">
        <v>4</v>
      </c>
      <c r="B7" s="25" t="s">
        <v>93</v>
      </c>
      <c r="C7" s="25" t="s">
        <v>93</v>
      </c>
      <c r="D7" s="25">
        <v>1</v>
      </c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>
        <v>1</v>
      </c>
      <c r="D8" s="25" t="s">
        <v>93</v>
      </c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 t="s">
        <v>93</v>
      </c>
      <c r="D9" s="25">
        <v>1</v>
      </c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 t="s">
        <v>93</v>
      </c>
      <c r="D10" s="25">
        <v>1</v>
      </c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 t="s">
        <v>93</v>
      </c>
      <c r="D15" s="25">
        <v>1</v>
      </c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 t="s">
        <v>93</v>
      </c>
      <c r="D16" s="25">
        <v>1</v>
      </c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 t="s">
        <v>93</v>
      </c>
      <c r="D17" s="25">
        <v>1</v>
      </c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 t="s">
        <v>93</v>
      </c>
      <c r="D19" s="25">
        <v>1</v>
      </c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 t="s">
        <v>93</v>
      </c>
      <c r="D20" s="25">
        <v>1</v>
      </c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 t="s">
        <v>93</v>
      </c>
      <c r="D22" s="25">
        <v>1</v>
      </c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>
        <v>1</v>
      </c>
      <c r="D23" s="25" t="s">
        <v>93</v>
      </c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 t="s">
        <v>93</v>
      </c>
      <c r="D29" s="25">
        <v>1</v>
      </c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 t="s">
        <v>93</v>
      </c>
      <c r="D31" s="25">
        <v>1</v>
      </c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16</v>
      </c>
      <c r="D39" s="25">
        <v>18</v>
      </c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30.5625</v>
      </c>
      <c r="I43" s="23">
        <f>L5</f>
        <v>12781.6875</v>
      </c>
      <c r="J43" s="23">
        <f>L6</f>
        <v>984.0625</v>
      </c>
    </row>
    <row r="44" spans="1:19" x14ac:dyDescent="0.25">
      <c r="G44" t="s">
        <v>100</v>
      </c>
      <c r="H44" s="23">
        <f>M4</f>
        <v>16.333333333333332</v>
      </c>
      <c r="I44" s="23">
        <f>M5</f>
        <v>7121.2777777777774</v>
      </c>
      <c r="J44" s="23">
        <f>M6</f>
        <v>561.16666666666663</v>
      </c>
    </row>
    <row r="46" spans="1:19" x14ac:dyDescent="0.25">
      <c r="F46" s="22" t="s">
        <v>89</v>
      </c>
      <c r="P46" s="22" t="s">
        <v>111</v>
      </c>
    </row>
    <row r="47" spans="1:19" x14ac:dyDescent="0.25">
      <c r="F47" s="13" t="s">
        <v>2</v>
      </c>
      <c r="G47" s="13"/>
      <c r="H47" s="13" t="s">
        <v>3</v>
      </c>
      <c r="I47" s="13" t="s">
        <v>4</v>
      </c>
      <c r="J47" s="13" t="s">
        <v>5</v>
      </c>
      <c r="K47" s="13" t="s">
        <v>77</v>
      </c>
      <c r="L47" s="13" t="s">
        <v>78</v>
      </c>
      <c r="M47" s="13" t="s">
        <v>79</v>
      </c>
      <c r="N47" s="13" t="s">
        <v>80</v>
      </c>
      <c r="P47" s="13" t="s">
        <v>91</v>
      </c>
      <c r="Q47" s="13" t="s">
        <v>77</v>
      </c>
      <c r="R47" s="13" t="s">
        <v>78</v>
      </c>
      <c r="S47" s="13" t="s">
        <v>79</v>
      </c>
    </row>
    <row r="48" spans="1:19" x14ac:dyDescent="0.25"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14"/>
      <c r="R48" s="14"/>
      <c r="S48" s="14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3671.9444158332176</v>
      </c>
      <c r="M49" s="26">
        <f>SQRT(((H49-$H$44)^2)+((I49-$I$44)^2)+((J49-$J$44)^2))</f>
        <v>9347.9980206366745</v>
      </c>
      <c r="N49" s="26">
        <f>MIN(K49:M49)</f>
        <v>3671.9444158332176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3491.4923983833546</v>
      </c>
      <c r="M50" s="26">
        <f t="shared" ref="M50:M83" si="2">SQRT(((H50-$H$44)^2)+((I50-$I$44)^2)+((J50-$J$44)^2))</f>
        <v>9167.6904091636734</v>
      </c>
      <c r="N50" s="26">
        <f t="shared" ref="N50:N83" si="3">MIN(K50:M50)</f>
        <v>3491.4923983833546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5622.5325959898846</v>
      </c>
      <c r="M51" s="26">
        <f t="shared" si="2"/>
        <v>59.217062522783117</v>
      </c>
      <c r="N51" s="26">
        <f t="shared" si="3"/>
        <v>59.217062522783117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6344.8212183613769</v>
      </c>
      <c r="M52" s="26">
        <f t="shared" si="2"/>
        <v>668.87193130959429</v>
      </c>
      <c r="N52" s="26">
        <f t="shared" si="3"/>
        <v>668.87193130959429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2763.4453211469104</v>
      </c>
      <c r="M53" s="26">
        <f t="shared" si="2"/>
        <v>2912.8167151486523</v>
      </c>
      <c r="N53" s="26">
        <f t="shared" si="3"/>
        <v>2763.4453211469104</v>
      </c>
      <c r="P53" s="25">
        <v>5</v>
      </c>
      <c r="Q53" s="25" t="str">
        <f t="shared" si="4"/>
        <v/>
      </c>
      <c r="R53" s="25">
        <f t="shared" si="5"/>
        <v>1</v>
      </c>
      <c r="S53" s="25" t="str">
        <f t="shared" si="6"/>
        <v/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4674.2379371367851</v>
      </c>
      <c r="M54" s="26">
        <f t="shared" si="2"/>
        <v>1014.1950800974278</v>
      </c>
      <c r="N54" s="26">
        <f t="shared" si="3"/>
        <v>1014.1950800974278</v>
      </c>
      <c r="P54" s="25">
        <v>6</v>
      </c>
      <c r="Q54" s="25" t="str">
        <f t="shared" si="4"/>
        <v/>
      </c>
      <c r="R54" s="25" t="str">
        <f t="shared" si="5"/>
        <v/>
      </c>
      <c r="S54" s="25">
        <f t="shared" si="6"/>
        <v>1</v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5834.1625292726249</v>
      </c>
      <c r="M55" s="26">
        <f t="shared" si="2"/>
        <v>162.50980977037912</v>
      </c>
      <c r="N55" s="26">
        <f t="shared" si="3"/>
        <v>162.50980977037912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1956.5505470007029</v>
      </c>
      <c r="M56" s="26">
        <f t="shared" si="2"/>
        <v>3735.8420580527827</v>
      </c>
      <c r="N56" s="26">
        <f t="shared" si="3"/>
        <v>1956.5505470007029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2443.6929109380235</v>
      </c>
      <c r="M57" s="26">
        <f t="shared" si="2"/>
        <v>3245.0868494531592</v>
      </c>
      <c r="N57" s="26">
        <f t="shared" si="3"/>
        <v>2443.6929109380235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2099.6168502773903</v>
      </c>
      <c r="M58" s="26">
        <f t="shared" si="2"/>
        <v>3625.3432012928788</v>
      </c>
      <c r="N58" s="26">
        <f t="shared" si="3"/>
        <v>2099.6168502773903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1411.3452954428799</v>
      </c>
      <c r="M59" s="26">
        <f t="shared" si="2"/>
        <v>4275.1904563740318</v>
      </c>
      <c r="N59" s="26">
        <f t="shared" si="3"/>
        <v>1411.3452954428799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3874.8389054215854</v>
      </c>
      <c r="M60" s="26">
        <f t="shared" si="2"/>
        <v>1806.2619148225081</v>
      </c>
      <c r="N60" s="26">
        <f t="shared" si="3"/>
        <v>1806.2619148225081</v>
      </c>
      <c r="P60" s="25">
        <v>12</v>
      </c>
      <c r="Q60" s="25" t="str">
        <f t="shared" si="4"/>
        <v/>
      </c>
      <c r="R60" s="25" t="str">
        <f t="shared" si="5"/>
        <v/>
      </c>
      <c r="S60" s="25">
        <f t="shared" si="6"/>
        <v>1</v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3375.4686590114788</v>
      </c>
      <c r="M61" s="26">
        <f t="shared" si="2"/>
        <v>2310.733504141162</v>
      </c>
      <c r="N61" s="26">
        <f t="shared" si="3"/>
        <v>2310.733504141162</v>
      </c>
      <c r="P61" s="25">
        <v>13</v>
      </c>
      <c r="Q61" s="25" t="str">
        <f t="shared" si="4"/>
        <v/>
      </c>
      <c r="R61" s="25" t="str">
        <f t="shared" si="5"/>
        <v/>
      </c>
      <c r="S61" s="25">
        <f t="shared" si="6"/>
        <v>1</v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3730.7883942899725</v>
      </c>
      <c r="M62" s="26">
        <f t="shared" si="2"/>
        <v>1954.5665886284655</v>
      </c>
      <c r="N62" s="26">
        <f t="shared" si="3"/>
        <v>1954.5665886284655</v>
      </c>
      <c r="P62" s="25">
        <v>14</v>
      </c>
      <c r="Q62" s="25" t="str">
        <f t="shared" si="4"/>
        <v/>
      </c>
      <c r="R62" s="25" t="str">
        <f t="shared" si="5"/>
        <v/>
      </c>
      <c r="S62" s="25">
        <f t="shared" si="6"/>
        <v>1</v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2585.7078175943911</v>
      </c>
      <c r="M63" s="26">
        <f t="shared" si="2"/>
        <v>8227.4393744648041</v>
      </c>
      <c r="N63" s="26">
        <f t="shared" si="3"/>
        <v>2585.7078175943911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4771.4591759721416</v>
      </c>
      <c r="M64" s="26">
        <f t="shared" si="2"/>
        <v>907.66109341197819</v>
      </c>
      <c r="N64" s="26">
        <f t="shared" si="3"/>
        <v>907.66109341197819</v>
      </c>
      <c r="P64" s="25">
        <v>16</v>
      </c>
      <c r="Q64" s="25" t="str">
        <f t="shared" si="4"/>
        <v/>
      </c>
      <c r="R64" s="25" t="str">
        <f t="shared" si="5"/>
        <v/>
      </c>
      <c r="S64" s="25">
        <f t="shared" si="6"/>
        <v>1</v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5516.3457145984557</v>
      </c>
      <c r="M65" s="26">
        <f t="shared" si="2"/>
        <v>178.08984762518222</v>
      </c>
      <c r="N65" s="26">
        <f t="shared" si="3"/>
        <v>178.08984762518222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359.82136952764495</v>
      </c>
      <c r="M66" s="26">
        <f t="shared" si="2"/>
        <v>5332.1158812993681</v>
      </c>
      <c r="N66" s="26">
        <f t="shared" si="3"/>
        <v>359.82136952764495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3202.6075575956461</v>
      </c>
      <c r="M67" s="26">
        <f t="shared" si="2"/>
        <v>2474.4533615066593</v>
      </c>
      <c r="N67" s="26">
        <f t="shared" si="3"/>
        <v>2474.4533615066593</v>
      </c>
      <c r="P67" s="25">
        <v>19</v>
      </c>
      <c r="Q67" s="25" t="str">
        <f t="shared" si="4"/>
        <v/>
      </c>
      <c r="R67" s="25" t="str">
        <f t="shared" si="5"/>
        <v/>
      </c>
      <c r="S67" s="25">
        <f t="shared" si="6"/>
        <v>1</v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2912.9192261318799</v>
      </c>
      <c r="M68" s="26">
        <f t="shared" si="2"/>
        <v>2768.1537759236744</v>
      </c>
      <c r="N68" s="26">
        <f t="shared" si="3"/>
        <v>2768.1537759236744</v>
      </c>
      <c r="P68" s="25">
        <v>20</v>
      </c>
      <c r="Q68" s="25" t="str">
        <f t="shared" si="4"/>
        <v/>
      </c>
      <c r="R68" s="25" t="str">
        <f t="shared" si="5"/>
        <v/>
      </c>
      <c r="S68" s="25">
        <f t="shared" si="6"/>
        <v>1</v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193.20887135105883</v>
      </c>
      <c r="M69" s="26">
        <f t="shared" si="2"/>
        <v>5658.4194293346272</v>
      </c>
      <c r="N69" s="26">
        <f t="shared" si="3"/>
        <v>193.20887135105883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1954.7593631873847</v>
      </c>
      <c r="M70" s="26">
        <f t="shared" si="2"/>
        <v>3724.5223249945379</v>
      </c>
      <c r="N70" s="26">
        <f t="shared" si="3"/>
        <v>1954.7593631873847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7199.0242163760468</v>
      </c>
      <c r="M71" s="26">
        <f t="shared" si="2"/>
        <v>1522.8451786940143</v>
      </c>
      <c r="N71" s="26">
        <f t="shared" si="3"/>
        <v>1522.8451786940143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656.80727231719197</v>
      </c>
      <c r="M72" s="26">
        <f t="shared" si="2"/>
        <v>5022.561187553224</v>
      </c>
      <c r="N72" s="26">
        <f t="shared" si="3"/>
        <v>656.80727231719197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7015.7596999875041</v>
      </c>
      <c r="M73" s="26">
        <f t="shared" si="2"/>
        <v>1339.5733957928728</v>
      </c>
      <c r="N73" s="26">
        <f t="shared" si="3"/>
        <v>1339.5733957928728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4793.3472952592065</v>
      </c>
      <c r="M74" s="26">
        <f t="shared" si="2"/>
        <v>884.04379884234561</v>
      </c>
      <c r="N74" s="26">
        <f t="shared" si="3"/>
        <v>884.04379884234561</v>
      </c>
      <c r="P74" s="25">
        <v>26</v>
      </c>
      <c r="Q74" s="25" t="str">
        <f t="shared" si="4"/>
        <v/>
      </c>
      <c r="R74" s="25" t="str">
        <f t="shared" si="5"/>
        <v/>
      </c>
      <c r="S74" s="25">
        <f t="shared" si="6"/>
        <v>1</v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340.78885393854944</v>
      </c>
      <c r="M75" s="26">
        <f t="shared" si="2"/>
        <v>5348.5922648907708</v>
      </c>
      <c r="N75" s="26">
        <f t="shared" si="3"/>
        <v>340.78885393854944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3453.8237567902547</v>
      </c>
      <c r="M76" s="26">
        <f t="shared" si="2"/>
        <v>2229.866437067587</v>
      </c>
      <c r="N76" s="26">
        <f t="shared" si="3"/>
        <v>2229.866437067587</v>
      </c>
      <c r="P76" s="25">
        <v>28</v>
      </c>
      <c r="Q76" s="25" t="str">
        <f t="shared" si="4"/>
        <v/>
      </c>
      <c r="R76" s="25" t="str">
        <f t="shared" si="5"/>
        <v/>
      </c>
      <c r="S76" s="25">
        <f t="shared" si="6"/>
        <v>1</v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3232.8578754669606</v>
      </c>
      <c r="M77" s="26">
        <f t="shared" si="2"/>
        <v>8907.0940388012859</v>
      </c>
      <c r="N77" s="26">
        <f t="shared" si="3"/>
        <v>3232.8578754669606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7885.5448396397287</v>
      </c>
      <c r="M78" s="26">
        <f t="shared" si="2"/>
        <v>2209.8820467377495</v>
      </c>
      <c r="N78" s="26">
        <f t="shared" si="3"/>
        <v>2209.8820467377495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3904.1801050884869</v>
      </c>
      <c r="M79" s="26">
        <f t="shared" si="2"/>
        <v>9578.6791129770445</v>
      </c>
      <c r="N79" s="26">
        <f t="shared" si="3"/>
        <v>3904.1801050884869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8652.0220566043845</v>
      </c>
      <c r="M80" s="26">
        <f t="shared" si="2"/>
        <v>2975.8203713793018</v>
      </c>
      <c r="N80" s="26">
        <f t="shared" si="3"/>
        <v>2975.8203713793018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19770.556281196761</v>
      </c>
      <c r="M81" s="26">
        <f t="shared" si="2"/>
        <v>25299.869799718654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8859.4162642337087</v>
      </c>
      <c r="M82" s="26">
        <f t="shared" si="2"/>
        <v>3183.3752343567744</v>
      </c>
      <c r="N82" s="26">
        <f t="shared" si="3"/>
        <v>3183.3752343567744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7381.6331047383237</v>
      </c>
      <c r="M83" s="26">
        <f t="shared" si="2"/>
        <v>1706.1439285530018</v>
      </c>
      <c r="N83" s="26">
        <f t="shared" si="3"/>
        <v>1706.1439285530018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15</v>
      </c>
      <c r="S84" s="25">
        <f t="shared" si="7"/>
        <v>19</v>
      </c>
    </row>
  </sheetData>
  <mergeCells count="21">
    <mergeCell ref="N47:N48"/>
    <mergeCell ref="P47:P48"/>
    <mergeCell ref="Q47:Q48"/>
    <mergeCell ref="R47:R48"/>
    <mergeCell ref="S47:S48"/>
    <mergeCell ref="I2:I3"/>
    <mergeCell ref="J2:J3"/>
    <mergeCell ref="K2:M2"/>
    <mergeCell ref="F47:G48"/>
    <mergeCell ref="H47:H48"/>
    <mergeCell ref="I47:I48"/>
    <mergeCell ref="J47:J48"/>
    <mergeCell ref="K47:K48"/>
    <mergeCell ref="L47:L48"/>
    <mergeCell ref="M47:M48"/>
    <mergeCell ref="A2:A3"/>
    <mergeCell ref="B2:B3"/>
    <mergeCell ref="C2:C3"/>
    <mergeCell ref="D2:D3"/>
    <mergeCell ref="F2:G3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62" workbookViewId="0">
      <selection activeCell="S84" sqref="F1:S84"/>
    </sheetView>
  </sheetViews>
  <sheetFormatPr defaultRowHeight="15" x14ac:dyDescent="0.25"/>
  <cols>
    <col min="1" max="1" width="3.85546875" customWidth="1"/>
    <col min="6" max="6" width="4.42578125" customWidth="1"/>
    <col min="7" max="7" width="18.140625" customWidth="1"/>
    <col min="16" max="16" width="4.5703125" customWidth="1"/>
  </cols>
  <sheetData>
    <row r="1" spans="1:13" x14ac:dyDescent="0.25">
      <c r="A1" s="22" t="s">
        <v>112</v>
      </c>
      <c r="F1" s="22" t="s">
        <v>95</v>
      </c>
    </row>
    <row r="2" spans="1:13" ht="15" customHeight="1" x14ac:dyDescent="0.25">
      <c r="A2" s="13" t="s">
        <v>91</v>
      </c>
      <c r="B2" s="13" t="s">
        <v>77</v>
      </c>
      <c r="C2" s="13" t="s">
        <v>78</v>
      </c>
      <c r="D2" s="13" t="s">
        <v>79</v>
      </c>
      <c r="F2" s="11" t="s">
        <v>2</v>
      </c>
      <c r="G2" s="11"/>
      <c r="H2" s="11" t="s">
        <v>3</v>
      </c>
      <c r="I2" s="11" t="s">
        <v>4</v>
      </c>
      <c r="J2" s="11" t="s">
        <v>5</v>
      </c>
      <c r="K2" s="31" t="s">
        <v>96</v>
      </c>
      <c r="L2" s="32"/>
      <c r="M2" s="33"/>
    </row>
    <row r="3" spans="1:13" x14ac:dyDescent="0.25">
      <c r="A3" s="14"/>
      <c r="B3" s="14"/>
      <c r="C3" s="14"/>
      <c r="D3" s="14"/>
      <c r="F3" s="12"/>
      <c r="G3" s="12"/>
      <c r="H3" s="12"/>
      <c r="I3" s="12"/>
      <c r="J3" s="12"/>
      <c r="K3" s="12" t="s">
        <v>77</v>
      </c>
      <c r="L3" s="12" t="s">
        <v>78</v>
      </c>
      <c r="M3" s="12" t="s">
        <v>79</v>
      </c>
    </row>
    <row r="4" spans="1:13" x14ac:dyDescent="0.25">
      <c r="A4" s="25">
        <v>1</v>
      </c>
      <c r="B4" s="25" t="s">
        <v>93</v>
      </c>
      <c r="C4" s="25">
        <v>1</v>
      </c>
      <c r="D4" s="25" t="s">
        <v>93</v>
      </c>
      <c r="F4" s="8">
        <v>1</v>
      </c>
      <c r="G4" s="8" t="s">
        <v>8</v>
      </c>
      <c r="H4" s="9">
        <v>41</v>
      </c>
      <c r="I4" s="9">
        <v>16440</v>
      </c>
      <c r="J4" s="9">
        <v>1300</v>
      </c>
      <c r="K4" s="30">
        <f>SUMIF(B4:B38,1,H4:H38)/COUNT(B4:B38)</f>
        <v>73</v>
      </c>
      <c r="L4" s="30">
        <f>SUMIF(C4:C38,1,H4:H38)/COUNT(C4:C38)</f>
        <v>31.133333333333333</v>
      </c>
      <c r="M4" s="30">
        <f>SUMIF(D4:D38,1,H4:H38)/COUNT(D4:D38)</f>
        <v>16.631578947368421</v>
      </c>
    </row>
    <row r="5" spans="1:13" x14ac:dyDescent="0.25">
      <c r="A5" s="25">
        <v>2</v>
      </c>
      <c r="B5" s="25" t="s">
        <v>93</v>
      </c>
      <c r="C5" s="25">
        <v>1</v>
      </c>
      <c r="D5" s="25" t="s">
        <v>93</v>
      </c>
      <c r="F5" s="8">
        <v>2</v>
      </c>
      <c r="G5" s="8" t="s">
        <v>10</v>
      </c>
      <c r="H5" s="9">
        <v>37</v>
      </c>
      <c r="I5" s="9">
        <v>16264</v>
      </c>
      <c r="J5" s="9">
        <v>1237</v>
      </c>
      <c r="K5" s="30">
        <f>SUMIF(B4:B38,1,I4:I38)/COUNT(B4:B38)</f>
        <v>31466</v>
      </c>
      <c r="L5" s="30">
        <f>SUMIF(C4:C38,1,I4:I38)/COUNT(C4:C38)</f>
        <v>12974.6</v>
      </c>
      <c r="M5" s="30">
        <f>SUMIF(D4:D38,1,I4:I38)/COUNT(D4:D38)</f>
        <v>7266.894736842105</v>
      </c>
    </row>
    <row r="6" spans="1:13" x14ac:dyDescent="0.25">
      <c r="A6" s="25">
        <v>3</v>
      </c>
      <c r="B6" s="25" t="s">
        <v>93</v>
      </c>
      <c r="C6" s="25" t="s">
        <v>93</v>
      </c>
      <c r="D6" s="25">
        <v>1</v>
      </c>
      <c r="F6" s="8">
        <v>3</v>
      </c>
      <c r="G6" s="8" t="s">
        <v>12</v>
      </c>
      <c r="H6" s="9">
        <v>16</v>
      </c>
      <c r="I6" s="9">
        <v>7173</v>
      </c>
      <c r="J6" s="9">
        <v>590</v>
      </c>
      <c r="K6" s="30">
        <f>SUMIF(B4:B38,1,J4:J38)/COUNT(B4:B38)</f>
        <v>7447</v>
      </c>
      <c r="L6" s="30">
        <f>SUMIF(C4:C38,1,J4:J38)/COUNT(C4:C38)</f>
        <v>1006.3333333333334</v>
      </c>
      <c r="M6" s="30">
        <f>SUMIF(D4:D38,1,J4:J38)/COUNT(D4:D38)</f>
        <v>565.84210526315792</v>
      </c>
    </row>
    <row r="7" spans="1:13" x14ac:dyDescent="0.25">
      <c r="A7" s="25">
        <v>4</v>
      </c>
      <c r="B7" s="25" t="s">
        <v>93</v>
      </c>
      <c r="C7" s="25" t="s">
        <v>93</v>
      </c>
      <c r="D7" s="25">
        <v>1</v>
      </c>
      <c r="F7" s="8">
        <v>4</v>
      </c>
      <c r="G7" s="8" t="s">
        <v>14</v>
      </c>
      <c r="H7" s="9">
        <v>13</v>
      </c>
      <c r="I7" s="9">
        <v>6456</v>
      </c>
      <c r="J7" s="9">
        <v>492</v>
      </c>
      <c r="K7" s="25"/>
      <c r="L7" s="25"/>
      <c r="M7" s="25"/>
    </row>
    <row r="8" spans="1:13" x14ac:dyDescent="0.25">
      <c r="A8" s="25">
        <v>5</v>
      </c>
      <c r="B8" s="25" t="s">
        <v>93</v>
      </c>
      <c r="C8" s="25">
        <v>1</v>
      </c>
      <c r="D8" s="25" t="s">
        <v>93</v>
      </c>
      <c r="F8" s="8">
        <v>5</v>
      </c>
      <c r="G8" s="8" t="s">
        <v>16</v>
      </c>
      <c r="H8" s="9">
        <v>25</v>
      </c>
      <c r="I8" s="9">
        <v>10025</v>
      </c>
      <c r="J8" s="9">
        <v>791</v>
      </c>
      <c r="K8" s="25"/>
      <c r="L8" s="25"/>
      <c r="M8" s="25"/>
    </row>
    <row r="9" spans="1:13" x14ac:dyDescent="0.25">
      <c r="A9" s="25">
        <v>6</v>
      </c>
      <c r="B9" s="25" t="s">
        <v>93</v>
      </c>
      <c r="C9" s="25" t="s">
        <v>93</v>
      </c>
      <c r="D9" s="25">
        <v>1</v>
      </c>
      <c r="F9" s="8">
        <v>6</v>
      </c>
      <c r="G9" s="8" t="s">
        <v>18</v>
      </c>
      <c r="H9" s="9">
        <v>23</v>
      </c>
      <c r="I9" s="9">
        <v>8112</v>
      </c>
      <c r="J9" s="9">
        <v>778</v>
      </c>
      <c r="K9" s="25"/>
      <c r="L9" s="25"/>
      <c r="M9" s="25"/>
    </row>
    <row r="10" spans="1:13" x14ac:dyDescent="0.25">
      <c r="A10" s="25">
        <v>7</v>
      </c>
      <c r="B10" s="25" t="s">
        <v>93</v>
      </c>
      <c r="C10" s="25" t="s">
        <v>93</v>
      </c>
      <c r="D10" s="25">
        <v>1</v>
      </c>
      <c r="F10" s="8">
        <v>7</v>
      </c>
      <c r="G10" s="8" t="s">
        <v>20</v>
      </c>
      <c r="H10" s="9">
        <v>17</v>
      </c>
      <c r="I10" s="9">
        <v>6961</v>
      </c>
      <c r="J10" s="9">
        <v>588</v>
      </c>
      <c r="K10" s="25"/>
      <c r="L10" s="25"/>
      <c r="M10" s="25"/>
    </row>
    <row r="11" spans="1:13" x14ac:dyDescent="0.25">
      <c r="A11" s="25">
        <v>8</v>
      </c>
      <c r="B11" s="25" t="s">
        <v>93</v>
      </c>
      <c r="C11" s="25">
        <v>1</v>
      </c>
      <c r="D11" s="25" t="s">
        <v>93</v>
      </c>
      <c r="F11" s="8">
        <v>8</v>
      </c>
      <c r="G11" s="8" t="s">
        <v>22</v>
      </c>
      <c r="H11" s="9">
        <v>35</v>
      </c>
      <c r="I11" s="9">
        <v>10826</v>
      </c>
      <c r="J11" s="9">
        <v>1042</v>
      </c>
      <c r="K11" s="25"/>
      <c r="L11" s="25"/>
      <c r="M11" s="25"/>
    </row>
    <row r="12" spans="1:13" x14ac:dyDescent="0.25">
      <c r="A12" s="25">
        <v>9</v>
      </c>
      <c r="B12" s="25" t="s">
        <v>93</v>
      </c>
      <c r="C12" s="25">
        <v>1</v>
      </c>
      <c r="D12" s="25" t="s">
        <v>93</v>
      </c>
      <c r="F12" s="8">
        <v>9</v>
      </c>
      <c r="G12" s="8" t="s">
        <v>24</v>
      </c>
      <c r="H12" s="9">
        <v>32</v>
      </c>
      <c r="I12" s="9">
        <v>10338</v>
      </c>
      <c r="J12" s="9">
        <v>989</v>
      </c>
      <c r="K12" s="25"/>
      <c r="L12" s="25"/>
      <c r="M12" s="25"/>
    </row>
    <row r="13" spans="1:13" x14ac:dyDescent="0.25">
      <c r="A13" s="25">
        <v>10</v>
      </c>
      <c r="B13" s="25" t="s">
        <v>93</v>
      </c>
      <c r="C13" s="25">
        <v>1</v>
      </c>
      <c r="D13" s="25" t="s">
        <v>93</v>
      </c>
      <c r="F13" s="8">
        <v>10</v>
      </c>
      <c r="G13" s="8" t="s">
        <v>26</v>
      </c>
      <c r="H13" s="9">
        <v>28</v>
      </c>
      <c r="I13" s="9">
        <v>10692</v>
      </c>
      <c r="J13" s="9">
        <v>1188</v>
      </c>
      <c r="K13" s="25"/>
      <c r="L13" s="25"/>
      <c r="M13" s="25"/>
    </row>
    <row r="14" spans="1:13" x14ac:dyDescent="0.25">
      <c r="A14" s="25">
        <v>11</v>
      </c>
      <c r="B14" s="25" t="s">
        <v>93</v>
      </c>
      <c r="C14" s="25">
        <v>1</v>
      </c>
      <c r="D14" s="25" t="s">
        <v>93</v>
      </c>
      <c r="F14" s="8">
        <v>11</v>
      </c>
      <c r="G14" s="8" t="s">
        <v>28</v>
      </c>
      <c r="H14" s="9">
        <v>27</v>
      </c>
      <c r="I14" s="9">
        <v>11371</v>
      </c>
      <c r="J14" s="9">
        <v>1027</v>
      </c>
      <c r="K14" s="25"/>
      <c r="L14" s="25"/>
      <c r="M14" s="25"/>
    </row>
    <row r="15" spans="1:13" x14ac:dyDescent="0.25">
      <c r="A15" s="25">
        <v>12</v>
      </c>
      <c r="B15" s="25" t="s">
        <v>93</v>
      </c>
      <c r="C15" s="25" t="s">
        <v>93</v>
      </c>
      <c r="D15" s="25">
        <v>1</v>
      </c>
      <c r="F15" s="8">
        <v>12</v>
      </c>
      <c r="G15" s="8" t="s">
        <v>30</v>
      </c>
      <c r="H15" s="9">
        <v>21</v>
      </c>
      <c r="I15" s="9">
        <v>8911</v>
      </c>
      <c r="J15" s="9">
        <v>805</v>
      </c>
      <c r="K15" s="25"/>
      <c r="L15" s="25"/>
      <c r="M15" s="25"/>
    </row>
    <row r="16" spans="1:13" x14ac:dyDescent="0.25">
      <c r="A16" s="25">
        <v>13</v>
      </c>
      <c r="B16" s="25" t="s">
        <v>93</v>
      </c>
      <c r="C16" s="25" t="s">
        <v>93</v>
      </c>
      <c r="D16" s="25">
        <v>1</v>
      </c>
      <c r="F16" s="8">
        <v>13</v>
      </c>
      <c r="G16" s="8" t="s">
        <v>32</v>
      </c>
      <c r="H16" s="9">
        <v>14</v>
      </c>
      <c r="I16" s="9">
        <v>9432</v>
      </c>
      <c r="J16" s="9">
        <v>568</v>
      </c>
      <c r="K16" s="25"/>
      <c r="L16" s="25"/>
      <c r="M16" s="25"/>
    </row>
    <row r="17" spans="1:13" x14ac:dyDescent="0.25">
      <c r="A17" s="25">
        <v>14</v>
      </c>
      <c r="B17" s="25" t="s">
        <v>93</v>
      </c>
      <c r="C17" s="25" t="s">
        <v>93</v>
      </c>
      <c r="D17" s="25">
        <v>1</v>
      </c>
      <c r="F17" s="8">
        <v>14</v>
      </c>
      <c r="G17" s="8" t="s">
        <v>34</v>
      </c>
      <c r="H17" s="9">
        <v>25</v>
      </c>
      <c r="I17" s="9">
        <v>9053</v>
      </c>
      <c r="J17" s="9">
        <v>859</v>
      </c>
      <c r="K17" s="25"/>
      <c r="L17" s="25"/>
      <c r="M17" s="25"/>
    </row>
    <row r="18" spans="1:13" x14ac:dyDescent="0.25">
      <c r="A18" s="25">
        <v>15</v>
      </c>
      <c r="B18" s="25" t="s">
        <v>93</v>
      </c>
      <c r="C18" s="25">
        <v>1</v>
      </c>
      <c r="D18" s="25" t="s">
        <v>93</v>
      </c>
      <c r="F18" s="8">
        <v>15</v>
      </c>
      <c r="G18" s="8" t="s">
        <v>36</v>
      </c>
      <c r="H18" s="9">
        <v>36</v>
      </c>
      <c r="I18" s="9">
        <v>15348</v>
      </c>
      <c r="J18" s="9">
        <v>668</v>
      </c>
      <c r="K18" s="25"/>
      <c r="L18" s="25"/>
      <c r="M18" s="25"/>
    </row>
    <row r="19" spans="1:13" x14ac:dyDescent="0.25">
      <c r="A19" s="25">
        <v>16</v>
      </c>
      <c r="B19" s="25" t="s">
        <v>93</v>
      </c>
      <c r="C19" s="25" t="s">
        <v>93</v>
      </c>
      <c r="D19" s="25">
        <v>1</v>
      </c>
      <c r="F19" s="8">
        <v>16</v>
      </c>
      <c r="G19" s="8" t="s">
        <v>38</v>
      </c>
      <c r="H19" s="9">
        <v>22</v>
      </c>
      <c r="I19" s="9">
        <v>8019</v>
      </c>
      <c r="J19" s="9">
        <v>695</v>
      </c>
      <c r="K19" s="25"/>
      <c r="L19" s="25"/>
      <c r="M19" s="25"/>
    </row>
    <row r="20" spans="1:13" x14ac:dyDescent="0.25">
      <c r="A20" s="25">
        <v>17</v>
      </c>
      <c r="B20" s="25" t="s">
        <v>93</v>
      </c>
      <c r="C20" s="25" t="s">
        <v>93</v>
      </c>
      <c r="D20" s="25">
        <v>1</v>
      </c>
      <c r="F20" s="8">
        <v>17</v>
      </c>
      <c r="G20" s="8" t="s">
        <v>40</v>
      </c>
      <c r="H20" s="9">
        <v>14</v>
      </c>
      <c r="I20" s="9">
        <v>7287</v>
      </c>
      <c r="J20" s="9">
        <v>496</v>
      </c>
      <c r="K20" s="25"/>
      <c r="L20" s="25"/>
      <c r="M20" s="25"/>
    </row>
    <row r="21" spans="1:13" x14ac:dyDescent="0.25">
      <c r="A21" s="25">
        <v>18</v>
      </c>
      <c r="B21" s="25" t="s">
        <v>93</v>
      </c>
      <c r="C21" s="25">
        <v>1</v>
      </c>
      <c r="D21" s="25" t="s">
        <v>93</v>
      </c>
      <c r="F21" s="8">
        <v>18</v>
      </c>
      <c r="G21" s="8" t="s">
        <v>42</v>
      </c>
      <c r="H21" s="9">
        <v>26</v>
      </c>
      <c r="I21" s="9">
        <v>12430</v>
      </c>
      <c r="J21" s="9">
        <v>1060</v>
      </c>
      <c r="K21" s="25"/>
      <c r="L21" s="25"/>
      <c r="M21" s="25"/>
    </row>
    <row r="22" spans="1:13" x14ac:dyDescent="0.25">
      <c r="A22" s="25">
        <v>19</v>
      </c>
      <c r="B22" s="25" t="s">
        <v>93</v>
      </c>
      <c r="C22" s="25" t="s">
        <v>93</v>
      </c>
      <c r="D22" s="25">
        <v>1</v>
      </c>
      <c r="F22" s="8">
        <v>19</v>
      </c>
      <c r="G22" s="8" t="s">
        <v>44</v>
      </c>
      <c r="H22" s="9">
        <v>17</v>
      </c>
      <c r="I22" s="9">
        <v>9592</v>
      </c>
      <c r="J22" s="9">
        <v>697</v>
      </c>
      <c r="K22" s="25"/>
      <c r="L22" s="25"/>
      <c r="M22" s="25"/>
    </row>
    <row r="23" spans="1:13" x14ac:dyDescent="0.25">
      <c r="A23" s="25">
        <v>20</v>
      </c>
      <c r="B23" s="25" t="s">
        <v>93</v>
      </c>
      <c r="C23" s="25" t="s">
        <v>93</v>
      </c>
      <c r="D23" s="25">
        <v>1</v>
      </c>
      <c r="F23" s="8">
        <v>20</v>
      </c>
      <c r="G23" s="8" t="s">
        <v>46</v>
      </c>
      <c r="H23" s="9">
        <v>22</v>
      </c>
      <c r="I23" s="9">
        <v>9888</v>
      </c>
      <c r="J23" s="9">
        <v>650</v>
      </c>
      <c r="K23" s="25"/>
      <c r="L23" s="25"/>
      <c r="M23" s="25"/>
    </row>
    <row r="24" spans="1:13" x14ac:dyDescent="0.25">
      <c r="A24" s="25">
        <v>21</v>
      </c>
      <c r="B24" s="25" t="s">
        <v>93</v>
      </c>
      <c r="C24" s="25">
        <v>1</v>
      </c>
      <c r="D24" s="25" t="s">
        <v>93</v>
      </c>
      <c r="F24" s="8">
        <v>21</v>
      </c>
      <c r="G24" s="8" t="s">
        <v>48</v>
      </c>
      <c r="H24" s="9">
        <v>34</v>
      </c>
      <c r="I24" s="9">
        <v>12775</v>
      </c>
      <c r="J24" s="9">
        <v>791</v>
      </c>
      <c r="K24" s="25"/>
      <c r="L24" s="25"/>
      <c r="M24" s="25"/>
    </row>
    <row r="25" spans="1:13" x14ac:dyDescent="0.25">
      <c r="A25" s="25">
        <v>22</v>
      </c>
      <c r="B25" s="25" t="s">
        <v>93</v>
      </c>
      <c r="C25" s="25">
        <v>1</v>
      </c>
      <c r="D25" s="25" t="s">
        <v>93</v>
      </c>
      <c r="F25" s="8">
        <v>22</v>
      </c>
      <c r="G25" s="8" t="s">
        <v>50</v>
      </c>
      <c r="H25" s="9">
        <v>25</v>
      </c>
      <c r="I25" s="9">
        <v>10841</v>
      </c>
      <c r="J25" s="9">
        <v>750</v>
      </c>
      <c r="K25" s="25"/>
      <c r="L25" s="25"/>
      <c r="M25" s="25"/>
    </row>
    <row r="26" spans="1:13" x14ac:dyDescent="0.25">
      <c r="A26" s="25">
        <v>23</v>
      </c>
      <c r="B26" s="25" t="s">
        <v>93</v>
      </c>
      <c r="C26" s="25" t="s">
        <v>93</v>
      </c>
      <c r="D26" s="25">
        <v>1</v>
      </c>
      <c r="F26" s="8">
        <v>23</v>
      </c>
      <c r="G26" s="8" t="s">
        <v>52</v>
      </c>
      <c r="H26" s="9">
        <v>15</v>
      </c>
      <c r="I26" s="9">
        <v>5602</v>
      </c>
      <c r="J26" s="9">
        <v>457</v>
      </c>
      <c r="K26" s="25"/>
      <c r="L26" s="25"/>
      <c r="M26" s="25"/>
    </row>
    <row r="27" spans="1:13" x14ac:dyDescent="0.25">
      <c r="A27" s="25">
        <v>24</v>
      </c>
      <c r="B27" s="25" t="s">
        <v>93</v>
      </c>
      <c r="C27" s="25">
        <v>1</v>
      </c>
      <c r="D27" s="25" t="s">
        <v>93</v>
      </c>
      <c r="F27" s="8">
        <v>24</v>
      </c>
      <c r="G27" s="8" t="s">
        <v>54</v>
      </c>
      <c r="H27" s="9">
        <v>32</v>
      </c>
      <c r="I27" s="9">
        <v>12134</v>
      </c>
      <c r="J27" s="9">
        <v>875</v>
      </c>
      <c r="K27" s="25"/>
      <c r="L27" s="25"/>
      <c r="M27" s="25"/>
    </row>
    <row r="28" spans="1:13" x14ac:dyDescent="0.25">
      <c r="A28" s="25">
        <v>25</v>
      </c>
      <c r="B28" s="25" t="s">
        <v>93</v>
      </c>
      <c r="C28" s="25" t="s">
        <v>93</v>
      </c>
      <c r="D28" s="25">
        <v>1</v>
      </c>
      <c r="F28" s="8">
        <v>25</v>
      </c>
      <c r="G28" s="8" t="s">
        <v>56</v>
      </c>
      <c r="H28" s="9">
        <v>14</v>
      </c>
      <c r="I28" s="9">
        <v>5786</v>
      </c>
      <c r="J28" s="9">
        <v>454</v>
      </c>
      <c r="K28" s="25"/>
      <c r="L28" s="25"/>
      <c r="M28" s="25"/>
    </row>
    <row r="29" spans="1:13" x14ac:dyDescent="0.25">
      <c r="A29" s="25">
        <v>26</v>
      </c>
      <c r="B29" s="25" t="s">
        <v>93</v>
      </c>
      <c r="C29" s="25" t="s">
        <v>93</v>
      </c>
      <c r="D29" s="25">
        <v>1</v>
      </c>
      <c r="F29" s="8">
        <v>26</v>
      </c>
      <c r="G29" s="8" t="s">
        <v>58</v>
      </c>
      <c r="H29" s="9">
        <v>17</v>
      </c>
      <c r="I29" s="9">
        <v>8005</v>
      </c>
      <c r="J29" s="9">
        <v>585</v>
      </c>
      <c r="K29" s="25"/>
      <c r="L29" s="25"/>
      <c r="M29" s="25"/>
    </row>
    <row r="30" spans="1:13" x14ac:dyDescent="0.25">
      <c r="A30" s="25">
        <v>27</v>
      </c>
      <c r="B30" s="25" t="s">
        <v>93</v>
      </c>
      <c r="C30" s="25">
        <v>1</v>
      </c>
      <c r="D30" s="25" t="s">
        <v>93</v>
      </c>
      <c r="F30" s="8">
        <v>27</v>
      </c>
      <c r="G30" s="8" t="s">
        <v>60</v>
      </c>
      <c r="H30" s="9">
        <v>23</v>
      </c>
      <c r="I30" s="9">
        <v>12461</v>
      </c>
      <c r="J30" s="9">
        <v>869</v>
      </c>
      <c r="K30" s="25"/>
      <c r="L30" s="25"/>
      <c r="M30" s="25"/>
    </row>
    <row r="31" spans="1:13" x14ac:dyDescent="0.25">
      <c r="A31" s="25">
        <v>28</v>
      </c>
      <c r="B31" s="25" t="s">
        <v>93</v>
      </c>
      <c r="C31" s="25" t="s">
        <v>93</v>
      </c>
      <c r="D31" s="25">
        <v>1</v>
      </c>
      <c r="F31" s="8">
        <v>28</v>
      </c>
      <c r="G31" s="8" t="s">
        <v>62</v>
      </c>
      <c r="H31" s="9">
        <v>25</v>
      </c>
      <c r="I31" s="9">
        <v>9351</v>
      </c>
      <c r="J31" s="9">
        <v>585</v>
      </c>
      <c r="K31" s="25"/>
      <c r="L31" s="25"/>
      <c r="M31" s="25"/>
    </row>
    <row r="32" spans="1:13" x14ac:dyDescent="0.25">
      <c r="A32" s="25">
        <v>29</v>
      </c>
      <c r="B32" s="25" t="s">
        <v>93</v>
      </c>
      <c r="C32" s="25">
        <v>1</v>
      </c>
      <c r="D32" s="25" t="s">
        <v>93</v>
      </c>
      <c r="F32" s="8">
        <v>29</v>
      </c>
      <c r="G32" s="8" t="s">
        <v>64</v>
      </c>
      <c r="H32" s="9">
        <v>32</v>
      </c>
      <c r="I32" s="9">
        <v>16013</v>
      </c>
      <c r="J32" s="9">
        <v>1084</v>
      </c>
      <c r="K32" s="25"/>
      <c r="L32" s="25"/>
      <c r="M32" s="25"/>
    </row>
    <row r="33" spans="1:19" x14ac:dyDescent="0.25">
      <c r="A33" s="25">
        <v>30</v>
      </c>
      <c r="B33" s="25" t="s">
        <v>93</v>
      </c>
      <c r="C33" s="25" t="s">
        <v>93</v>
      </c>
      <c r="D33" s="25">
        <v>1</v>
      </c>
      <c r="F33" s="8">
        <v>30</v>
      </c>
      <c r="G33" s="8" t="s">
        <v>83</v>
      </c>
      <c r="H33" s="9">
        <v>12</v>
      </c>
      <c r="I33" s="9">
        <v>4914</v>
      </c>
      <c r="J33" s="9">
        <v>454</v>
      </c>
      <c r="K33" s="25"/>
      <c r="L33" s="25"/>
      <c r="M33" s="25"/>
    </row>
    <row r="34" spans="1:19" x14ac:dyDescent="0.25">
      <c r="A34" s="25">
        <v>31</v>
      </c>
      <c r="B34" s="25" t="s">
        <v>93</v>
      </c>
      <c r="C34" s="25">
        <v>1</v>
      </c>
      <c r="D34" s="25" t="s">
        <v>93</v>
      </c>
      <c r="F34" s="8">
        <v>31</v>
      </c>
      <c r="G34" s="8" t="s">
        <v>84</v>
      </c>
      <c r="H34" s="9">
        <v>34</v>
      </c>
      <c r="I34" s="9">
        <v>16661</v>
      </c>
      <c r="J34" s="9">
        <v>1424</v>
      </c>
      <c r="K34" s="25"/>
      <c r="L34" s="25"/>
      <c r="M34" s="25"/>
    </row>
    <row r="35" spans="1:19" x14ac:dyDescent="0.25">
      <c r="A35" s="25">
        <v>32</v>
      </c>
      <c r="B35" s="25" t="s">
        <v>93</v>
      </c>
      <c r="C35" s="25" t="s">
        <v>93</v>
      </c>
      <c r="D35" s="25">
        <v>1</v>
      </c>
      <c r="F35" s="8">
        <v>32</v>
      </c>
      <c r="G35" s="8" t="s">
        <v>85</v>
      </c>
      <c r="H35" s="9">
        <v>8</v>
      </c>
      <c r="I35" s="9">
        <v>4154</v>
      </c>
      <c r="J35" s="9">
        <v>336</v>
      </c>
      <c r="K35" s="25"/>
      <c r="L35" s="25"/>
      <c r="M35" s="25"/>
    </row>
    <row r="36" spans="1:19" x14ac:dyDescent="0.25">
      <c r="A36" s="25">
        <v>33</v>
      </c>
      <c r="B36" s="25">
        <v>1</v>
      </c>
      <c r="C36" s="25" t="s">
        <v>93</v>
      </c>
      <c r="D36" s="25" t="s">
        <v>93</v>
      </c>
      <c r="F36" s="8">
        <v>33</v>
      </c>
      <c r="G36" s="8" t="s">
        <v>86</v>
      </c>
      <c r="H36" s="9">
        <v>73</v>
      </c>
      <c r="I36" s="9">
        <v>31466</v>
      </c>
      <c r="J36" s="9">
        <v>7447</v>
      </c>
      <c r="K36" s="25"/>
      <c r="L36" s="25"/>
      <c r="M36" s="25"/>
    </row>
    <row r="37" spans="1:19" x14ac:dyDescent="0.25">
      <c r="A37" s="25">
        <v>34</v>
      </c>
      <c r="B37" s="25" t="s">
        <v>93</v>
      </c>
      <c r="C37" s="25" t="s">
        <v>93</v>
      </c>
      <c r="D37" s="25">
        <v>1</v>
      </c>
      <c r="F37" s="8">
        <v>34</v>
      </c>
      <c r="G37" s="8" t="s">
        <v>87</v>
      </c>
      <c r="H37" s="9">
        <v>9</v>
      </c>
      <c r="I37" s="9">
        <v>3950</v>
      </c>
      <c r="J37" s="9">
        <v>284</v>
      </c>
      <c r="K37" s="25"/>
      <c r="L37" s="25"/>
      <c r="M37" s="25"/>
    </row>
    <row r="38" spans="1:19" x14ac:dyDescent="0.25">
      <c r="A38" s="25">
        <v>35</v>
      </c>
      <c r="B38" s="25" t="s">
        <v>93</v>
      </c>
      <c r="C38" s="25" t="s">
        <v>93</v>
      </c>
      <c r="D38" s="25">
        <v>1</v>
      </c>
      <c r="F38" s="8">
        <v>35</v>
      </c>
      <c r="G38" s="8" t="s">
        <v>88</v>
      </c>
      <c r="H38" s="9">
        <v>12</v>
      </c>
      <c r="I38" s="9">
        <v>5425</v>
      </c>
      <c r="J38" s="9">
        <v>378</v>
      </c>
      <c r="K38" s="25"/>
      <c r="L38" s="25"/>
      <c r="M38" s="25"/>
    </row>
    <row r="39" spans="1:19" x14ac:dyDescent="0.25">
      <c r="A39" s="25" t="s">
        <v>92</v>
      </c>
      <c r="B39" s="25">
        <v>1</v>
      </c>
      <c r="C39" s="25">
        <v>15</v>
      </c>
      <c r="D39" s="25">
        <v>19</v>
      </c>
    </row>
    <row r="41" spans="1:19" x14ac:dyDescent="0.25">
      <c r="F41" s="22" t="s">
        <v>97</v>
      </c>
    </row>
    <row r="42" spans="1:19" x14ac:dyDescent="0.25">
      <c r="G42" t="s">
        <v>98</v>
      </c>
      <c r="H42" s="23">
        <f>K4</f>
        <v>73</v>
      </c>
      <c r="I42" s="23">
        <f>K5</f>
        <v>31466</v>
      </c>
      <c r="J42" s="23">
        <f>K6</f>
        <v>7447</v>
      </c>
    </row>
    <row r="43" spans="1:19" x14ac:dyDescent="0.25">
      <c r="G43" t="s">
        <v>99</v>
      </c>
      <c r="H43" s="23">
        <f>L4</f>
        <v>31.133333333333333</v>
      </c>
      <c r="I43" s="23">
        <f>L5</f>
        <v>12974.6</v>
      </c>
      <c r="J43" s="23">
        <f>L6</f>
        <v>1006.3333333333334</v>
      </c>
    </row>
    <row r="44" spans="1:19" x14ac:dyDescent="0.25">
      <c r="G44" t="s">
        <v>100</v>
      </c>
      <c r="H44" s="23">
        <f>M4</f>
        <v>16.631578947368421</v>
      </c>
      <c r="I44" s="23">
        <f>M5</f>
        <v>7266.894736842105</v>
      </c>
      <c r="J44" s="23">
        <f>M6</f>
        <v>565.84210526315792</v>
      </c>
    </row>
    <row r="46" spans="1:19" x14ac:dyDescent="0.25">
      <c r="F46" s="22" t="s">
        <v>89</v>
      </c>
      <c r="P46" s="22" t="s">
        <v>113</v>
      </c>
    </row>
    <row r="47" spans="1:19" ht="15" customHeight="1" x14ac:dyDescent="0.25">
      <c r="F47" s="11" t="s">
        <v>2</v>
      </c>
      <c r="G47" s="11"/>
      <c r="H47" s="11" t="s">
        <v>3</v>
      </c>
      <c r="I47" s="11" t="s">
        <v>4</v>
      </c>
      <c r="J47" s="11" t="s">
        <v>5</v>
      </c>
      <c r="K47" s="11" t="s">
        <v>77</v>
      </c>
      <c r="L47" s="11" t="s">
        <v>78</v>
      </c>
      <c r="M47" s="11" t="s">
        <v>79</v>
      </c>
      <c r="N47" s="11" t="s">
        <v>80</v>
      </c>
      <c r="P47" s="11" t="s">
        <v>91</v>
      </c>
      <c r="Q47" s="11" t="s">
        <v>77</v>
      </c>
      <c r="R47" s="11" t="s">
        <v>78</v>
      </c>
      <c r="S47" s="11" t="s">
        <v>79</v>
      </c>
    </row>
    <row r="48" spans="1:19" x14ac:dyDescent="0.25">
      <c r="F48" s="12"/>
      <c r="G48" s="12"/>
      <c r="H48" s="12"/>
      <c r="I48" s="12"/>
      <c r="J48" s="12"/>
      <c r="K48" s="12"/>
      <c r="L48" s="12"/>
      <c r="M48" s="12"/>
      <c r="N48" s="12"/>
      <c r="P48" s="12"/>
      <c r="Q48" s="12"/>
      <c r="R48" s="12"/>
      <c r="S48" s="12"/>
    </row>
    <row r="49" spans="6:19" x14ac:dyDescent="0.25">
      <c r="F49" s="8">
        <v>1</v>
      </c>
      <c r="G49" s="8" t="s">
        <v>8</v>
      </c>
      <c r="H49" s="9">
        <v>41</v>
      </c>
      <c r="I49" s="9">
        <v>16440</v>
      </c>
      <c r="J49" s="9">
        <v>1300</v>
      </c>
      <c r="K49" s="26">
        <f>SQRT(((H49-$H$42)^2)+((I49-$I$42)^2)+((J49-$J$42)^2))</f>
        <v>16234.756203897858</v>
      </c>
      <c r="L49" s="26">
        <f>SQRT(((H49-$H$43)^2)+((I49-$I$43)^2)+((J49-$J$43)^2))</f>
        <v>3477.8347606265338</v>
      </c>
      <c r="M49" s="26">
        <f>SQRT(((H49-$H$44)^2)+((I49-$I$44)^2)+((J49-$J$44)^2))</f>
        <v>9202.4693318328482</v>
      </c>
      <c r="N49" s="26">
        <f>MIN(K49:M49)</f>
        <v>3477.8347606265338</v>
      </c>
      <c r="P49" s="25">
        <v>1</v>
      </c>
      <c r="Q49" s="25" t="str">
        <f>IF(N49=K49,1,"")</f>
        <v/>
      </c>
      <c r="R49" s="25">
        <f>IF(N49=L49,1,"")</f>
        <v>1</v>
      </c>
      <c r="S49" s="25" t="str">
        <f>IF(N49=M49,1,"")</f>
        <v/>
      </c>
    </row>
    <row r="50" spans="6:19" x14ac:dyDescent="0.25">
      <c r="F50" s="8">
        <v>2</v>
      </c>
      <c r="G50" s="8" t="s">
        <v>10</v>
      </c>
      <c r="H50" s="9">
        <v>37</v>
      </c>
      <c r="I50" s="9">
        <v>16264</v>
      </c>
      <c r="J50" s="9">
        <v>1237</v>
      </c>
      <c r="K50" s="26">
        <f t="shared" ref="K50:K83" si="0">SQRT(((H50-$H$42)^2)+((I50-$I$42)^2)+((J50-$J$42)^2))</f>
        <v>16421.516373343846</v>
      </c>
      <c r="L50" s="26">
        <f t="shared" ref="L50:L83" si="1">SQRT(((H50-$H$43)^2)+((I50-$I$43)^2)+((J50-$J$43)^2))</f>
        <v>3297.4829626381525</v>
      </c>
      <c r="M50" s="26">
        <f t="shared" ref="M50:M83" si="2">SQRT(((H50-$H$44)^2)+((I50-$I$44)^2)+((J50-$J$44)^2))</f>
        <v>9022.1267397763404</v>
      </c>
      <c r="N50" s="26">
        <f t="shared" ref="N50:N83" si="3">MIN(K50:M50)</f>
        <v>3297.4829626381525</v>
      </c>
      <c r="P50" s="25">
        <v>2</v>
      </c>
      <c r="Q50" s="25" t="str">
        <f t="shared" ref="Q50:Q83" si="4">IF(N50=K50,1,"")</f>
        <v/>
      </c>
      <c r="R50" s="25">
        <f t="shared" ref="R50:R83" si="5">IF(N50=L50,1,"")</f>
        <v>1</v>
      </c>
      <c r="S50" s="25" t="str">
        <f t="shared" ref="S50:S83" si="6">IF(N50=M50,1,"")</f>
        <v/>
      </c>
    </row>
    <row r="51" spans="6:19" x14ac:dyDescent="0.25">
      <c r="F51" s="8">
        <v>3</v>
      </c>
      <c r="G51" s="8" t="s">
        <v>12</v>
      </c>
      <c r="H51" s="9">
        <v>16</v>
      </c>
      <c r="I51" s="9">
        <v>7173</v>
      </c>
      <c r="J51" s="9">
        <v>590</v>
      </c>
      <c r="K51" s="26">
        <f t="shared" si="0"/>
        <v>25242.257169278662</v>
      </c>
      <c r="L51" s="26">
        <f t="shared" si="1"/>
        <v>5816.538921233333</v>
      </c>
      <c r="M51" s="26">
        <f t="shared" si="2"/>
        <v>96.95475427606037</v>
      </c>
      <c r="N51" s="26">
        <f t="shared" si="3"/>
        <v>96.95475427606037</v>
      </c>
      <c r="P51" s="25">
        <v>3</v>
      </c>
      <c r="Q51" s="25" t="str">
        <f t="shared" si="4"/>
        <v/>
      </c>
      <c r="R51" s="25" t="str">
        <f t="shared" si="5"/>
        <v/>
      </c>
      <c r="S51" s="25">
        <f t="shared" si="6"/>
        <v>1</v>
      </c>
    </row>
    <row r="52" spans="6:19" x14ac:dyDescent="0.25">
      <c r="F52" s="8">
        <v>4</v>
      </c>
      <c r="G52" s="8" t="s">
        <v>14</v>
      </c>
      <c r="H52" s="9">
        <v>13</v>
      </c>
      <c r="I52" s="9">
        <v>6456</v>
      </c>
      <c r="J52" s="9">
        <v>492</v>
      </c>
      <c r="K52" s="26">
        <f t="shared" si="0"/>
        <v>25959.116414084667</v>
      </c>
      <c r="L52" s="26">
        <f t="shared" si="1"/>
        <v>6538.8847333131325</v>
      </c>
      <c r="M52" s="26">
        <f t="shared" si="2"/>
        <v>814.25801753103599</v>
      </c>
      <c r="N52" s="26">
        <f t="shared" si="3"/>
        <v>814.25801753103599</v>
      </c>
      <c r="P52" s="25">
        <v>4</v>
      </c>
      <c r="Q52" s="25" t="str">
        <f t="shared" si="4"/>
        <v/>
      </c>
      <c r="R52" s="25" t="str">
        <f t="shared" si="5"/>
        <v/>
      </c>
      <c r="S52" s="25">
        <f t="shared" si="6"/>
        <v>1</v>
      </c>
    </row>
    <row r="53" spans="6:19" x14ac:dyDescent="0.25">
      <c r="F53" s="8">
        <v>5</v>
      </c>
      <c r="G53" s="8" t="s">
        <v>16</v>
      </c>
      <c r="H53" s="9">
        <v>25</v>
      </c>
      <c r="I53" s="9">
        <v>10025</v>
      </c>
      <c r="J53" s="9">
        <v>791</v>
      </c>
      <c r="K53" s="26">
        <f t="shared" si="0"/>
        <v>22450.414717773034</v>
      </c>
      <c r="L53" s="26">
        <f t="shared" si="1"/>
        <v>2957.4560389331614</v>
      </c>
      <c r="M53" s="26">
        <f t="shared" si="2"/>
        <v>2767.2930366501705</v>
      </c>
      <c r="N53" s="26">
        <f t="shared" si="3"/>
        <v>2767.2930366501705</v>
      </c>
      <c r="P53" s="25">
        <v>5</v>
      </c>
      <c r="Q53" s="25" t="str">
        <f t="shared" si="4"/>
        <v/>
      </c>
      <c r="R53" s="25" t="str">
        <f t="shared" si="5"/>
        <v/>
      </c>
      <c r="S53" s="25">
        <f t="shared" si="6"/>
        <v>1</v>
      </c>
    </row>
    <row r="54" spans="6:19" x14ac:dyDescent="0.25">
      <c r="F54" s="8">
        <v>6</v>
      </c>
      <c r="G54" s="8" t="s">
        <v>18</v>
      </c>
      <c r="H54" s="9">
        <v>23</v>
      </c>
      <c r="I54" s="9">
        <v>8112</v>
      </c>
      <c r="J54" s="9">
        <v>778</v>
      </c>
      <c r="K54" s="26">
        <f t="shared" si="0"/>
        <v>24287.597184571387</v>
      </c>
      <c r="L54" s="26">
        <f t="shared" si="1"/>
        <v>4867.9647720810626</v>
      </c>
      <c r="M54" s="26">
        <f t="shared" si="2"/>
        <v>871.35207287470644</v>
      </c>
      <c r="N54" s="26">
        <f t="shared" si="3"/>
        <v>871.35207287470644</v>
      </c>
      <c r="P54" s="25">
        <v>6</v>
      </c>
      <c r="Q54" s="25" t="str">
        <f t="shared" si="4"/>
        <v/>
      </c>
      <c r="R54" s="25" t="str">
        <f t="shared" si="5"/>
        <v/>
      </c>
      <c r="S54" s="25">
        <f t="shared" si="6"/>
        <v>1</v>
      </c>
    </row>
    <row r="55" spans="6:19" x14ac:dyDescent="0.25">
      <c r="F55" s="8">
        <v>7</v>
      </c>
      <c r="G55" s="8" t="s">
        <v>20</v>
      </c>
      <c r="H55" s="9">
        <v>17</v>
      </c>
      <c r="I55" s="9">
        <v>6961</v>
      </c>
      <c r="J55" s="9">
        <v>588</v>
      </c>
      <c r="K55" s="26">
        <f t="shared" si="0"/>
        <v>25446.886685801073</v>
      </c>
      <c r="L55" s="26">
        <f t="shared" si="1"/>
        <v>6028.1495907856242</v>
      </c>
      <c r="M55" s="26">
        <f t="shared" si="2"/>
        <v>306.69642655391613</v>
      </c>
      <c r="N55" s="26">
        <f t="shared" si="3"/>
        <v>306.69642655391613</v>
      </c>
      <c r="P55" s="25">
        <v>7</v>
      </c>
      <c r="Q55" s="25" t="str">
        <f t="shared" si="4"/>
        <v/>
      </c>
      <c r="R55" s="25" t="str">
        <f t="shared" si="5"/>
        <v/>
      </c>
      <c r="S55" s="25">
        <f t="shared" si="6"/>
        <v>1</v>
      </c>
    </row>
    <row r="56" spans="6:19" x14ac:dyDescent="0.25">
      <c r="F56" s="8">
        <v>8</v>
      </c>
      <c r="G56" s="8" t="s">
        <v>22</v>
      </c>
      <c r="H56" s="9">
        <v>35</v>
      </c>
      <c r="I56" s="9">
        <v>10826</v>
      </c>
      <c r="J56" s="9">
        <v>1042</v>
      </c>
      <c r="K56" s="26">
        <f t="shared" si="0"/>
        <v>21610.994169635047</v>
      </c>
      <c r="L56" s="26">
        <f t="shared" si="1"/>
        <v>2148.8994909539683</v>
      </c>
      <c r="M56" s="26">
        <f t="shared" si="2"/>
        <v>3590.8625723982277</v>
      </c>
      <c r="N56" s="26">
        <f t="shared" si="3"/>
        <v>2148.8994909539683</v>
      </c>
      <c r="P56" s="25">
        <v>8</v>
      </c>
      <c r="Q56" s="25" t="str">
        <f>IF(N56=K56,1,"")</f>
        <v/>
      </c>
      <c r="R56" s="25">
        <f t="shared" si="5"/>
        <v>1</v>
      </c>
      <c r="S56" s="25" t="str">
        <f t="shared" si="6"/>
        <v/>
      </c>
    </row>
    <row r="57" spans="6:19" x14ac:dyDescent="0.25">
      <c r="F57" s="8">
        <v>9</v>
      </c>
      <c r="G57" s="8" t="s">
        <v>24</v>
      </c>
      <c r="H57" s="9">
        <v>32</v>
      </c>
      <c r="I57" s="9">
        <v>10338</v>
      </c>
      <c r="J57" s="9">
        <v>989</v>
      </c>
      <c r="K57" s="26">
        <f t="shared" si="0"/>
        <v>22092.981442077933</v>
      </c>
      <c r="L57" s="26">
        <f t="shared" si="1"/>
        <v>2636.6571175554013</v>
      </c>
      <c r="M57" s="26">
        <f t="shared" si="2"/>
        <v>3100.1590813440348</v>
      </c>
      <c r="N57" s="26">
        <f t="shared" si="3"/>
        <v>2636.6571175554013</v>
      </c>
      <c r="P57" s="25">
        <v>9</v>
      </c>
      <c r="Q57" s="25" t="str">
        <f t="shared" si="4"/>
        <v/>
      </c>
      <c r="R57" s="25">
        <f t="shared" si="5"/>
        <v>1</v>
      </c>
      <c r="S57" s="25" t="str">
        <f t="shared" si="6"/>
        <v/>
      </c>
    </row>
    <row r="58" spans="6:19" x14ac:dyDescent="0.25">
      <c r="F58" s="8">
        <v>10</v>
      </c>
      <c r="G58" s="8" t="s">
        <v>26</v>
      </c>
      <c r="H58" s="9">
        <v>28</v>
      </c>
      <c r="I58" s="9">
        <v>10692</v>
      </c>
      <c r="J58" s="9">
        <v>1188</v>
      </c>
      <c r="K58" s="26">
        <f t="shared" si="0"/>
        <v>21696.455516973274</v>
      </c>
      <c r="L58" s="26">
        <f t="shared" si="1"/>
        <v>2289.8199395488627</v>
      </c>
      <c r="M58" s="26">
        <f t="shared" si="2"/>
        <v>3481.1716060390536</v>
      </c>
      <c r="N58" s="26">
        <f t="shared" si="3"/>
        <v>2289.8199395488627</v>
      </c>
      <c r="P58" s="25">
        <v>10</v>
      </c>
      <c r="Q58" s="25" t="str">
        <f t="shared" si="4"/>
        <v/>
      </c>
      <c r="R58" s="25">
        <f t="shared" si="5"/>
        <v>1</v>
      </c>
      <c r="S58" s="25" t="str">
        <f t="shared" si="6"/>
        <v/>
      </c>
    </row>
    <row r="59" spans="6:19" x14ac:dyDescent="0.25">
      <c r="F59" s="8">
        <v>11</v>
      </c>
      <c r="G59" s="8" t="s">
        <v>28</v>
      </c>
      <c r="H59" s="9">
        <v>27</v>
      </c>
      <c r="I59" s="9">
        <v>11371</v>
      </c>
      <c r="J59" s="9">
        <v>1027</v>
      </c>
      <c r="K59" s="26">
        <f t="shared" si="0"/>
        <v>21095.675883934127</v>
      </c>
      <c r="L59" s="26">
        <f t="shared" si="1"/>
        <v>1603.7384935068301</v>
      </c>
      <c r="M59" s="26">
        <f t="shared" si="2"/>
        <v>4129.9460189103656</v>
      </c>
      <c r="N59" s="26">
        <f t="shared" si="3"/>
        <v>1603.7384935068301</v>
      </c>
      <c r="P59" s="25">
        <v>11</v>
      </c>
      <c r="Q59" s="25" t="str">
        <f t="shared" si="4"/>
        <v/>
      </c>
      <c r="R59" s="25">
        <f t="shared" si="5"/>
        <v>1</v>
      </c>
      <c r="S59" s="25" t="str">
        <f t="shared" si="6"/>
        <v/>
      </c>
    </row>
    <row r="60" spans="6:19" x14ac:dyDescent="0.25">
      <c r="F60" s="8">
        <v>12</v>
      </c>
      <c r="G60" s="8" t="s">
        <v>30</v>
      </c>
      <c r="H60" s="9">
        <v>21</v>
      </c>
      <c r="I60" s="9">
        <v>8911</v>
      </c>
      <c r="J60" s="9">
        <v>805</v>
      </c>
      <c r="K60" s="26">
        <f t="shared" si="0"/>
        <v>23512.696421295452</v>
      </c>
      <c r="L60" s="26">
        <f t="shared" si="1"/>
        <v>4068.597148349239</v>
      </c>
      <c r="M60" s="26">
        <f t="shared" si="2"/>
        <v>1661.4143667553085</v>
      </c>
      <c r="N60" s="26">
        <f t="shared" si="3"/>
        <v>1661.4143667553085</v>
      </c>
      <c r="P60" s="25">
        <v>12</v>
      </c>
      <c r="Q60" s="25" t="str">
        <f t="shared" si="4"/>
        <v/>
      </c>
      <c r="R60" s="25" t="str">
        <f t="shared" si="5"/>
        <v/>
      </c>
      <c r="S60" s="25">
        <f t="shared" si="6"/>
        <v>1</v>
      </c>
    </row>
    <row r="61" spans="6:19" x14ac:dyDescent="0.25">
      <c r="F61" s="8">
        <v>13</v>
      </c>
      <c r="G61" s="8" t="s">
        <v>32</v>
      </c>
      <c r="H61" s="9">
        <v>14</v>
      </c>
      <c r="I61" s="9">
        <v>9432</v>
      </c>
      <c r="J61" s="9">
        <v>568</v>
      </c>
      <c r="K61" s="26">
        <f t="shared" si="0"/>
        <v>23082.921782131481</v>
      </c>
      <c r="L61" s="26">
        <f t="shared" si="1"/>
        <v>3569.6560649763201</v>
      </c>
      <c r="M61" s="26">
        <f t="shared" si="2"/>
        <v>2165.1079377877377</v>
      </c>
      <c r="N61" s="26">
        <f t="shared" si="3"/>
        <v>2165.1079377877377</v>
      </c>
      <c r="P61" s="25">
        <v>13</v>
      </c>
      <c r="Q61" s="25" t="str">
        <f t="shared" si="4"/>
        <v/>
      </c>
      <c r="R61" s="25" t="str">
        <f t="shared" si="5"/>
        <v/>
      </c>
      <c r="S61" s="25">
        <f t="shared" si="6"/>
        <v>1</v>
      </c>
    </row>
    <row r="62" spans="6:19" x14ac:dyDescent="0.25">
      <c r="F62" s="8">
        <v>14</v>
      </c>
      <c r="G62" s="8" t="s">
        <v>34</v>
      </c>
      <c r="H62" s="9">
        <v>25</v>
      </c>
      <c r="I62" s="9">
        <v>9053</v>
      </c>
      <c r="J62" s="9">
        <v>859</v>
      </c>
      <c r="K62" s="26">
        <f t="shared" si="0"/>
        <v>23361.220366239431</v>
      </c>
      <c r="L62" s="26">
        <f t="shared" si="1"/>
        <v>3924.3714514414778</v>
      </c>
      <c r="M62" s="26">
        <f t="shared" si="2"/>
        <v>1810.0230917857884</v>
      </c>
      <c r="N62" s="26">
        <f t="shared" si="3"/>
        <v>1810.0230917857884</v>
      </c>
      <c r="P62" s="25">
        <v>14</v>
      </c>
      <c r="Q62" s="25" t="str">
        <f t="shared" si="4"/>
        <v/>
      </c>
      <c r="R62" s="25" t="str">
        <f t="shared" si="5"/>
        <v/>
      </c>
      <c r="S62" s="25">
        <f t="shared" si="6"/>
        <v>1</v>
      </c>
    </row>
    <row r="63" spans="6:19" x14ac:dyDescent="0.25">
      <c r="F63" s="8">
        <v>15</v>
      </c>
      <c r="G63" s="8" t="s">
        <v>36</v>
      </c>
      <c r="H63" s="9">
        <v>36</v>
      </c>
      <c r="I63" s="9">
        <v>15348</v>
      </c>
      <c r="J63" s="9">
        <v>668</v>
      </c>
      <c r="K63" s="26">
        <f t="shared" si="0"/>
        <v>17485.597902273745</v>
      </c>
      <c r="L63" s="26">
        <f t="shared" si="1"/>
        <v>2397.3987338131483</v>
      </c>
      <c r="M63" s="26">
        <f t="shared" si="2"/>
        <v>8081.7741644659536</v>
      </c>
      <c r="N63" s="26">
        <f t="shared" si="3"/>
        <v>2397.3987338131483</v>
      </c>
      <c r="P63" s="25">
        <v>15</v>
      </c>
      <c r="Q63" s="25" t="str">
        <f t="shared" si="4"/>
        <v/>
      </c>
      <c r="R63" s="25">
        <f t="shared" si="5"/>
        <v>1</v>
      </c>
      <c r="S63" s="25" t="str">
        <f t="shared" si="6"/>
        <v/>
      </c>
    </row>
    <row r="64" spans="6:19" x14ac:dyDescent="0.25">
      <c r="F64" s="8">
        <v>16</v>
      </c>
      <c r="G64" s="8" t="s">
        <v>38</v>
      </c>
      <c r="H64" s="9">
        <v>22</v>
      </c>
      <c r="I64" s="9">
        <v>8019</v>
      </c>
      <c r="J64" s="9">
        <v>695</v>
      </c>
      <c r="K64" s="26">
        <f t="shared" si="0"/>
        <v>24399.875286566526</v>
      </c>
      <c r="L64" s="26">
        <f t="shared" si="1"/>
        <v>4965.3784570989374</v>
      </c>
      <c r="M64" s="26">
        <f t="shared" si="2"/>
        <v>763.13361122889751</v>
      </c>
      <c r="N64" s="26">
        <f t="shared" si="3"/>
        <v>763.13361122889751</v>
      </c>
      <c r="P64" s="25">
        <v>16</v>
      </c>
      <c r="Q64" s="25" t="str">
        <f t="shared" si="4"/>
        <v/>
      </c>
      <c r="R64" s="25" t="str">
        <f t="shared" si="5"/>
        <v/>
      </c>
      <c r="S64" s="25">
        <f t="shared" si="6"/>
        <v>1</v>
      </c>
    </row>
    <row r="65" spans="6:19" x14ac:dyDescent="0.25">
      <c r="F65" s="8">
        <v>17</v>
      </c>
      <c r="G65" s="8" t="s">
        <v>40</v>
      </c>
      <c r="H65" s="9">
        <v>14</v>
      </c>
      <c r="I65" s="9">
        <v>7287</v>
      </c>
      <c r="J65" s="9">
        <v>496</v>
      </c>
      <c r="K65" s="26">
        <f t="shared" si="0"/>
        <v>25158.376795810975</v>
      </c>
      <c r="L65" s="26">
        <f t="shared" si="1"/>
        <v>5710.475236109708</v>
      </c>
      <c r="M65" s="26">
        <f t="shared" si="2"/>
        <v>72.725968415652432</v>
      </c>
      <c r="N65" s="26">
        <f t="shared" si="3"/>
        <v>72.725968415652432</v>
      </c>
      <c r="P65" s="25">
        <v>17</v>
      </c>
      <c r="Q65" s="25" t="str">
        <f t="shared" si="4"/>
        <v/>
      </c>
      <c r="R65" s="25" t="str">
        <f t="shared" si="5"/>
        <v/>
      </c>
      <c r="S65" s="25">
        <f t="shared" si="6"/>
        <v>1</v>
      </c>
    </row>
    <row r="66" spans="6:19" x14ac:dyDescent="0.25">
      <c r="F66" s="8">
        <v>18</v>
      </c>
      <c r="G66" s="8" t="s">
        <v>42</v>
      </c>
      <c r="H66" s="9">
        <v>26</v>
      </c>
      <c r="I66" s="9">
        <v>12430</v>
      </c>
      <c r="J66" s="9">
        <v>1060</v>
      </c>
      <c r="K66" s="26">
        <f t="shared" si="0"/>
        <v>20078.975920101104</v>
      </c>
      <c r="L66" s="26">
        <f t="shared" si="1"/>
        <v>547.26193200534476</v>
      </c>
      <c r="M66" s="26">
        <f t="shared" si="2"/>
        <v>5186.7076021974217</v>
      </c>
      <c r="N66" s="26">
        <f t="shared" si="3"/>
        <v>547.26193200534476</v>
      </c>
      <c r="P66" s="25">
        <v>18</v>
      </c>
      <c r="Q66" s="25" t="str">
        <f t="shared" si="4"/>
        <v/>
      </c>
      <c r="R66" s="25">
        <f t="shared" si="5"/>
        <v>1</v>
      </c>
      <c r="S66" s="25" t="str">
        <f t="shared" si="6"/>
        <v/>
      </c>
    </row>
    <row r="67" spans="6:19" x14ac:dyDescent="0.25">
      <c r="F67" s="8">
        <v>19</v>
      </c>
      <c r="G67" s="8" t="s">
        <v>44</v>
      </c>
      <c r="H67" s="9">
        <v>17</v>
      </c>
      <c r="I67" s="9">
        <v>9592</v>
      </c>
      <c r="J67" s="9">
        <v>697</v>
      </c>
      <c r="K67" s="26">
        <f t="shared" si="0"/>
        <v>22891.86562952002</v>
      </c>
      <c r="L67" s="26">
        <f t="shared" si="1"/>
        <v>3396.7439736050501</v>
      </c>
      <c r="M67" s="26">
        <f t="shared" si="2"/>
        <v>2328.8016261267117</v>
      </c>
      <c r="N67" s="26">
        <f t="shared" si="3"/>
        <v>2328.8016261267117</v>
      </c>
      <c r="P67" s="25">
        <v>19</v>
      </c>
      <c r="Q67" s="25" t="str">
        <f t="shared" si="4"/>
        <v/>
      </c>
      <c r="R67" s="25" t="str">
        <f t="shared" si="5"/>
        <v/>
      </c>
      <c r="S67" s="25">
        <f t="shared" si="6"/>
        <v>1</v>
      </c>
    </row>
    <row r="68" spans="6:19" x14ac:dyDescent="0.25">
      <c r="F68" s="8">
        <v>20</v>
      </c>
      <c r="G68" s="8" t="s">
        <v>46</v>
      </c>
      <c r="H68" s="9">
        <v>22</v>
      </c>
      <c r="I68" s="9">
        <v>9888</v>
      </c>
      <c r="J68" s="9">
        <v>650</v>
      </c>
      <c r="K68" s="26">
        <f t="shared" si="0"/>
        <v>22623.260021491154</v>
      </c>
      <c r="L68" s="26">
        <f t="shared" si="1"/>
        <v>3107.1138412073392</v>
      </c>
      <c r="M68" s="26">
        <f t="shared" si="2"/>
        <v>2622.4614719276915</v>
      </c>
      <c r="N68" s="26">
        <f t="shared" si="3"/>
        <v>2622.4614719276915</v>
      </c>
      <c r="P68" s="25">
        <v>20</v>
      </c>
      <c r="Q68" s="25" t="str">
        <f t="shared" si="4"/>
        <v/>
      </c>
      <c r="R68" s="25" t="str">
        <f t="shared" si="5"/>
        <v/>
      </c>
      <c r="S68" s="25">
        <f t="shared" si="6"/>
        <v>1</v>
      </c>
    </row>
    <row r="69" spans="6:19" x14ac:dyDescent="0.25">
      <c r="F69" s="8">
        <v>21</v>
      </c>
      <c r="G69" s="8" t="s">
        <v>48</v>
      </c>
      <c r="H69" s="9">
        <v>34</v>
      </c>
      <c r="I69" s="9">
        <v>12775</v>
      </c>
      <c r="J69" s="9">
        <v>791</v>
      </c>
      <c r="K69" s="26">
        <f t="shared" si="0"/>
        <v>19840.799832668035</v>
      </c>
      <c r="L69" s="26">
        <f t="shared" si="1"/>
        <v>293.62701207862733</v>
      </c>
      <c r="M69" s="26">
        <f t="shared" si="2"/>
        <v>5512.7326553751809</v>
      </c>
      <c r="N69" s="26">
        <f t="shared" si="3"/>
        <v>293.62701207862733</v>
      </c>
      <c r="P69" s="25">
        <v>21</v>
      </c>
      <c r="Q69" s="25" t="str">
        <f t="shared" si="4"/>
        <v/>
      </c>
      <c r="R69" s="25">
        <f t="shared" si="5"/>
        <v>1</v>
      </c>
      <c r="S69" s="25" t="str">
        <f t="shared" si="6"/>
        <v/>
      </c>
    </row>
    <row r="70" spans="6:19" x14ac:dyDescent="0.25">
      <c r="F70" s="8">
        <v>22</v>
      </c>
      <c r="G70" s="8" t="s">
        <v>50</v>
      </c>
      <c r="H70" s="9">
        <v>25</v>
      </c>
      <c r="I70" s="9">
        <v>10841</v>
      </c>
      <c r="J70" s="9">
        <v>750</v>
      </c>
      <c r="K70" s="26">
        <f t="shared" si="0"/>
        <v>21685.081000540442</v>
      </c>
      <c r="L70" s="26">
        <f t="shared" si="1"/>
        <v>2148.9516875806112</v>
      </c>
      <c r="M70" s="26">
        <f t="shared" si="2"/>
        <v>3578.8563246933768</v>
      </c>
      <c r="N70" s="26">
        <f t="shared" si="3"/>
        <v>2148.9516875806112</v>
      </c>
      <c r="P70" s="25">
        <v>22</v>
      </c>
      <c r="Q70" s="25" t="str">
        <f t="shared" si="4"/>
        <v/>
      </c>
      <c r="R70" s="25">
        <f t="shared" si="5"/>
        <v>1</v>
      </c>
      <c r="S70" s="25" t="str">
        <f t="shared" si="6"/>
        <v/>
      </c>
    </row>
    <row r="71" spans="6:19" x14ac:dyDescent="0.25">
      <c r="F71" s="8">
        <v>23</v>
      </c>
      <c r="G71" s="8" t="s">
        <v>52</v>
      </c>
      <c r="H71" s="9">
        <v>15</v>
      </c>
      <c r="I71" s="9">
        <v>5602</v>
      </c>
      <c r="J71" s="9">
        <v>457</v>
      </c>
      <c r="K71" s="26">
        <f t="shared" si="0"/>
        <v>26791.975664366375</v>
      </c>
      <c r="L71" s="26">
        <f t="shared" si="1"/>
        <v>7393.0547242364955</v>
      </c>
      <c r="M71" s="26">
        <f t="shared" si="2"/>
        <v>1668.449504987346</v>
      </c>
      <c r="N71" s="26">
        <f t="shared" si="3"/>
        <v>1668.449504987346</v>
      </c>
      <c r="P71" s="25">
        <v>23</v>
      </c>
      <c r="Q71" s="25" t="str">
        <f t="shared" si="4"/>
        <v/>
      </c>
      <c r="R71" s="25" t="str">
        <f t="shared" si="5"/>
        <v/>
      </c>
      <c r="S71" s="25">
        <f t="shared" si="6"/>
        <v>1</v>
      </c>
    </row>
    <row r="72" spans="6:19" x14ac:dyDescent="0.25">
      <c r="F72" s="8">
        <v>24</v>
      </c>
      <c r="G72" s="8" t="s">
        <v>54</v>
      </c>
      <c r="H72" s="9">
        <v>32</v>
      </c>
      <c r="I72" s="9">
        <v>12134</v>
      </c>
      <c r="J72" s="9">
        <v>875</v>
      </c>
      <c r="K72" s="26">
        <f t="shared" si="0"/>
        <v>20418.596646194859</v>
      </c>
      <c r="L72" s="26">
        <f t="shared" si="1"/>
        <v>850.79818732502963</v>
      </c>
      <c r="M72" s="26">
        <f t="shared" si="2"/>
        <v>4876.938428451097</v>
      </c>
      <c r="N72" s="26">
        <f t="shared" si="3"/>
        <v>850.79818732502963</v>
      </c>
      <c r="P72" s="25">
        <v>24</v>
      </c>
      <c r="Q72" s="25" t="str">
        <f t="shared" si="4"/>
        <v/>
      </c>
      <c r="R72" s="25">
        <f t="shared" si="5"/>
        <v>1</v>
      </c>
      <c r="S72" s="25" t="str">
        <f t="shared" si="6"/>
        <v/>
      </c>
    </row>
    <row r="73" spans="6:19" x14ac:dyDescent="0.25">
      <c r="F73" s="8">
        <v>25</v>
      </c>
      <c r="G73" s="8" t="s">
        <v>56</v>
      </c>
      <c r="H73" s="9">
        <v>14</v>
      </c>
      <c r="I73" s="9">
        <v>5786</v>
      </c>
      <c r="J73" s="9">
        <v>454</v>
      </c>
      <c r="K73" s="26">
        <f t="shared" si="0"/>
        <v>26615.182321374392</v>
      </c>
      <c r="L73" s="26">
        <f t="shared" si="1"/>
        <v>7209.8082930284791</v>
      </c>
      <c r="M73" s="26">
        <f t="shared" si="2"/>
        <v>1485.1144074865406</v>
      </c>
      <c r="N73" s="26">
        <f t="shared" si="3"/>
        <v>1485.1144074865406</v>
      </c>
      <c r="P73" s="25">
        <v>25</v>
      </c>
      <c r="Q73" s="25" t="str">
        <f t="shared" si="4"/>
        <v/>
      </c>
      <c r="R73" s="25" t="str">
        <f t="shared" si="5"/>
        <v/>
      </c>
      <c r="S73" s="25">
        <f t="shared" si="6"/>
        <v>1</v>
      </c>
    </row>
    <row r="74" spans="6:19" x14ac:dyDescent="0.25">
      <c r="F74" s="8">
        <v>26</v>
      </c>
      <c r="G74" s="8" t="s">
        <v>58</v>
      </c>
      <c r="H74" s="9">
        <v>17</v>
      </c>
      <c r="I74" s="9">
        <v>8005</v>
      </c>
      <c r="J74" s="9">
        <v>585</v>
      </c>
      <c r="K74" s="26">
        <f t="shared" si="0"/>
        <v>24443.991102109328</v>
      </c>
      <c r="L74" s="26">
        <f t="shared" si="1"/>
        <v>4987.4488156660709</v>
      </c>
      <c r="M74" s="26">
        <f t="shared" si="2"/>
        <v>738.35393962936598</v>
      </c>
      <c r="N74" s="26">
        <f t="shared" si="3"/>
        <v>738.35393962936598</v>
      </c>
      <c r="P74" s="25">
        <v>26</v>
      </c>
      <c r="Q74" s="25" t="str">
        <f t="shared" si="4"/>
        <v/>
      </c>
      <c r="R74" s="25" t="str">
        <f t="shared" si="5"/>
        <v/>
      </c>
      <c r="S74" s="25">
        <f t="shared" si="6"/>
        <v>1</v>
      </c>
    </row>
    <row r="75" spans="6:19" x14ac:dyDescent="0.25">
      <c r="F75" s="8">
        <v>27</v>
      </c>
      <c r="G75" s="8" t="s">
        <v>60</v>
      </c>
      <c r="H75" s="9">
        <v>23</v>
      </c>
      <c r="I75" s="9">
        <v>12461</v>
      </c>
      <c r="J75" s="9">
        <v>869</v>
      </c>
      <c r="K75" s="26">
        <f t="shared" si="0"/>
        <v>20111.255778792132</v>
      </c>
      <c r="L75" s="26">
        <f t="shared" si="1"/>
        <v>531.70626811761008</v>
      </c>
      <c r="M75" s="26">
        <f t="shared" si="2"/>
        <v>5202.948659240501</v>
      </c>
      <c r="N75" s="26">
        <f t="shared" si="3"/>
        <v>531.70626811761008</v>
      </c>
      <c r="P75" s="25">
        <v>27</v>
      </c>
      <c r="Q75" s="25" t="str">
        <f t="shared" si="4"/>
        <v/>
      </c>
      <c r="R75" s="25">
        <f t="shared" si="5"/>
        <v>1</v>
      </c>
      <c r="S75" s="25" t="str">
        <f t="shared" si="6"/>
        <v/>
      </c>
    </row>
    <row r="76" spans="6:19" x14ac:dyDescent="0.25">
      <c r="F76" s="8">
        <v>28</v>
      </c>
      <c r="G76" s="8" t="s">
        <v>62</v>
      </c>
      <c r="H76" s="9">
        <v>25</v>
      </c>
      <c r="I76" s="9">
        <v>9351</v>
      </c>
      <c r="J76" s="9">
        <v>585</v>
      </c>
      <c r="K76" s="26">
        <f t="shared" si="0"/>
        <v>23155.18458142798</v>
      </c>
      <c r="L76" s="26">
        <f t="shared" si="1"/>
        <v>3648.0181407931018</v>
      </c>
      <c r="M76" s="26">
        <f t="shared" si="2"/>
        <v>2084.2101149654036</v>
      </c>
      <c r="N76" s="26">
        <f t="shared" si="3"/>
        <v>2084.2101149654036</v>
      </c>
      <c r="P76" s="25">
        <v>28</v>
      </c>
      <c r="Q76" s="25" t="str">
        <f t="shared" si="4"/>
        <v/>
      </c>
      <c r="R76" s="25" t="str">
        <f t="shared" si="5"/>
        <v/>
      </c>
      <c r="S76" s="25">
        <f t="shared" si="6"/>
        <v>1</v>
      </c>
    </row>
    <row r="77" spans="6:19" x14ac:dyDescent="0.25">
      <c r="F77" s="8">
        <v>29</v>
      </c>
      <c r="G77" s="8" t="s">
        <v>64</v>
      </c>
      <c r="H77" s="9">
        <v>32</v>
      </c>
      <c r="I77" s="9">
        <v>16013</v>
      </c>
      <c r="J77" s="9">
        <v>1084</v>
      </c>
      <c r="K77" s="26">
        <f t="shared" si="0"/>
        <v>16711.811960406925</v>
      </c>
      <c r="L77" s="26">
        <f t="shared" si="1"/>
        <v>3039.3926074500841</v>
      </c>
      <c r="M77" s="26">
        <f t="shared" si="2"/>
        <v>8761.4542780569245</v>
      </c>
      <c r="N77" s="26">
        <f t="shared" si="3"/>
        <v>3039.3926074500841</v>
      </c>
      <c r="P77" s="25">
        <v>29</v>
      </c>
      <c r="Q77" s="25" t="str">
        <f t="shared" si="4"/>
        <v/>
      </c>
      <c r="R77" s="25">
        <f t="shared" si="5"/>
        <v>1</v>
      </c>
      <c r="S77" s="25" t="str">
        <f t="shared" si="6"/>
        <v/>
      </c>
    </row>
    <row r="78" spans="6:19" x14ac:dyDescent="0.25">
      <c r="F78" s="8">
        <v>30</v>
      </c>
      <c r="G78" s="8" t="s">
        <v>83</v>
      </c>
      <c r="H78" s="9">
        <v>12</v>
      </c>
      <c r="I78" s="9">
        <v>4914</v>
      </c>
      <c r="J78" s="9">
        <v>454</v>
      </c>
      <c r="K78" s="26">
        <f t="shared" si="0"/>
        <v>27457.503054720761</v>
      </c>
      <c r="L78" s="26">
        <f t="shared" si="1"/>
        <v>8079.5241540300849</v>
      </c>
      <c r="M78" s="26">
        <f t="shared" si="2"/>
        <v>2355.5559324058768</v>
      </c>
      <c r="N78" s="26">
        <f t="shared" si="3"/>
        <v>2355.5559324058768</v>
      </c>
      <c r="P78" s="25">
        <v>30</v>
      </c>
      <c r="Q78" s="25" t="str">
        <f t="shared" si="4"/>
        <v/>
      </c>
      <c r="R78" s="25" t="str">
        <f t="shared" si="5"/>
        <v/>
      </c>
      <c r="S78" s="25">
        <f t="shared" si="6"/>
        <v>1</v>
      </c>
    </row>
    <row r="79" spans="6:19" x14ac:dyDescent="0.25">
      <c r="F79" s="8">
        <v>31</v>
      </c>
      <c r="G79" s="8" t="s">
        <v>84</v>
      </c>
      <c r="H79" s="9">
        <v>34</v>
      </c>
      <c r="I79" s="9">
        <v>16661</v>
      </c>
      <c r="J79" s="9">
        <v>1424</v>
      </c>
      <c r="K79" s="26">
        <f t="shared" si="0"/>
        <v>15983.306134839562</v>
      </c>
      <c r="L79" s="26">
        <f t="shared" si="1"/>
        <v>3709.9863372015561</v>
      </c>
      <c r="M79" s="26">
        <f t="shared" si="2"/>
        <v>9433.2364716273223</v>
      </c>
      <c r="N79" s="26">
        <f t="shared" si="3"/>
        <v>3709.9863372015561</v>
      </c>
      <c r="P79" s="25">
        <v>31</v>
      </c>
      <c r="Q79" s="25" t="str">
        <f t="shared" si="4"/>
        <v/>
      </c>
      <c r="R79" s="25">
        <f t="shared" si="5"/>
        <v>1</v>
      </c>
      <c r="S79" s="25" t="str">
        <f t="shared" si="6"/>
        <v/>
      </c>
    </row>
    <row r="80" spans="6:19" x14ac:dyDescent="0.25">
      <c r="F80" s="8">
        <v>32</v>
      </c>
      <c r="G80" s="8" t="s">
        <v>85</v>
      </c>
      <c r="H80" s="9">
        <v>8</v>
      </c>
      <c r="I80" s="9">
        <v>4154</v>
      </c>
      <c r="J80" s="9">
        <v>336</v>
      </c>
      <c r="K80" s="26">
        <f t="shared" si="0"/>
        <v>28222.613096593304</v>
      </c>
      <c r="L80" s="26">
        <f t="shared" si="1"/>
        <v>8846.0650172203059</v>
      </c>
      <c r="M80" s="26">
        <f t="shared" si="2"/>
        <v>3121.3803901745464</v>
      </c>
      <c r="N80" s="26">
        <f t="shared" si="3"/>
        <v>3121.3803901745464</v>
      </c>
      <c r="P80" s="25">
        <v>32</v>
      </c>
      <c r="Q80" s="25" t="str">
        <f t="shared" si="4"/>
        <v/>
      </c>
      <c r="R80" s="25" t="str">
        <f t="shared" si="5"/>
        <v/>
      </c>
      <c r="S80" s="25">
        <f t="shared" si="6"/>
        <v>1</v>
      </c>
    </row>
    <row r="81" spans="6:19" x14ac:dyDescent="0.25">
      <c r="F81" s="8">
        <v>33</v>
      </c>
      <c r="G81" s="8" t="s">
        <v>86</v>
      </c>
      <c r="H81" s="9">
        <v>73</v>
      </c>
      <c r="I81" s="9">
        <v>31466</v>
      </c>
      <c r="J81" s="9">
        <v>7447</v>
      </c>
      <c r="K81" s="26">
        <f t="shared" si="0"/>
        <v>0</v>
      </c>
      <c r="L81" s="26">
        <f t="shared" si="1"/>
        <v>19581.00645750593</v>
      </c>
      <c r="M81" s="26">
        <f t="shared" si="2"/>
        <v>25158.501682504608</v>
      </c>
      <c r="N81" s="26">
        <f t="shared" si="3"/>
        <v>0</v>
      </c>
      <c r="P81" s="25">
        <v>33</v>
      </c>
      <c r="Q81" s="25">
        <f t="shared" si="4"/>
        <v>1</v>
      </c>
      <c r="R81" s="25" t="str">
        <f t="shared" si="5"/>
        <v/>
      </c>
      <c r="S81" s="25" t="str">
        <f t="shared" si="6"/>
        <v/>
      </c>
    </row>
    <row r="82" spans="6:19" x14ac:dyDescent="0.25">
      <c r="F82" s="8">
        <v>34</v>
      </c>
      <c r="G82" s="8" t="s">
        <v>87</v>
      </c>
      <c r="H82" s="9">
        <v>9</v>
      </c>
      <c r="I82" s="9">
        <v>3950</v>
      </c>
      <c r="J82" s="9">
        <v>284</v>
      </c>
      <c r="K82" s="26">
        <f t="shared" si="0"/>
        <v>28433.130692908228</v>
      </c>
      <c r="L82" s="26">
        <f t="shared" si="1"/>
        <v>9053.4888572797663</v>
      </c>
      <c r="M82" s="26">
        <f t="shared" si="2"/>
        <v>3328.8562463085209</v>
      </c>
      <c r="N82" s="26">
        <f t="shared" si="3"/>
        <v>3328.8562463085209</v>
      </c>
      <c r="P82" s="25">
        <v>34</v>
      </c>
      <c r="Q82" s="25" t="str">
        <f t="shared" si="4"/>
        <v/>
      </c>
      <c r="R82" s="25" t="str">
        <f t="shared" si="5"/>
        <v/>
      </c>
      <c r="S82" s="25">
        <f t="shared" si="6"/>
        <v>1</v>
      </c>
    </row>
    <row r="83" spans="6:19" x14ac:dyDescent="0.25">
      <c r="F83" s="8">
        <v>35</v>
      </c>
      <c r="G83" s="8" t="s">
        <v>88</v>
      </c>
      <c r="H83" s="9">
        <v>12</v>
      </c>
      <c r="I83" s="9">
        <v>5425</v>
      </c>
      <c r="J83" s="9">
        <v>378</v>
      </c>
      <c r="K83" s="26">
        <f t="shared" si="0"/>
        <v>26983.479445764588</v>
      </c>
      <c r="L83" s="26">
        <f t="shared" si="1"/>
        <v>7575.7263032809087</v>
      </c>
      <c r="M83" s="26">
        <f t="shared" si="2"/>
        <v>1851.4541122155547</v>
      </c>
      <c r="N83" s="26">
        <f t="shared" si="3"/>
        <v>1851.4541122155547</v>
      </c>
      <c r="P83" s="25">
        <v>35</v>
      </c>
      <c r="Q83" s="25" t="str">
        <f t="shared" si="4"/>
        <v/>
      </c>
      <c r="R83" s="25" t="str">
        <f t="shared" si="5"/>
        <v/>
      </c>
      <c r="S83" s="25">
        <f t="shared" si="6"/>
        <v>1</v>
      </c>
    </row>
    <row r="84" spans="6:19" x14ac:dyDescent="0.25">
      <c r="P84" s="25" t="s">
        <v>92</v>
      </c>
      <c r="Q84" s="25">
        <f>COUNT(Q49:Q83)</f>
        <v>1</v>
      </c>
      <c r="R84" s="25">
        <f t="shared" ref="R84:S84" si="7">COUNT(R49:R83)</f>
        <v>14</v>
      </c>
      <c r="S84" s="25">
        <f t="shared" si="7"/>
        <v>20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T4.1.1_sosial</vt:lpstr>
      <vt:lpstr>iterasi 1</vt:lpstr>
      <vt:lpstr>iterasi 2</vt:lpstr>
      <vt:lpstr>iterasi 3</vt:lpstr>
      <vt:lpstr>iterasi 4</vt:lpstr>
      <vt:lpstr>iterasi 5</vt:lpstr>
      <vt:lpstr>iterasi 6</vt:lpstr>
      <vt:lpstr>iterasi 7</vt:lpstr>
      <vt:lpstr>iterasi 8</vt:lpstr>
      <vt:lpstr>iterasi 9</vt:lpstr>
      <vt:lpstr>T4.1.1_sosial!Print_Area</vt:lpstr>
    </vt:vector>
  </TitlesOfParts>
  <Manager/>
  <Company>bps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Setya Aji Prabawa</dc:creator>
  <cp:keywords/>
  <dc:description/>
  <cp:lastModifiedBy>Setya Aji Prabawa</cp:lastModifiedBy>
  <cp:revision/>
  <dcterms:created xsi:type="dcterms:W3CDTF">2017-01-31T02:44:03Z</dcterms:created>
  <dcterms:modified xsi:type="dcterms:W3CDTF">2017-12-26T14:40:22Z</dcterms:modified>
  <cp:category/>
  <cp:contentStatus/>
</cp:coreProperties>
</file>