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o365kornu-my.sharepoint.com/personal/11378_office_kornu_ac_kr/Documents/강의/파생상품/"/>
    </mc:Choice>
  </mc:AlternateContent>
  <xr:revisionPtr revIDLastSave="41" documentId="11_BFF639D53BA320AF55F03D3DA2065987EEB15576" xr6:coauthVersionLast="47" xr6:coauthVersionMax="47" xr10:uidLastSave="{3263965D-4681-4D1F-AB90-365CBE681CFE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2" l="1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4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2" i="2"/>
  <c r="B6" i="1" l="1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4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2" i="2"/>
  <c r="F1" i="1"/>
  <c r="D28" i="1" l="1"/>
  <c r="D34" i="1"/>
  <c r="F34" i="1" s="1"/>
  <c r="D33" i="1"/>
  <c r="E33" i="1" s="1"/>
  <c r="G33" i="1" s="1"/>
  <c r="R33" i="1" s="1"/>
  <c r="D41" i="1"/>
  <c r="H41" i="1" s="1"/>
  <c r="D25" i="1"/>
  <c r="L25" i="1" s="1"/>
  <c r="D39" i="1"/>
  <c r="L39" i="1" s="1"/>
  <c r="D23" i="1"/>
  <c r="F23" i="1" s="1"/>
  <c r="M23" i="1" s="1"/>
  <c r="N23" i="1" s="1"/>
  <c r="H28" i="1"/>
  <c r="F28" i="1"/>
  <c r="M28" i="1" s="1"/>
  <c r="N28" i="1" s="1"/>
  <c r="D38" i="1"/>
  <c r="F38" i="1" s="1"/>
  <c r="D29" i="1"/>
  <c r="E29" i="1" s="1"/>
  <c r="I29" i="1" s="1"/>
  <c r="S29" i="1" s="1"/>
  <c r="D20" i="1"/>
  <c r="L20" i="1" s="1"/>
  <c r="D43" i="1"/>
  <c r="H43" i="1" s="1"/>
  <c r="D35" i="1"/>
  <c r="E35" i="1" s="1"/>
  <c r="I35" i="1" s="1"/>
  <c r="S35" i="1" s="1"/>
  <c r="I33" i="1"/>
  <c r="S33" i="1" s="1"/>
  <c r="L28" i="1"/>
  <c r="E28" i="1"/>
  <c r="D7" i="1"/>
  <c r="E7" i="1" s="1"/>
  <c r="D22" i="1"/>
  <c r="D26" i="1"/>
  <c r="D30" i="1"/>
  <c r="D21" i="1"/>
  <c r="D27" i="1"/>
  <c r="D32" i="1"/>
  <c r="D36" i="1"/>
  <c r="D40" i="1"/>
  <c r="D42" i="1"/>
  <c r="D37" i="1"/>
  <c r="D31" i="1"/>
  <c r="D24" i="1"/>
  <c r="D14" i="1"/>
  <c r="D6" i="1"/>
  <c r="D13" i="1"/>
  <c r="D5" i="1"/>
  <c r="D18" i="1"/>
  <c r="D10" i="1"/>
  <c r="D17" i="1"/>
  <c r="D9" i="1"/>
  <c r="D3" i="1"/>
  <c r="D16" i="1"/>
  <c r="D12" i="1"/>
  <c r="D8" i="1"/>
  <c r="D4" i="1"/>
  <c r="D19" i="1"/>
  <c r="D15" i="1"/>
  <c r="D11" i="1"/>
  <c r="E11" i="1" s="1"/>
  <c r="H39" i="1" l="1"/>
  <c r="H35" i="1"/>
  <c r="K35" i="1" s="1"/>
  <c r="H34" i="1"/>
  <c r="Q28" i="1"/>
  <c r="E23" i="1"/>
  <c r="G23" i="1" s="1"/>
  <c r="R23" i="1" s="1"/>
  <c r="Q39" i="1"/>
  <c r="Q20" i="1"/>
  <c r="Q25" i="1"/>
  <c r="E41" i="1"/>
  <c r="I41" i="1" s="1"/>
  <c r="H38" i="1"/>
  <c r="H33" i="1"/>
  <c r="K33" i="1" s="1"/>
  <c r="L23" i="1"/>
  <c r="L34" i="1"/>
  <c r="F43" i="1"/>
  <c r="M43" i="1" s="1"/>
  <c r="N43" i="1" s="1"/>
  <c r="E34" i="1"/>
  <c r="G34" i="1" s="1"/>
  <c r="R34" i="1" s="1"/>
  <c r="E39" i="1"/>
  <c r="O39" i="1"/>
  <c r="F7" i="1"/>
  <c r="M7" i="1" s="1"/>
  <c r="N7" i="1" s="1"/>
  <c r="F39" i="1"/>
  <c r="M39" i="1" s="1"/>
  <c r="N39" i="1" s="1"/>
  <c r="L29" i="1"/>
  <c r="G35" i="1"/>
  <c r="R35" i="1" s="1"/>
  <c r="O25" i="1"/>
  <c r="E43" i="1"/>
  <c r="G43" i="1" s="1"/>
  <c r="R43" i="1" s="1"/>
  <c r="L43" i="1"/>
  <c r="O43" i="1" s="1"/>
  <c r="F25" i="1"/>
  <c r="M25" i="1" s="1"/>
  <c r="N25" i="1" s="1"/>
  <c r="H25" i="1"/>
  <c r="H23" i="1"/>
  <c r="E38" i="1"/>
  <c r="I38" i="1" s="1"/>
  <c r="S38" i="1" s="1"/>
  <c r="G29" i="1"/>
  <c r="R29" i="1" s="1"/>
  <c r="F33" i="1"/>
  <c r="M33" i="1" s="1"/>
  <c r="N33" i="1" s="1"/>
  <c r="L41" i="1"/>
  <c r="F41" i="1"/>
  <c r="M41" i="1" s="1"/>
  <c r="N41" i="1" s="1"/>
  <c r="L33" i="1"/>
  <c r="P33" i="1" s="1"/>
  <c r="L38" i="1"/>
  <c r="E25" i="1"/>
  <c r="G25" i="1" s="1"/>
  <c r="R25" i="1" s="1"/>
  <c r="H20" i="1"/>
  <c r="F20" i="1"/>
  <c r="M20" i="1" s="1"/>
  <c r="N20" i="1" s="1"/>
  <c r="F29" i="1"/>
  <c r="M29" i="1" s="1"/>
  <c r="N29" i="1" s="1"/>
  <c r="H29" i="1"/>
  <c r="K29" i="1" s="1"/>
  <c r="E20" i="1"/>
  <c r="G20" i="1" s="1"/>
  <c r="R20" i="1" s="1"/>
  <c r="L35" i="1"/>
  <c r="F35" i="1"/>
  <c r="L31" i="1"/>
  <c r="F31" i="1"/>
  <c r="H31" i="1"/>
  <c r="E31" i="1"/>
  <c r="F36" i="1"/>
  <c r="H36" i="1"/>
  <c r="E36" i="1"/>
  <c r="L36" i="1"/>
  <c r="L30" i="1"/>
  <c r="H30" i="1"/>
  <c r="F30" i="1"/>
  <c r="E30" i="1"/>
  <c r="L37" i="1"/>
  <c r="H37" i="1"/>
  <c r="F37" i="1"/>
  <c r="E37" i="1"/>
  <c r="L26" i="1"/>
  <c r="H26" i="1"/>
  <c r="F26" i="1"/>
  <c r="E26" i="1"/>
  <c r="O20" i="1"/>
  <c r="L42" i="1"/>
  <c r="H42" i="1"/>
  <c r="F42" i="1"/>
  <c r="E42" i="1"/>
  <c r="L27" i="1"/>
  <c r="H27" i="1"/>
  <c r="F27" i="1"/>
  <c r="E27" i="1"/>
  <c r="L22" i="1"/>
  <c r="H22" i="1"/>
  <c r="F22" i="1"/>
  <c r="E22" i="1"/>
  <c r="O23" i="1"/>
  <c r="G28" i="1"/>
  <c r="R28" i="1" s="1"/>
  <c r="I28" i="1"/>
  <c r="L32" i="1"/>
  <c r="H32" i="1"/>
  <c r="F32" i="1"/>
  <c r="E32" i="1"/>
  <c r="L3" i="1"/>
  <c r="H3" i="1"/>
  <c r="O28" i="1"/>
  <c r="E24" i="1"/>
  <c r="L24" i="1"/>
  <c r="F24" i="1"/>
  <c r="H24" i="1"/>
  <c r="E40" i="1"/>
  <c r="L40" i="1"/>
  <c r="F40" i="1"/>
  <c r="H40" i="1"/>
  <c r="L21" i="1"/>
  <c r="H21" i="1"/>
  <c r="F21" i="1"/>
  <c r="E21" i="1"/>
  <c r="L7" i="1"/>
  <c r="H7" i="1"/>
  <c r="M38" i="1"/>
  <c r="N38" i="1" s="1"/>
  <c r="M34" i="1"/>
  <c r="N34" i="1" s="1"/>
  <c r="M35" i="1"/>
  <c r="N35" i="1" s="1"/>
  <c r="G11" i="1"/>
  <c r="R11" i="1" s="1"/>
  <c r="I11" i="1"/>
  <c r="S11" i="1" s="1"/>
  <c r="F11" i="1"/>
  <c r="M11" i="1" s="1"/>
  <c r="N11" i="1" s="1"/>
  <c r="L11" i="1"/>
  <c r="H11" i="1"/>
  <c r="F8" i="1"/>
  <c r="M8" i="1" s="1"/>
  <c r="N8" i="1" s="1"/>
  <c r="L8" i="1"/>
  <c r="H8" i="1"/>
  <c r="E10" i="1"/>
  <c r="H10" i="1"/>
  <c r="L10" i="1"/>
  <c r="E8" i="1"/>
  <c r="F15" i="1"/>
  <c r="M15" i="1" s="1"/>
  <c r="N15" i="1" s="1"/>
  <c r="L15" i="1"/>
  <c r="H15" i="1"/>
  <c r="F12" i="1"/>
  <c r="M12" i="1" s="1"/>
  <c r="N12" i="1" s="1"/>
  <c r="L12" i="1"/>
  <c r="H12" i="1"/>
  <c r="G7" i="1"/>
  <c r="R7" i="1" s="1"/>
  <c r="I7" i="1"/>
  <c r="S7" i="1" s="1"/>
  <c r="H18" i="1"/>
  <c r="L18" i="1"/>
  <c r="F14" i="1"/>
  <c r="M14" i="1" s="1"/>
  <c r="N14" i="1" s="1"/>
  <c r="H14" i="1"/>
  <c r="L14" i="1"/>
  <c r="F10" i="1"/>
  <c r="F19" i="1"/>
  <c r="M19" i="1" s="1"/>
  <c r="N19" i="1" s="1"/>
  <c r="L19" i="1"/>
  <c r="H19" i="1"/>
  <c r="F16" i="1"/>
  <c r="M16" i="1" s="1"/>
  <c r="N16" i="1" s="1"/>
  <c r="L16" i="1"/>
  <c r="H16" i="1"/>
  <c r="F9" i="1"/>
  <c r="M9" i="1" s="1"/>
  <c r="N9" i="1" s="1"/>
  <c r="H9" i="1"/>
  <c r="L9" i="1"/>
  <c r="E14" i="1"/>
  <c r="F17" i="1"/>
  <c r="M17" i="1" s="1"/>
  <c r="N17" i="1" s="1"/>
  <c r="H17" i="1"/>
  <c r="L17" i="1"/>
  <c r="H13" i="1"/>
  <c r="L13" i="1"/>
  <c r="F6" i="1"/>
  <c r="M6" i="1" s="1"/>
  <c r="N6" i="1" s="1"/>
  <c r="L6" i="1"/>
  <c r="H6" i="1"/>
  <c r="F5" i="1"/>
  <c r="M5" i="1" s="1"/>
  <c r="N5" i="1" s="1"/>
  <c r="L5" i="1"/>
  <c r="H5" i="1"/>
  <c r="E4" i="1"/>
  <c r="H4" i="1"/>
  <c r="L4" i="1"/>
  <c r="E6" i="1"/>
  <c r="E12" i="1"/>
  <c r="E5" i="1"/>
  <c r="E15" i="1"/>
  <c r="E9" i="1"/>
  <c r="E18" i="1"/>
  <c r="F18" i="1"/>
  <c r="M18" i="1" s="1"/>
  <c r="N18" i="1" s="1"/>
  <c r="E13" i="1"/>
  <c r="F13" i="1"/>
  <c r="M13" i="1" s="1"/>
  <c r="N13" i="1" s="1"/>
  <c r="E17" i="1"/>
  <c r="E3" i="1"/>
  <c r="F3" i="1"/>
  <c r="E16" i="1"/>
  <c r="E19" i="1"/>
  <c r="F4" i="1"/>
  <c r="G38" i="1" l="1"/>
  <c r="R38" i="1" s="1"/>
  <c r="P28" i="1"/>
  <c r="I34" i="1"/>
  <c r="S34" i="1" s="1"/>
  <c r="P34" i="1"/>
  <c r="I23" i="1"/>
  <c r="S23" i="1" s="1"/>
  <c r="G41" i="1"/>
  <c r="R41" i="1" s="1"/>
  <c r="O34" i="1"/>
  <c r="P25" i="1"/>
  <c r="J35" i="1"/>
  <c r="P41" i="1"/>
  <c r="P35" i="1"/>
  <c r="P38" i="1"/>
  <c r="P11" i="1"/>
  <c r="P7" i="1"/>
  <c r="P43" i="1"/>
  <c r="P29" i="1"/>
  <c r="P23" i="1"/>
  <c r="P20" i="1"/>
  <c r="Q19" i="1"/>
  <c r="Q11" i="1"/>
  <c r="Q40" i="1"/>
  <c r="Q24" i="1"/>
  <c r="O33" i="1"/>
  <c r="Q33" i="1"/>
  <c r="Q13" i="1"/>
  <c r="Q14" i="1"/>
  <c r="Q12" i="1"/>
  <c r="Q6" i="1"/>
  <c r="Q17" i="1"/>
  <c r="Q9" i="1"/>
  <c r="Q16" i="1"/>
  <c r="Q10" i="1"/>
  <c r="Q8" i="1"/>
  <c r="Q7" i="1"/>
  <c r="Q21" i="1"/>
  <c r="Q3" i="1"/>
  <c r="K28" i="1"/>
  <c r="S28" i="1"/>
  <c r="Q26" i="1"/>
  <c r="Q37" i="1"/>
  <c r="Q30" i="1"/>
  <c r="Q31" i="1"/>
  <c r="Q34" i="1"/>
  <c r="Q4" i="1"/>
  <c r="Q5" i="1"/>
  <c r="Q18" i="1"/>
  <c r="Q15" i="1"/>
  <c r="K34" i="1"/>
  <c r="K41" i="1"/>
  <c r="S41" i="1"/>
  <c r="Q36" i="1"/>
  <c r="Q43" i="1"/>
  <c r="Q29" i="1"/>
  <c r="Q23" i="1"/>
  <c r="Q32" i="1"/>
  <c r="Q22" i="1"/>
  <c r="Q27" i="1"/>
  <c r="Q42" i="1"/>
  <c r="Q35" i="1"/>
  <c r="Q38" i="1"/>
  <c r="Q41" i="1"/>
  <c r="K38" i="1"/>
  <c r="J34" i="1"/>
  <c r="G39" i="1"/>
  <c r="P39" i="1" s="1"/>
  <c r="I39" i="1"/>
  <c r="J23" i="1"/>
  <c r="J28" i="1"/>
  <c r="K23" i="1"/>
  <c r="O29" i="1"/>
  <c r="J25" i="1"/>
  <c r="J33" i="1"/>
  <c r="I43" i="1"/>
  <c r="J38" i="1"/>
  <c r="J43" i="1"/>
  <c r="I20" i="1"/>
  <c r="I25" i="1"/>
  <c r="J41" i="1"/>
  <c r="J29" i="1"/>
  <c r="J20" i="1"/>
  <c r="O41" i="1"/>
  <c r="O35" i="1"/>
  <c r="O38" i="1"/>
  <c r="J11" i="1"/>
  <c r="K7" i="1"/>
  <c r="O26" i="1"/>
  <c r="O37" i="1"/>
  <c r="I30" i="1"/>
  <c r="G30" i="1"/>
  <c r="R30" i="1" s="1"/>
  <c r="O36" i="1"/>
  <c r="I31" i="1"/>
  <c r="G31" i="1"/>
  <c r="R31" i="1" s="1"/>
  <c r="M40" i="1"/>
  <c r="N40" i="1" s="1"/>
  <c r="M24" i="1"/>
  <c r="N24" i="1" s="1"/>
  <c r="M32" i="1"/>
  <c r="N32" i="1" s="1"/>
  <c r="O40" i="1"/>
  <c r="O24" i="1"/>
  <c r="O22" i="1"/>
  <c r="O27" i="1"/>
  <c r="O42" i="1"/>
  <c r="I26" i="1"/>
  <c r="G26" i="1"/>
  <c r="R26" i="1" s="1"/>
  <c r="I37" i="1"/>
  <c r="G37" i="1"/>
  <c r="R37" i="1" s="1"/>
  <c r="M30" i="1"/>
  <c r="N30" i="1" s="1"/>
  <c r="I36" i="1"/>
  <c r="G36" i="1"/>
  <c r="R36" i="1" s="1"/>
  <c r="M21" i="1"/>
  <c r="N21" i="1" s="1"/>
  <c r="M3" i="1"/>
  <c r="N3" i="1" s="1"/>
  <c r="O7" i="1"/>
  <c r="O21" i="1"/>
  <c r="I40" i="1"/>
  <c r="G40" i="1"/>
  <c r="R40" i="1" s="1"/>
  <c r="I24" i="1"/>
  <c r="G24" i="1"/>
  <c r="R24" i="1" s="1"/>
  <c r="O3" i="1"/>
  <c r="O32" i="1"/>
  <c r="I22" i="1"/>
  <c r="G22" i="1"/>
  <c r="R22" i="1" s="1"/>
  <c r="G27" i="1"/>
  <c r="R27" i="1" s="1"/>
  <c r="I27" i="1"/>
  <c r="I42" i="1"/>
  <c r="G42" i="1"/>
  <c r="R42" i="1" s="1"/>
  <c r="M26" i="1"/>
  <c r="N26" i="1" s="1"/>
  <c r="M37" i="1"/>
  <c r="N37" i="1" s="1"/>
  <c r="M31" i="1"/>
  <c r="N31" i="1" s="1"/>
  <c r="G3" i="1"/>
  <c r="R3" i="1" s="1"/>
  <c r="I3" i="1"/>
  <c r="K11" i="1"/>
  <c r="I21" i="1"/>
  <c r="G21" i="1"/>
  <c r="R21" i="1" s="1"/>
  <c r="G32" i="1"/>
  <c r="R32" i="1" s="1"/>
  <c r="I32" i="1"/>
  <c r="M22" i="1"/>
  <c r="N22" i="1" s="1"/>
  <c r="M27" i="1"/>
  <c r="N27" i="1" s="1"/>
  <c r="M42" i="1"/>
  <c r="N42" i="1" s="1"/>
  <c r="O30" i="1"/>
  <c r="M36" i="1"/>
  <c r="N36" i="1" s="1"/>
  <c r="O31" i="1"/>
  <c r="O11" i="1"/>
  <c r="G12" i="1"/>
  <c r="R12" i="1" s="1"/>
  <c r="I12" i="1"/>
  <c r="G18" i="1"/>
  <c r="R18" i="1" s="1"/>
  <c r="I18" i="1"/>
  <c r="G14" i="1"/>
  <c r="R14" i="1" s="1"/>
  <c r="I14" i="1"/>
  <c r="O19" i="1"/>
  <c r="G8" i="1"/>
  <c r="R8" i="1" s="1"/>
  <c r="I8" i="1"/>
  <c r="G19" i="1"/>
  <c r="R19" i="1" s="1"/>
  <c r="I19" i="1"/>
  <c r="G17" i="1"/>
  <c r="R17" i="1" s="1"/>
  <c r="I17" i="1"/>
  <c r="G9" i="1"/>
  <c r="R9" i="1" s="1"/>
  <c r="I9" i="1"/>
  <c r="O17" i="1"/>
  <c r="O9" i="1"/>
  <c r="O16" i="1"/>
  <c r="O10" i="1"/>
  <c r="O8" i="1"/>
  <c r="G16" i="1"/>
  <c r="R16" i="1" s="1"/>
  <c r="I16" i="1"/>
  <c r="J7" i="1"/>
  <c r="G15" i="1"/>
  <c r="R15" i="1" s="1"/>
  <c r="I15" i="1"/>
  <c r="M10" i="1"/>
  <c r="N10" i="1" s="1"/>
  <c r="O18" i="1"/>
  <c r="O15" i="1"/>
  <c r="G13" i="1"/>
  <c r="R13" i="1" s="1"/>
  <c r="I13" i="1"/>
  <c r="O13" i="1"/>
  <c r="O14" i="1"/>
  <c r="O12" i="1"/>
  <c r="G10" i="1"/>
  <c r="R10" i="1" s="1"/>
  <c r="I10" i="1"/>
  <c r="G6" i="1"/>
  <c r="R6" i="1" s="1"/>
  <c r="I6" i="1"/>
  <c r="O6" i="1"/>
  <c r="O5" i="1"/>
  <c r="G5" i="1"/>
  <c r="R5" i="1" s="1"/>
  <c r="I5" i="1"/>
  <c r="O4" i="1"/>
  <c r="M4" i="1"/>
  <c r="N4" i="1" s="1"/>
  <c r="G4" i="1"/>
  <c r="R4" i="1" s="1"/>
  <c r="I4" i="1"/>
  <c r="P24" i="1" l="1"/>
  <c r="P21" i="1"/>
  <c r="P18" i="1"/>
  <c r="P42" i="1"/>
  <c r="P30" i="1"/>
  <c r="P16" i="1"/>
  <c r="P32" i="1"/>
  <c r="P15" i="1"/>
  <c r="P9" i="1"/>
  <c r="P6" i="1"/>
  <c r="P37" i="1"/>
  <c r="P12" i="1"/>
  <c r="P26" i="1"/>
  <c r="P8" i="1"/>
  <c r="P13" i="1"/>
  <c r="P27" i="1"/>
  <c r="P5" i="1"/>
  <c r="P40" i="1"/>
  <c r="P17" i="1"/>
  <c r="P31" i="1"/>
  <c r="P3" i="1"/>
  <c r="P10" i="1"/>
  <c r="P19" i="1"/>
  <c r="P22" i="1"/>
  <c r="P36" i="1"/>
  <c r="P4" i="1"/>
  <c r="P14" i="1"/>
  <c r="K31" i="1"/>
  <c r="S31" i="1"/>
  <c r="K10" i="1"/>
  <c r="S10" i="1"/>
  <c r="K19" i="1"/>
  <c r="S19" i="1"/>
  <c r="K22" i="1"/>
  <c r="S22" i="1"/>
  <c r="K36" i="1"/>
  <c r="S36" i="1"/>
  <c r="K39" i="1"/>
  <c r="S39" i="1"/>
  <c r="K16" i="1"/>
  <c r="S16" i="1"/>
  <c r="K12" i="1"/>
  <c r="S12" i="1"/>
  <c r="K21" i="1"/>
  <c r="S21" i="1"/>
  <c r="K24" i="1"/>
  <c r="S24" i="1"/>
  <c r="K4" i="1"/>
  <c r="S4" i="1"/>
  <c r="K6" i="1"/>
  <c r="S6" i="1"/>
  <c r="K15" i="1"/>
  <c r="S15" i="1"/>
  <c r="K8" i="1"/>
  <c r="S8" i="1"/>
  <c r="K32" i="1"/>
  <c r="S32" i="1"/>
  <c r="K43" i="1"/>
  <c r="S43" i="1"/>
  <c r="R39" i="1"/>
  <c r="K9" i="1"/>
  <c r="S9" i="1"/>
  <c r="K37" i="1"/>
  <c r="S37" i="1"/>
  <c r="K13" i="1"/>
  <c r="S13" i="1"/>
  <c r="K14" i="1"/>
  <c r="S14" i="1"/>
  <c r="K42" i="1"/>
  <c r="S42" i="1"/>
  <c r="K5" i="1"/>
  <c r="S5" i="1"/>
  <c r="K17" i="1"/>
  <c r="S17" i="1"/>
  <c r="K27" i="1"/>
  <c r="S27" i="1"/>
  <c r="K26" i="1"/>
  <c r="S26" i="1"/>
  <c r="K25" i="1"/>
  <c r="S25" i="1"/>
  <c r="K18" i="1"/>
  <c r="S18" i="1"/>
  <c r="K3" i="1"/>
  <c r="S3" i="1"/>
  <c r="K40" i="1"/>
  <c r="S40" i="1"/>
  <c r="K30" i="1"/>
  <c r="S30" i="1"/>
  <c r="K20" i="1"/>
  <c r="S20" i="1"/>
  <c r="J8" i="1"/>
  <c r="J37" i="1"/>
  <c r="J42" i="1"/>
  <c r="J32" i="1"/>
  <c r="J21" i="1"/>
  <c r="J22" i="1"/>
  <c r="J40" i="1"/>
  <c r="J5" i="1"/>
  <c r="J13" i="1"/>
  <c r="J16" i="1"/>
  <c r="J19" i="1"/>
  <c r="J17" i="1"/>
  <c r="J27" i="1"/>
  <c r="J6" i="1"/>
  <c r="J9" i="1"/>
  <c r="J15" i="1"/>
  <c r="J14" i="1"/>
  <c r="J12" i="1"/>
  <c r="J24" i="1"/>
  <c r="J39" i="1"/>
  <c r="J18" i="1"/>
  <c r="J4" i="1"/>
  <c r="J3" i="1"/>
  <c r="J31" i="1"/>
  <c r="J26" i="1"/>
  <c r="J36" i="1"/>
  <c r="J30" i="1"/>
  <c r="J10" i="1"/>
</calcChain>
</file>

<file path=xl/sharedStrings.xml><?xml version="1.0" encoding="utf-8"?>
<sst xmlns="http://schemas.openxmlformats.org/spreadsheetml/2006/main" count="43" uniqueCount="36">
  <si>
    <t>기초자산</t>
    <phoneticPr fontId="2" type="noConversion"/>
  </si>
  <si>
    <t>d1</t>
    <phoneticPr fontId="2" type="noConversion"/>
  </si>
  <si>
    <t>d2</t>
    <phoneticPr fontId="2" type="noConversion"/>
  </si>
  <si>
    <t>R</t>
    <phoneticPr fontId="2" type="noConversion"/>
  </si>
  <si>
    <t>Vol</t>
    <phoneticPr fontId="2" type="noConversion"/>
  </si>
  <si>
    <t>T</t>
    <phoneticPr fontId="2" type="noConversion"/>
  </si>
  <si>
    <t>N(d1)</t>
    <phoneticPr fontId="2" type="noConversion"/>
  </si>
  <si>
    <t>N(d2)</t>
    <phoneticPr fontId="2" type="noConversion"/>
  </si>
  <si>
    <t>Call</t>
    <phoneticPr fontId="2" type="noConversion"/>
  </si>
  <si>
    <t>Put</t>
    <phoneticPr fontId="2" type="noConversion"/>
  </si>
  <si>
    <t>N(-d1)</t>
    <phoneticPr fontId="2" type="noConversion"/>
  </si>
  <si>
    <t>N(-d2)</t>
  </si>
  <si>
    <t>N'(d1)</t>
    <phoneticPr fontId="2" type="noConversion"/>
  </si>
  <si>
    <t>Gamma</t>
    <phoneticPr fontId="2" type="noConversion"/>
  </si>
  <si>
    <t>Call Delta</t>
    <phoneticPr fontId="2" type="noConversion"/>
  </si>
  <si>
    <t>Put Delta</t>
    <phoneticPr fontId="2" type="noConversion"/>
  </si>
  <si>
    <t>Theta</t>
    <phoneticPr fontId="2" type="noConversion"/>
  </si>
  <si>
    <t>Vega</t>
    <phoneticPr fontId="2" type="noConversion"/>
  </si>
  <si>
    <t>Rho_Call</t>
    <phoneticPr fontId="2" type="noConversion"/>
  </si>
  <si>
    <t>Rho_Put</t>
    <phoneticPr fontId="2" type="noConversion"/>
  </si>
  <si>
    <t>행사가격</t>
    <phoneticPr fontId="2" type="noConversion"/>
  </si>
  <si>
    <t>내재가치</t>
    <phoneticPr fontId="2" type="noConversion"/>
  </si>
  <si>
    <t>콜옵션 가격</t>
    <phoneticPr fontId="2" type="noConversion"/>
  </si>
  <si>
    <t>Delta</t>
    <phoneticPr fontId="2" type="noConversion"/>
  </si>
  <si>
    <t>풋옵션 가격</t>
    <phoneticPr fontId="2" type="noConversion"/>
  </si>
  <si>
    <t>Gamma</t>
    <phoneticPr fontId="2" type="noConversion"/>
  </si>
  <si>
    <t>Theta</t>
    <phoneticPr fontId="2" type="noConversion"/>
  </si>
  <si>
    <t>60일</t>
    <phoneticPr fontId="2" type="noConversion"/>
  </si>
  <si>
    <t>90일</t>
    <phoneticPr fontId="2" type="noConversion"/>
  </si>
  <si>
    <t>30일</t>
    <phoneticPr fontId="2" type="noConversion"/>
  </si>
  <si>
    <t>10일</t>
    <phoneticPr fontId="2" type="noConversion"/>
  </si>
  <si>
    <t>Vega</t>
    <phoneticPr fontId="2" type="noConversion"/>
  </si>
  <si>
    <t>Call_Rho</t>
    <phoneticPr fontId="2" type="noConversion"/>
  </si>
  <si>
    <t>Put_Rho</t>
    <phoneticPr fontId="2" type="noConversion"/>
  </si>
  <si>
    <t>내재가치</t>
  </si>
  <si>
    <t>시간가치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</si>
</sst>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1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2"/>
          <c:tx>
            <c:strRef>
              <c:f>Sheet2!$E$1</c:f>
              <c:strCache>
                <c:ptCount val="1"/>
                <c:pt idx="0">
                  <c:v>시간가치</c:v>
                </c:pt>
              </c:strCache>
            </c:strRef>
          </c:tx>
          <c:val>
            <c:numRef>
              <c:f>Sheet2!$E$2:$E$42</c:f>
              <c:numCache>
                <c:formatCode>General</c:formatCode>
                <c:ptCount val="41"/>
                <c:pt idx="0">
                  <c:v>0.16775755872984099</c:v>
                </c:pt>
                <c:pt idx="1">
                  <c:v>0.21679206348583335</c:v>
                </c:pt>
                <c:pt idx="2">
                  <c:v>0.27702199454546594</c:v>
                </c:pt>
                <c:pt idx="3">
                  <c:v>0.35018396562342335</c:v>
                </c:pt>
                <c:pt idx="4">
                  <c:v>0.43811003274179416</c:v>
                </c:pt>
                <c:pt idx="5">
                  <c:v>0.54270215408718414</c:v>
                </c:pt>
                <c:pt idx="6">
                  <c:v>0.6659027264737567</c:v>
                </c:pt>
                <c:pt idx="7">
                  <c:v>0.80966209343159079</c:v>
                </c:pt>
                <c:pt idx="8">
                  <c:v>0.97590408384104599</c:v>
                </c:pt>
                <c:pt idx="9">
                  <c:v>1.166490747436594</c:v>
                </c:pt>
                <c:pt idx="10">
                  <c:v>1.3831874986509796</c:v>
                </c:pt>
                <c:pt idx="11">
                  <c:v>1.6276298619897069</c:v>
                </c:pt>
                <c:pt idx="12">
                  <c:v>1.9012929336534121</c:v>
                </c:pt>
                <c:pt idx="13">
                  <c:v>2.2054645425699277</c:v>
                </c:pt>
                <c:pt idx="14">
                  <c:v>2.5412229195276304</c:v>
                </c:pt>
                <c:pt idx="15">
                  <c:v>2.9094194779504576</c:v>
                </c:pt>
                <c:pt idx="16">
                  <c:v>3.3106670872726838</c:v>
                </c:pt>
                <c:pt idx="17">
                  <c:v>3.7453339930889555</c:v>
                </c:pt>
                <c:pt idx="18">
                  <c:v>4.2135433195824845</c:v>
                </c:pt>
                <c:pt idx="19">
                  <c:v>4.7151778898227406</c:v>
                </c:pt>
                <c:pt idx="20">
                  <c:v>5.2498899268488515</c:v>
                </c:pt>
                <c:pt idx="21">
                  <c:v>4.8171150590189953</c:v>
                </c:pt>
                <c:pt idx="22">
                  <c:v>4.416089950364551</c:v>
                </c:pt>
                <c:pt idx="23">
                  <c:v>4.0458728116547107</c:v>
                </c:pt>
                <c:pt idx="24">
                  <c:v>3.705366019395143</c:v>
                </c:pt>
                <c:pt idx="25">
                  <c:v>3.3933400750871101</c:v>
                </c:pt>
                <c:pt idx="26">
                  <c:v>3.1084581714305841</c:v>
                </c:pt>
                <c:pt idx="27">
                  <c:v>2.8493006905175378</c:v>
                </c:pt>
                <c:pt idx="28">
                  <c:v>2.6143890357049457</c:v>
                </c:pt>
                <c:pt idx="29">
                  <c:v>2.4022082879870084</c:v>
                </c:pt>
                <c:pt idx="30">
                  <c:v>2.2112282737517717</c:v>
                </c:pt>
                <c:pt idx="31">
                  <c:v>2.0399227287914385</c:v>
                </c:pt>
                <c:pt idx="32">
                  <c:v>1.886786339007088</c:v>
                </c:pt>
                <c:pt idx="33">
                  <c:v>1.7503495278955796</c:v>
                </c:pt>
                <c:pt idx="34">
                  <c:v>1.6291909419653194</c:v>
                </c:pt>
                <c:pt idx="35">
                  <c:v>1.5219476558698233</c:v>
                </c:pt>
                <c:pt idx="36">
                  <c:v>1.4273231782240003</c:v>
                </c:pt>
                <c:pt idx="37">
                  <c:v>1.3440933864134479</c:v>
                </c:pt>
                <c:pt idx="38">
                  <c:v>1.2711105544351113</c:v>
                </c:pt>
                <c:pt idx="39">
                  <c:v>1.2073056625830674</c:v>
                </c:pt>
                <c:pt idx="40">
                  <c:v>1.1516891926233797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C9-475D-9E83-77B4A73A7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77856"/>
        <c:axId val="90787840"/>
      </c:areaChart>
      <c:lineChart>
        <c:grouping val="standard"/>
        <c:varyColors val="0"/>
        <c:ser>
          <c:idx val="1"/>
          <c:order val="0"/>
          <c:tx>
            <c:strRef>
              <c:f>Sheet2!$C$1</c:f>
              <c:strCache>
                <c:ptCount val="1"/>
                <c:pt idx="0">
                  <c:v>내재가치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23"/>
            <c:bubble3D val="0"/>
            <c:spPr>
              <a:ln w="381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AB0-4DE8-A68D-8123BF6F5E14}"/>
              </c:ext>
            </c:extLst>
          </c:dPt>
          <c:cat>
            <c:numRef>
              <c:f>Sheet2!$B$2:$B$42</c:f>
              <c:numCache>
                <c:formatCode>General</c:formatCode>
                <c:ptCount val="4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  <c:pt idx="21">
                  <c:v>101</c:v>
                </c:pt>
                <c:pt idx="22">
                  <c:v>102</c:v>
                </c:pt>
                <c:pt idx="23">
                  <c:v>103</c:v>
                </c:pt>
                <c:pt idx="24">
                  <c:v>104</c:v>
                </c:pt>
                <c:pt idx="25">
                  <c:v>105</c:v>
                </c:pt>
                <c:pt idx="26">
                  <c:v>106</c:v>
                </c:pt>
                <c:pt idx="27">
                  <c:v>107</c:v>
                </c:pt>
                <c:pt idx="28">
                  <c:v>108</c:v>
                </c:pt>
                <c:pt idx="29">
                  <c:v>109</c:v>
                </c:pt>
                <c:pt idx="30">
                  <c:v>110</c:v>
                </c:pt>
                <c:pt idx="31">
                  <c:v>111</c:v>
                </c:pt>
                <c:pt idx="32">
                  <c:v>112</c:v>
                </c:pt>
                <c:pt idx="33">
                  <c:v>113</c:v>
                </c:pt>
                <c:pt idx="34">
                  <c:v>114</c:v>
                </c:pt>
                <c:pt idx="35">
                  <c:v>115</c:v>
                </c:pt>
                <c:pt idx="36">
                  <c:v>116</c:v>
                </c:pt>
                <c:pt idx="37">
                  <c:v>117</c:v>
                </c:pt>
                <c:pt idx="38">
                  <c:v>118</c:v>
                </c:pt>
                <c:pt idx="39">
                  <c:v>119</c:v>
                </c:pt>
                <c:pt idx="40">
                  <c:v>120</c:v>
                </c:pt>
              </c:numCache>
            </c:numRef>
          </c:cat>
          <c:val>
            <c:numRef>
              <c:f>Sheet2!$C$2:$C$42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B0-4DE8-A68D-8123BF6F5E14}"/>
            </c:ext>
          </c:extLst>
        </c:ser>
        <c:ser>
          <c:idx val="2"/>
          <c:order val="1"/>
          <c:tx>
            <c:strRef>
              <c:f>Sheet2!$D$1</c:f>
              <c:strCache>
                <c:ptCount val="1"/>
                <c:pt idx="0">
                  <c:v>콜옵션 가격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Sheet2!$B$2:$B$42</c:f>
              <c:numCache>
                <c:formatCode>General</c:formatCode>
                <c:ptCount val="4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  <c:pt idx="21">
                  <c:v>101</c:v>
                </c:pt>
                <c:pt idx="22">
                  <c:v>102</c:v>
                </c:pt>
                <c:pt idx="23">
                  <c:v>103</c:v>
                </c:pt>
                <c:pt idx="24">
                  <c:v>104</c:v>
                </c:pt>
                <c:pt idx="25">
                  <c:v>105</c:v>
                </c:pt>
                <c:pt idx="26">
                  <c:v>106</c:v>
                </c:pt>
                <c:pt idx="27">
                  <c:v>107</c:v>
                </c:pt>
                <c:pt idx="28">
                  <c:v>108</c:v>
                </c:pt>
                <c:pt idx="29">
                  <c:v>109</c:v>
                </c:pt>
                <c:pt idx="30">
                  <c:v>110</c:v>
                </c:pt>
                <c:pt idx="31">
                  <c:v>111</c:v>
                </c:pt>
                <c:pt idx="32">
                  <c:v>112</c:v>
                </c:pt>
                <c:pt idx="33">
                  <c:v>113</c:v>
                </c:pt>
                <c:pt idx="34">
                  <c:v>114</c:v>
                </c:pt>
                <c:pt idx="35">
                  <c:v>115</c:v>
                </c:pt>
                <c:pt idx="36">
                  <c:v>116</c:v>
                </c:pt>
                <c:pt idx="37">
                  <c:v>117</c:v>
                </c:pt>
                <c:pt idx="38">
                  <c:v>118</c:v>
                </c:pt>
                <c:pt idx="39">
                  <c:v>119</c:v>
                </c:pt>
                <c:pt idx="40">
                  <c:v>120</c:v>
                </c:pt>
              </c:numCache>
            </c:numRef>
          </c:cat>
          <c:val>
            <c:numRef>
              <c:f>Sheet2!$D$2:$D$42</c:f>
              <c:numCache>
                <c:formatCode>General</c:formatCode>
                <c:ptCount val="41"/>
                <c:pt idx="0">
                  <c:v>0.16775755872984099</c:v>
                </c:pt>
                <c:pt idx="1">
                  <c:v>0.21679206348583335</c:v>
                </c:pt>
                <c:pt idx="2">
                  <c:v>0.27702199454546594</c:v>
                </c:pt>
                <c:pt idx="3">
                  <c:v>0.35018396562342335</c:v>
                </c:pt>
                <c:pt idx="4">
                  <c:v>0.43811003274179416</c:v>
                </c:pt>
                <c:pt idx="5">
                  <c:v>0.54270215408718414</c:v>
                </c:pt>
                <c:pt idx="6">
                  <c:v>0.6659027264737567</c:v>
                </c:pt>
                <c:pt idx="7">
                  <c:v>0.80966209343159079</c:v>
                </c:pt>
                <c:pt idx="8">
                  <c:v>0.97590408384104599</c:v>
                </c:pt>
                <c:pt idx="9">
                  <c:v>1.166490747436594</c:v>
                </c:pt>
                <c:pt idx="10">
                  <c:v>1.3831874986509796</c:v>
                </c:pt>
                <c:pt idx="11">
                  <c:v>1.6276298619897069</c:v>
                </c:pt>
                <c:pt idx="12">
                  <c:v>1.9012929336534121</c:v>
                </c:pt>
                <c:pt idx="13">
                  <c:v>2.2054645425699277</c:v>
                </c:pt>
                <c:pt idx="14">
                  <c:v>2.5412229195276304</c:v>
                </c:pt>
                <c:pt idx="15">
                  <c:v>2.9094194779504576</c:v>
                </c:pt>
                <c:pt idx="16">
                  <c:v>3.3106670872726838</c:v>
                </c:pt>
                <c:pt idx="17">
                  <c:v>3.7453339930889555</c:v>
                </c:pt>
                <c:pt idx="18">
                  <c:v>4.2135433195824845</c:v>
                </c:pt>
                <c:pt idx="19">
                  <c:v>4.7151778898227406</c:v>
                </c:pt>
                <c:pt idx="20">
                  <c:v>5.2498899268488515</c:v>
                </c:pt>
                <c:pt idx="21">
                  <c:v>5.8171150590189953</c:v>
                </c:pt>
                <c:pt idx="22">
                  <c:v>6.416089950364551</c:v>
                </c:pt>
                <c:pt idx="23">
                  <c:v>7.0458728116547107</c:v>
                </c:pt>
                <c:pt idx="24">
                  <c:v>7.705366019395143</c:v>
                </c:pt>
                <c:pt idx="25">
                  <c:v>8.3933400750871101</c:v>
                </c:pt>
                <c:pt idx="26">
                  <c:v>9.1084581714305841</c:v>
                </c:pt>
                <c:pt idx="27">
                  <c:v>9.8493006905175378</c:v>
                </c:pt>
                <c:pt idx="28">
                  <c:v>10.614389035704946</c:v>
                </c:pt>
                <c:pt idx="29">
                  <c:v>11.402208287987008</c:v>
                </c:pt>
                <c:pt idx="30">
                  <c:v>12.211228273751772</c:v>
                </c:pt>
                <c:pt idx="31">
                  <c:v>13.039922728791439</c:v>
                </c:pt>
                <c:pt idx="32">
                  <c:v>13.886786339007088</c:v>
                </c:pt>
                <c:pt idx="33">
                  <c:v>14.75034952789558</c:v>
                </c:pt>
                <c:pt idx="34">
                  <c:v>15.629190941965319</c:v>
                </c:pt>
                <c:pt idx="35">
                  <c:v>16.521947655869823</c:v>
                </c:pt>
                <c:pt idx="36">
                  <c:v>17.427323178224</c:v>
                </c:pt>
                <c:pt idx="37">
                  <c:v>18.344093386413448</c:v>
                </c:pt>
                <c:pt idx="38">
                  <c:v>19.271110554435111</c:v>
                </c:pt>
                <c:pt idx="39">
                  <c:v>20.207305662583067</c:v>
                </c:pt>
                <c:pt idx="40">
                  <c:v>21.15168919262338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B0-4DE8-A68D-8123BF6F5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77856"/>
        <c:axId val="90787840"/>
      </c:lineChart>
      <c:catAx>
        <c:axId val="9077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7878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90787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077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 Call Delta</a:t>
            </a:r>
          </a:p>
        </c:rich>
      </c:tx>
      <c:layout>
        <c:manualLayout>
          <c:xMode val="edge"/>
          <c:yMode val="edge"/>
          <c:x val="0.3678263342082240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607174103237096"/>
          <c:y val="2.8252405949256341E-2"/>
          <c:w val="0.79254896439183065"/>
          <c:h val="0.8326195683872849"/>
        </c:manualLayout>
      </c:layout>
      <c:lineChart>
        <c:grouping val="standard"/>
        <c:varyColors val="0"/>
        <c:ser>
          <c:idx val="3"/>
          <c:order val="0"/>
          <c:tx>
            <c:strRef>
              <c:f>Sheet2!$F$1</c:f>
              <c:strCache>
                <c:ptCount val="1"/>
                <c:pt idx="0">
                  <c:v>Delta</c:v>
                </c:pt>
              </c:strCache>
            </c:strRef>
          </c:tx>
          <c:marker>
            <c:symbol val="none"/>
          </c:marker>
          <c:cat>
            <c:numRef>
              <c:f>Sheet2!$B$2:$B$42</c:f>
              <c:numCache>
                <c:formatCode>General</c:formatCode>
                <c:ptCount val="4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  <c:pt idx="21">
                  <c:v>101</c:v>
                </c:pt>
                <c:pt idx="22">
                  <c:v>102</c:v>
                </c:pt>
                <c:pt idx="23">
                  <c:v>103</c:v>
                </c:pt>
                <c:pt idx="24">
                  <c:v>104</c:v>
                </c:pt>
                <c:pt idx="25">
                  <c:v>105</c:v>
                </c:pt>
                <c:pt idx="26">
                  <c:v>106</c:v>
                </c:pt>
                <c:pt idx="27">
                  <c:v>107</c:v>
                </c:pt>
                <c:pt idx="28">
                  <c:v>108</c:v>
                </c:pt>
                <c:pt idx="29">
                  <c:v>109</c:v>
                </c:pt>
                <c:pt idx="30">
                  <c:v>110</c:v>
                </c:pt>
                <c:pt idx="31">
                  <c:v>111</c:v>
                </c:pt>
                <c:pt idx="32">
                  <c:v>112</c:v>
                </c:pt>
                <c:pt idx="33">
                  <c:v>113</c:v>
                </c:pt>
                <c:pt idx="34">
                  <c:v>114</c:v>
                </c:pt>
                <c:pt idx="35">
                  <c:v>115</c:v>
                </c:pt>
                <c:pt idx="36">
                  <c:v>116</c:v>
                </c:pt>
                <c:pt idx="37">
                  <c:v>117</c:v>
                </c:pt>
                <c:pt idx="38">
                  <c:v>118</c:v>
                </c:pt>
                <c:pt idx="39">
                  <c:v>119</c:v>
                </c:pt>
                <c:pt idx="40">
                  <c:v>120</c:v>
                </c:pt>
              </c:numCache>
            </c:numRef>
          </c:cat>
          <c:val>
            <c:numRef>
              <c:f>Sheet2!$F$2:$F$42</c:f>
              <c:numCache>
                <c:formatCode>General</c:formatCode>
                <c:ptCount val="41"/>
                <c:pt idx="0">
                  <c:v>4.3987450205572827E-2</c:v>
                </c:pt>
                <c:pt idx="1">
                  <c:v>5.4351864338885572E-2</c:v>
                </c:pt>
                <c:pt idx="2">
                  <c:v>6.6397783325096729E-2</c:v>
                </c:pt>
                <c:pt idx="3">
                  <c:v>8.0231928813637679E-2</c:v>
                </c:pt>
                <c:pt idx="4">
                  <c:v>9.5937691662833946E-2</c:v>
                </c:pt>
                <c:pt idx="5">
                  <c:v>0.11357082790614313</c:v>
                </c:pt>
                <c:pt idx="6">
                  <c:v>0.1331559512801129</c:v>
                </c:pt>
                <c:pt idx="7">
                  <c:v>0.15468401143383598</c:v>
                </c:pt>
                <c:pt idx="8">
                  <c:v>0.17811089480851081</c:v>
                </c:pt>
                <c:pt idx="9">
                  <c:v>0.20335722504049961</c:v>
                </c:pt>
                <c:pt idx="10">
                  <c:v>0.23030937613684743</c:v>
                </c:pt>
                <c:pt idx="11">
                  <c:v>0.2588216491612314</c:v>
                </c:pt>
                <c:pt idx="12">
                  <c:v>0.28871950594584717</c:v>
                </c:pt>
                <c:pt idx="13">
                  <c:v>0.31980370491430982</c:v>
                </c:pt>
                <c:pt idx="14">
                  <c:v>0.35185514704591264</c:v>
                </c:pt>
                <c:pt idx="15">
                  <c:v>0.38464021587511155</c:v>
                </c:pt>
                <c:pt idx="16">
                  <c:v>0.41791638468744458</c:v>
                </c:pt>
                <c:pt idx="17">
                  <c:v>0.45143786624995452</c:v>
                </c:pt>
                <c:pt idx="18">
                  <c:v>0.48496109417654504</c:v>
                </c:pt>
                <c:pt idx="19">
                  <c:v>0.5182498484222573</c:v>
                </c:pt>
                <c:pt idx="20">
                  <c:v>0.55107986806366882</c:v>
                </c:pt>
                <c:pt idx="21">
                  <c:v>0.58324282991074339</c:v>
                </c:pt>
                <c:pt idx="22">
                  <c:v>0.61454960908576406</c:v>
                </c:pt>
                <c:pt idx="23">
                  <c:v>0.64483277516896753</c:v>
                </c:pt>
                <c:pt idx="24">
                  <c:v>0.6739483128444469</c:v>
                </c:pt>
                <c:pt idx="25">
                  <c:v>0.7017765875900881</c:v>
                </c:pt>
                <c:pt idx="26">
                  <c:v>0.72822260369926539</c:v>
                </c:pt>
                <c:pt idx="27">
                  <c:v>0.75321562311026469</c:v>
                </c:pt>
                <c:pt idx="28">
                  <c:v>0.77670822888503588</c:v>
                </c:pt>
                <c:pt idx="29">
                  <c:v>0.79867492682324148</c:v>
                </c:pt>
                <c:pt idx="30">
                  <c:v>0.81911038302069827</c:v>
                </c:pt>
                <c:pt idx="31">
                  <c:v>0.83802739480525701</c:v>
                </c:pt>
                <c:pt idx="32">
                  <c:v>0.85545468817510262</c:v>
                </c:pt>
                <c:pt idx="33">
                  <c:v>0.8714346274652276</c:v>
                </c:pt>
                <c:pt idx="34">
                  <c:v>0.88602091332969057</c:v>
                </c:pt>
                <c:pt idx="35">
                  <c:v>0.89927633406326646</c:v>
                </c:pt>
                <c:pt idx="36">
                  <c:v>0.91127062353218868</c:v>
                </c:pt>
                <c:pt idx="37">
                  <c:v>0.92207846717309905</c:v>
                </c:pt>
                <c:pt idx="38">
                  <c:v>0.93177768616867784</c:v>
                </c:pt>
                <c:pt idx="39">
                  <c:v>0.94044761941338306</c:v>
                </c:pt>
                <c:pt idx="40">
                  <c:v>0.94816771352181684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D-4B20-8E1A-55407897F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97952"/>
        <c:axId val="79599488"/>
      </c:lineChart>
      <c:catAx>
        <c:axId val="7959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5994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79599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9597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2"/>
          <c:tx>
            <c:strRef>
              <c:f>Sheet2!$E$45</c:f>
              <c:strCache>
                <c:ptCount val="1"/>
                <c:pt idx="0">
                  <c:v>시간가치</c:v>
                </c:pt>
              </c:strCache>
            </c:strRef>
          </c:tx>
          <c:val>
            <c:numRef>
              <c:f>Sheet2!$E$46:$E$86</c:f>
              <c:numCache>
                <c:formatCode>General</c:formatCode>
                <c:ptCount val="41"/>
                <c:pt idx="0">
                  <c:v>-0.65079174018224251</c:v>
                </c:pt>
                <c:pt idx="1">
                  <c:v>-0.60175723542626258</c:v>
                </c:pt>
                <c:pt idx="2">
                  <c:v>-0.54152730436662466</c:v>
                </c:pt>
                <c:pt idx="3">
                  <c:v>-0.46836533328865926</c:v>
                </c:pt>
                <c:pt idx="4">
                  <c:v>-0.38043926617029911</c:v>
                </c:pt>
                <c:pt idx="5">
                  <c:v>-0.27584714482489403</c:v>
                </c:pt>
                <c:pt idx="6">
                  <c:v>-0.15264657243832858</c:v>
                </c:pt>
                <c:pt idx="7">
                  <c:v>-8.8872054805051448E-3</c:v>
                </c:pt>
                <c:pt idx="8">
                  <c:v>0.15735478492895538</c:v>
                </c:pt>
                <c:pt idx="9">
                  <c:v>0.3479414485245087</c:v>
                </c:pt>
                <c:pt idx="10">
                  <c:v>0.56463819973889429</c:v>
                </c:pt>
                <c:pt idx="11">
                  <c:v>0.80908056307762877</c:v>
                </c:pt>
                <c:pt idx="12">
                  <c:v>1.0827436347413197</c:v>
                </c:pt>
                <c:pt idx="13">
                  <c:v>1.386915243657846</c:v>
                </c:pt>
                <c:pt idx="14">
                  <c:v>1.722673620615538</c:v>
                </c:pt>
                <c:pt idx="15">
                  <c:v>2.0908701790383617</c:v>
                </c:pt>
                <c:pt idx="16">
                  <c:v>2.4921177883605949</c:v>
                </c:pt>
                <c:pt idx="17">
                  <c:v>2.9267846941768667</c:v>
                </c:pt>
                <c:pt idx="18">
                  <c:v>3.3949940206703815</c:v>
                </c:pt>
                <c:pt idx="19">
                  <c:v>3.8966285909106517</c:v>
                </c:pt>
                <c:pt idx="20">
                  <c:v>4.4313406279367626</c:v>
                </c:pt>
                <c:pt idx="21">
                  <c:v>3.9985657601069136</c:v>
                </c:pt>
                <c:pt idx="22">
                  <c:v>3.5975406514524551</c:v>
                </c:pt>
                <c:pt idx="23">
                  <c:v>3.2273235127426219</c:v>
                </c:pt>
                <c:pt idx="24">
                  <c:v>2.8868167204830684</c:v>
                </c:pt>
                <c:pt idx="25">
                  <c:v>2.5747907761750177</c:v>
                </c:pt>
                <c:pt idx="26">
                  <c:v>2.2899088725185024</c:v>
                </c:pt>
                <c:pt idx="27">
                  <c:v>2.0307513916054418</c:v>
                </c:pt>
                <c:pt idx="28">
                  <c:v>1.795839736792864</c:v>
                </c:pt>
                <c:pt idx="29">
                  <c:v>1.5836589890749231</c:v>
                </c:pt>
                <c:pt idx="30">
                  <c:v>1.3926789748396722</c:v>
                </c:pt>
                <c:pt idx="31">
                  <c:v>1.2213734298793497</c:v>
                </c:pt>
                <c:pt idx="32">
                  <c:v>1.0682370400950099</c:v>
                </c:pt>
                <c:pt idx="33">
                  <c:v>0.93180022898349435</c:v>
                </c:pt>
                <c:pt idx="34">
                  <c:v>0.81064164305322528</c:v>
                </c:pt>
                <c:pt idx="35">
                  <c:v>0.70339835695774511</c:v>
                </c:pt>
                <c:pt idx="36">
                  <c:v>0.60877387931190974</c:v>
                </c:pt>
                <c:pt idx="37">
                  <c:v>0.52554408750135728</c:v>
                </c:pt>
                <c:pt idx="38">
                  <c:v>0.45256125552302606</c:v>
                </c:pt>
                <c:pt idx="39">
                  <c:v>0.38875636367098032</c:v>
                </c:pt>
                <c:pt idx="40">
                  <c:v>0.33313989371129971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7-449C-A2DB-95857F696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35072"/>
        <c:axId val="34436608"/>
      </c:areaChart>
      <c:lineChart>
        <c:grouping val="standard"/>
        <c:varyColors val="0"/>
        <c:ser>
          <c:idx val="2"/>
          <c:order val="0"/>
          <c:tx>
            <c:strRef>
              <c:f>Sheet2!$C$45</c:f>
              <c:strCache>
                <c:ptCount val="1"/>
                <c:pt idx="0">
                  <c:v>내재가치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Sheet2!$B$46:$B$86</c:f>
              <c:numCache>
                <c:formatCode>General</c:formatCode>
                <c:ptCount val="4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  <c:pt idx="21">
                  <c:v>101</c:v>
                </c:pt>
                <c:pt idx="22">
                  <c:v>102</c:v>
                </c:pt>
                <c:pt idx="23">
                  <c:v>103</c:v>
                </c:pt>
                <c:pt idx="24">
                  <c:v>104</c:v>
                </c:pt>
                <c:pt idx="25">
                  <c:v>105</c:v>
                </c:pt>
                <c:pt idx="26">
                  <c:v>106</c:v>
                </c:pt>
                <c:pt idx="27">
                  <c:v>107</c:v>
                </c:pt>
                <c:pt idx="28">
                  <c:v>108</c:v>
                </c:pt>
                <c:pt idx="29">
                  <c:v>109</c:v>
                </c:pt>
                <c:pt idx="30">
                  <c:v>110</c:v>
                </c:pt>
                <c:pt idx="31">
                  <c:v>111</c:v>
                </c:pt>
                <c:pt idx="32">
                  <c:v>112</c:v>
                </c:pt>
                <c:pt idx="33">
                  <c:v>113</c:v>
                </c:pt>
                <c:pt idx="34">
                  <c:v>114</c:v>
                </c:pt>
                <c:pt idx="35">
                  <c:v>115</c:v>
                </c:pt>
                <c:pt idx="36">
                  <c:v>116</c:v>
                </c:pt>
                <c:pt idx="37">
                  <c:v>117</c:v>
                </c:pt>
                <c:pt idx="38">
                  <c:v>118</c:v>
                </c:pt>
                <c:pt idx="39">
                  <c:v>119</c:v>
                </c:pt>
                <c:pt idx="40">
                  <c:v>120</c:v>
                </c:pt>
              </c:numCache>
            </c:numRef>
          </c:cat>
          <c:val>
            <c:numRef>
              <c:f>Sheet2!$C$46:$C$86</c:f>
              <c:numCache>
                <c:formatCode>General</c:formatCode>
                <c:ptCount val="4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E-48A3-8038-A524A60C1C97}"/>
            </c:ext>
          </c:extLst>
        </c:ser>
        <c:ser>
          <c:idx val="0"/>
          <c:order val="1"/>
          <c:tx>
            <c:strRef>
              <c:f>Sheet2!$D$45</c:f>
              <c:strCache>
                <c:ptCount val="1"/>
                <c:pt idx="0">
                  <c:v>풋옵션 가격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Sheet2!$B$46:$B$86</c:f>
              <c:numCache>
                <c:formatCode>General</c:formatCode>
                <c:ptCount val="4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  <c:pt idx="21">
                  <c:v>101</c:v>
                </c:pt>
                <c:pt idx="22">
                  <c:v>102</c:v>
                </c:pt>
                <c:pt idx="23">
                  <c:v>103</c:v>
                </c:pt>
                <c:pt idx="24">
                  <c:v>104</c:v>
                </c:pt>
                <c:pt idx="25">
                  <c:v>105</c:v>
                </c:pt>
                <c:pt idx="26">
                  <c:v>106</c:v>
                </c:pt>
                <c:pt idx="27">
                  <c:v>107</c:v>
                </c:pt>
                <c:pt idx="28">
                  <c:v>108</c:v>
                </c:pt>
                <c:pt idx="29">
                  <c:v>109</c:v>
                </c:pt>
                <c:pt idx="30">
                  <c:v>110</c:v>
                </c:pt>
                <c:pt idx="31">
                  <c:v>111</c:v>
                </c:pt>
                <c:pt idx="32">
                  <c:v>112</c:v>
                </c:pt>
                <c:pt idx="33">
                  <c:v>113</c:v>
                </c:pt>
                <c:pt idx="34">
                  <c:v>114</c:v>
                </c:pt>
                <c:pt idx="35">
                  <c:v>115</c:v>
                </c:pt>
                <c:pt idx="36">
                  <c:v>116</c:v>
                </c:pt>
                <c:pt idx="37">
                  <c:v>117</c:v>
                </c:pt>
                <c:pt idx="38">
                  <c:v>118</c:v>
                </c:pt>
                <c:pt idx="39">
                  <c:v>119</c:v>
                </c:pt>
                <c:pt idx="40">
                  <c:v>120</c:v>
                </c:pt>
              </c:numCache>
            </c:numRef>
          </c:cat>
          <c:val>
            <c:numRef>
              <c:f>Sheet2!$D$46:$D$86</c:f>
              <c:numCache>
                <c:formatCode>General</c:formatCode>
                <c:ptCount val="41"/>
                <c:pt idx="0">
                  <c:v>19.349208259817757</c:v>
                </c:pt>
                <c:pt idx="1">
                  <c:v>18.398242764573737</c:v>
                </c:pt>
                <c:pt idx="2">
                  <c:v>17.458472695633375</c:v>
                </c:pt>
                <c:pt idx="3">
                  <c:v>16.531634666711341</c:v>
                </c:pt>
                <c:pt idx="4">
                  <c:v>15.619560733829701</c:v>
                </c:pt>
                <c:pt idx="5">
                  <c:v>14.724152855175106</c:v>
                </c:pt>
                <c:pt idx="6">
                  <c:v>13.847353427561671</c:v>
                </c:pt>
                <c:pt idx="7">
                  <c:v>12.991112794519495</c:v>
                </c:pt>
                <c:pt idx="8">
                  <c:v>12.157354784928955</c:v>
                </c:pt>
                <c:pt idx="9">
                  <c:v>11.347941448524509</c:v>
                </c:pt>
                <c:pt idx="10">
                  <c:v>10.564638199738894</c:v>
                </c:pt>
                <c:pt idx="11">
                  <c:v>9.8090805630776288</c:v>
                </c:pt>
                <c:pt idx="12">
                  <c:v>9.0827436347413197</c:v>
                </c:pt>
                <c:pt idx="13">
                  <c:v>8.386915243657846</c:v>
                </c:pt>
                <c:pt idx="14">
                  <c:v>7.722673620615538</c:v>
                </c:pt>
                <c:pt idx="15">
                  <c:v>7.0908701790383617</c:v>
                </c:pt>
                <c:pt idx="16">
                  <c:v>6.4921177883605949</c:v>
                </c:pt>
                <c:pt idx="17">
                  <c:v>5.9267846941768667</c:v>
                </c:pt>
                <c:pt idx="18">
                  <c:v>5.3949940206703815</c:v>
                </c:pt>
                <c:pt idx="19">
                  <c:v>4.8966285909106517</c:v>
                </c:pt>
                <c:pt idx="20">
                  <c:v>4.4313406279367626</c:v>
                </c:pt>
                <c:pt idx="21">
                  <c:v>3.9985657601069136</c:v>
                </c:pt>
                <c:pt idx="22">
                  <c:v>3.5975406514524551</c:v>
                </c:pt>
                <c:pt idx="23">
                  <c:v>3.2273235127426219</c:v>
                </c:pt>
                <c:pt idx="24">
                  <c:v>2.8868167204830684</c:v>
                </c:pt>
                <c:pt idx="25">
                  <c:v>2.5747907761750177</c:v>
                </c:pt>
                <c:pt idx="26">
                  <c:v>2.2899088725185024</c:v>
                </c:pt>
                <c:pt idx="27">
                  <c:v>2.0307513916054418</c:v>
                </c:pt>
                <c:pt idx="28">
                  <c:v>1.795839736792864</c:v>
                </c:pt>
                <c:pt idx="29">
                  <c:v>1.5836589890749231</c:v>
                </c:pt>
                <c:pt idx="30">
                  <c:v>1.3926789748396722</c:v>
                </c:pt>
                <c:pt idx="31">
                  <c:v>1.2213734298793497</c:v>
                </c:pt>
                <c:pt idx="32">
                  <c:v>1.0682370400950099</c:v>
                </c:pt>
                <c:pt idx="33">
                  <c:v>0.93180022898349435</c:v>
                </c:pt>
                <c:pt idx="34">
                  <c:v>0.81064164305322528</c:v>
                </c:pt>
                <c:pt idx="35">
                  <c:v>0.70339835695774511</c:v>
                </c:pt>
                <c:pt idx="36">
                  <c:v>0.60877387931190974</c:v>
                </c:pt>
                <c:pt idx="37">
                  <c:v>0.52554408750135728</c:v>
                </c:pt>
                <c:pt idx="38">
                  <c:v>0.45256125552302606</c:v>
                </c:pt>
                <c:pt idx="39">
                  <c:v>0.38875636367098032</c:v>
                </c:pt>
                <c:pt idx="40">
                  <c:v>0.33313989371129971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E-48A3-8038-A524A60C1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35072"/>
        <c:axId val="34436608"/>
      </c:lineChart>
      <c:catAx>
        <c:axId val="3443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4366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4436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443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 Put Delta</a:t>
            </a:r>
          </a:p>
        </c:rich>
      </c:tx>
      <c:layout>
        <c:manualLayout>
          <c:xMode val="edge"/>
          <c:yMode val="edge"/>
          <c:x val="0.46504855643044618"/>
          <c:y val="0.4583333333333333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607174103237096"/>
          <c:y val="2.8252405949256341E-2"/>
          <c:w val="0.79709167305887374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Sheet2!$F$45</c:f>
              <c:strCache>
                <c:ptCount val="1"/>
                <c:pt idx="0">
                  <c:v>Delta</c:v>
                </c:pt>
              </c:strCache>
            </c:strRef>
          </c:tx>
          <c:marker>
            <c:symbol val="none"/>
          </c:marker>
          <c:cat>
            <c:numRef>
              <c:f>Sheet2!$B$46:$B$86</c:f>
              <c:numCache>
                <c:formatCode>General</c:formatCode>
                <c:ptCount val="4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  <c:pt idx="21">
                  <c:v>101</c:v>
                </c:pt>
                <c:pt idx="22">
                  <c:v>102</c:v>
                </c:pt>
                <c:pt idx="23">
                  <c:v>103</c:v>
                </c:pt>
                <c:pt idx="24">
                  <c:v>104</c:v>
                </c:pt>
                <c:pt idx="25">
                  <c:v>105</c:v>
                </c:pt>
                <c:pt idx="26">
                  <c:v>106</c:v>
                </c:pt>
                <c:pt idx="27">
                  <c:v>107</c:v>
                </c:pt>
                <c:pt idx="28">
                  <c:v>108</c:v>
                </c:pt>
                <c:pt idx="29">
                  <c:v>109</c:v>
                </c:pt>
                <c:pt idx="30">
                  <c:v>110</c:v>
                </c:pt>
                <c:pt idx="31">
                  <c:v>111</c:v>
                </c:pt>
                <c:pt idx="32">
                  <c:v>112</c:v>
                </c:pt>
                <c:pt idx="33">
                  <c:v>113</c:v>
                </c:pt>
                <c:pt idx="34">
                  <c:v>114</c:v>
                </c:pt>
                <c:pt idx="35">
                  <c:v>115</c:v>
                </c:pt>
                <c:pt idx="36">
                  <c:v>116</c:v>
                </c:pt>
                <c:pt idx="37">
                  <c:v>117</c:v>
                </c:pt>
                <c:pt idx="38">
                  <c:v>118</c:v>
                </c:pt>
                <c:pt idx="39">
                  <c:v>119</c:v>
                </c:pt>
                <c:pt idx="40">
                  <c:v>120</c:v>
                </c:pt>
              </c:numCache>
            </c:numRef>
          </c:cat>
          <c:val>
            <c:numRef>
              <c:f>Sheet2!$F$46:$F$86</c:f>
              <c:numCache>
                <c:formatCode>General</c:formatCode>
                <c:ptCount val="41"/>
                <c:pt idx="0">
                  <c:v>-0.95601254979442718</c:v>
                </c:pt>
                <c:pt idx="1">
                  <c:v>-0.94564813566111439</c:v>
                </c:pt>
                <c:pt idx="2">
                  <c:v>-0.93360221667490328</c:v>
                </c:pt>
                <c:pt idx="3">
                  <c:v>-0.91976807118636228</c:v>
                </c:pt>
                <c:pt idx="4">
                  <c:v>-0.90406230833716605</c:v>
                </c:pt>
                <c:pt idx="5">
                  <c:v>-0.88642917209385685</c:v>
                </c:pt>
                <c:pt idx="6">
                  <c:v>-0.86684404871988707</c:v>
                </c:pt>
                <c:pt idx="7">
                  <c:v>-0.84531598856616408</c:v>
                </c:pt>
                <c:pt idx="8">
                  <c:v>-0.82188910519148917</c:v>
                </c:pt>
                <c:pt idx="9">
                  <c:v>-0.79664277495950042</c:v>
                </c:pt>
                <c:pt idx="10">
                  <c:v>-0.76969062386315257</c:v>
                </c:pt>
                <c:pt idx="11">
                  <c:v>-0.7411783508387686</c:v>
                </c:pt>
                <c:pt idx="12">
                  <c:v>-0.71128049405415283</c:v>
                </c:pt>
                <c:pt idx="13">
                  <c:v>-0.68019629508569013</c:v>
                </c:pt>
                <c:pt idx="14">
                  <c:v>-0.64814485295408741</c:v>
                </c:pt>
                <c:pt idx="15">
                  <c:v>-0.61535978412488845</c:v>
                </c:pt>
                <c:pt idx="16">
                  <c:v>-0.58208361531255548</c:v>
                </c:pt>
                <c:pt idx="17">
                  <c:v>-0.54856213375004548</c:v>
                </c:pt>
                <c:pt idx="18">
                  <c:v>-0.51503890582345502</c:v>
                </c:pt>
                <c:pt idx="19">
                  <c:v>-0.4817501515777427</c:v>
                </c:pt>
                <c:pt idx="20">
                  <c:v>-0.44892013193633118</c:v>
                </c:pt>
                <c:pt idx="21">
                  <c:v>-0.41675717008925661</c:v>
                </c:pt>
                <c:pt idx="22">
                  <c:v>-0.38545039091423594</c:v>
                </c:pt>
                <c:pt idx="23">
                  <c:v>-0.35516722483103247</c:v>
                </c:pt>
                <c:pt idx="24">
                  <c:v>-0.3260516871555531</c:v>
                </c:pt>
                <c:pt idx="25">
                  <c:v>-0.2982234124099119</c:v>
                </c:pt>
                <c:pt idx="26">
                  <c:v>-0.27177739630073461</c:v>
                </c:pt>
                <c:pt idx="27">
                  <c:v>-0.24678437688973531</c:v>
                </c:pt>
                <c:pt idx="28">
                  <c:v>-0.22329177111496412</c:v>
                </c:pt>
                <c:pt idx="29">
                  <c:v>-0.20132507317675852</c:v>
                </c:pt>
                <c:pt idx="30">
                  <c:v>-0.18088961697930173</c:v>
                </c:pt>
                <c:pt idx="31">
                  <c:v>-0.16197260519474299</c:v>
                </c:pt>
                <c:pt idx="32">
                  <c:v>-0.14454531182489738</c:v>
                </c:pt>
                <c:pt idx="33">
                  <c:v>-0.1285653725347724</c:v>
                </c:pt>
                <c:pt idx="34">
                  <c:v>-0.11397908667030943</c:v>
                </c:pt>
                <c:pt idx="35">
                  <c:v>-0.10072366593673354</c:v>
                </c:pt>
                <c:pt idx="36">
                  <c:v>-8.8729376467811316E-2</c:v>
                </c:pt>
                <c:pt idx="37">
                  <c:v>-7.7921532826900952E-2</c:v>
                </c:pt>
                <c:pt idx="38">
                  <c:v>-6.8222313831322157E-2</c:v>
                </c:pt>
                <c:pt idx="39">
                  <c:v>-5.9552380586616938E-2</c:v>
                </c:pt>
                <c:pt idx="40">
                  <c:v>-5.1832286478183165E-2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7D-4C3A-BFB4-9D33D95EE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73856"/>
        <c:axId val="34475392"/>
      </c:lineChart>
      <c:catAx>
        <c:axId val="3447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4753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4475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4473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aseline="0"/>
            </a:pPr>
            <a:r>
              <a:rPr lang="ko-KR" altLang="en-US" sz="1400" baseline="0"/>
              <a:t>콜옵션 </a:t>
            </a:r>
            <a:r>
              <a:rPr lang="en-US" altLang="en-US" sz="1400" baseline="0"/>
              <a:t>Gamma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Sheet2!$C$90</c:f>
              <c:strCache>
                <c:ptCount val="1"/>
                <c:pt idx="0">
                  <c:v>Gamma</c:v>
                </c:pt>
              </c:strCache>
            </c:strRef>
          </c:tx>
          <c:marker>
            <c:symbol val="none"/>
          </c:marker>
          <c:cat>
            <c:numRef>
              <c:f>Sheet2!$B$91:$B$131</c:f>
              <c:numCache>
                <c:formatCode>General</c:formatCode>
                <c:ptCount val="4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  <c:pt idx="21">
                  <c:v>101</c:v>
                </c:pt>
                <c:pt idx="22">
                  <c:v>102</c:v>
                </c:pt>
                <c:pt idx="23">
                  <c:v>103</c:v>
                </c:pt>
                <c:pt idx="24">
                  <c:v>104</c:v>
                </c:pt>
                <c:pt idx="25">
                  <c:v>105</c:v>
                </c:pt>
                <c:pt idx="26">
                  <c:v>106</c:v>
                </c:pt>
                <c:pt idx="27">
                  <c:v>107</c:v>
                </c:pt>
                <c:pt idx="28">
                  <c:v>108</c:v>
                </c:pt>
                <c:pt idx="29">
                  <c:v>109</c:v>
                </c:pt>
                <c:pt idx="30">
                  <c:v>110</c:v>
                </c:pt>
                <c:pt idx="31">
                  <c:v>111</c:v>
                </c:pt>
                <c:pt idx="32">
                  <c:v>112</c:v>
                </c:pt>
                <c:pt idx="33">
                  <c:v>113</c:v>
                </c:pt>
                <c:pt idx="34">
                  <c:v>114</c:v>
                </c:pt>
                <c:pt idx="35">
                  <c:v>115</c:v>
                </c:pt>
                <c:pt idx="36">
                  <c:v>116</c:v>
                </c:pt>
                <c:pt idx="37">
                  <c:v>117</c:v>
                </c:pt>
                <c:pt idx="38">
                  <c:v>118</c:v>
                </c:pt>
                <c:pt idx="39">
                  <c:v>119</c:v>
                </c:pt>
                <c:pt idx="40">
                  <c:v>120</c:v>
                </c:pt>
              </c:numCache>
            </c:numRef>
          </c:cat>
          <c:val>
            <c:numRef>
              <c:f>Sheet2!$C$91:$C$131</c:f>
              <c:numCache>
                <c:formatCode>General</c:formatCode>
                <c:ptCount val="41"/>
                <c:pt idx="0">
                  <c:v>9.4858200193877473E-3</c:v>
                </c:pt>
                <c:pt idx="1">
                  <c:v>1.109411162500693E-2</c:v>
                </c:pt>
                <c:pt idx="2">
                  <c:v>1.2818245255692738E-2</c:v>
                </c:pt>
                <c:pt idx="3">
                  <c:v>1.4637423524080607E-2</c:v>
                </c:pt>
                <c:pt idx="4">
                  <c:v>1.6526258388848369E-2</c:v>
                </c:pt>
                <c:pt idx="5">
                  <c:v>1.8455452994225657E-2</c:v>
                </c:pt>
                <c:pt idx="6">
                  <c:v>2.0392693239341769E-2</c:v>
                </c:pt>
                <c:pt idx="7">
                  <c:v>2.2303702749474741E-2</c:v>
                </c:pt>
                <c:pt idx="8">
                  <c:v>2.4153404849306791E-2</c:v>
                </c:pt>
                <c:pt idx="9">
                  <c:v>2.5907129408944501E-2</c:v>
                </c:pt>
                <c:pt idx="10">
                  <c:v>2.7531801285200719E-2</c:v>
                </c:pt>
                <c:pt idx="11">
                  <c:v>2.8997050335891655E-2</c:v>
                </c:pt>
                <c:pt idx="12">
                  <c:v>3.0276190104195591E-2</c:v>
                </c:pt>
                <c:pt idx="13">
                  <c:v>3.1347022437109025E-2</c:v>
                </c:pt>
                <c:pt idx="14">
                  <c:v>3.2192437526337284E-2</c:v>
                </c:pt>
                <c:pt idx="15">
                  <c:v>3.2800792084410717E-2</c:v>
                </c:pt>
                <c:pt idx="16">
                  <c:v>3.3166061569380921E-2</c:v>
                </c:pt>
                <c:pt idx="17">
                  <c:v>3.3287774640588359E-2</c:v>
                </c:pt>
                <c:pt idx="18">
                  <c:v>3.3170748635649908E-2</c:v>
                </c:pt>
                <c:pt idx="19">
                  <c:v>3.282465328853236E-2</c:v>
                </c:pt>
                <c:pt idx="20">
                  <c:v>3.2263435869208941E-2</c:v>
                </c:pt>
                <c:pt idx="21">
                  <c:v>3.1504644341438154E-2</c:v>
                </c:pt>
                <c:pt idx="22">
                  <c:v>3.0568686120267564E-2</c:v>
                </c:pt>
                <c:pt idx="23">
                  <c:v>2.9478058829686956E-2</c:v>
                </c:pt>
                <c:pt idx="24">
                  <c:v>2.8256586485336091E-2</c:v>
                </c:pt>
                <c:pt idx="25">
                  <c:v>2.6928690191401435E-2</c:v>
                </c:pt>
                <c:pt idx="26">
                  <c:v>2.5518717199211671E-2</c:v>
                </c:pt>
                <c:pt idx="27">
                  <c:v>2.4050346466439616E-2</c:v>
                </c:pt>
                <c:pt idx="28">
                  <c:v>2.2546083075637394E-2</c:v>
                </c:pt>
                <c:pt idx="29">
                  <c:v>2.1026848351630111E-2</c:v>
                </c:pt>
                <c:pt idx="30">
                  <c:v>1.9511667517845242E-2</c:v>
                </c:pt>
                <c:pt idx="31">
                  <c:v>1.8017452433552281E-2</c:v>
                </c:pt>
                <c:pt idx="32">
                  <c:v>1.6558873464471578E-2</c:v>
                </c:pt>
                <c:pt idx="33">
                  <c:v>1.5148311898687381E-2</c:v>
                </c:pt>
                <c:pt idx="34">
                  <c:v>1.3795882512452005E-2</c:v>
                </c:pt>
                <c:pt idx="35">
                  <c:v>1.2509514856502268E-2</c:v>
                </c:pt>
                <c:pt idx="36">
                  <c:v>1.129508148175961E-2</c:v>
                </c:pt>
                <c:pt idx="37">
                  <c:v>1.0156561543204603E-2</c:v>
                </c:pt>
                <c:pt idx="38">
                  <c:v>9.0962288929993633E-3</c:v>
                </c:pt>
                <c:pt idx="39">
                  <c:v>8.1148547793870891E-3</c:v>
                </c:pt>
                <c:pt idx="40">
                  <c:v>7.2119164943166055E-3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67-4F2D-B936-1E3CDA964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00608"/>
        <c:axId val="34502144"/>
      </c:lineChart>
      <c:catAx>
        <c:axId val="3450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5021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4502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450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aseline="0"/>
            </a:pPr>
            <a:r>
              <a:rPr lang="ko-KR" altLang="en-US" sz="1400" baseline="0"/>
              <a:t>콜옵션 </a:t>
            </a:r>
            <a:r>
              <a:rPr lang="en-US" altLang="en-US" sz="1400" baseline="0"/>
              <a:t>Theta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Sheet2!$D$90</c:f>
              <c:strCache>
                <c:ptCount val="1"/>
                <c:pt idx="0">
                  <c:v>Theta</c:v>
                </c:pt>
              </c:strCache>
            </c:strRef>
          </c:tx>
          <c:marker>
            <c:symbol val="none"/>
          </c:marker>
          <c:cat>
            <c:numRef>
              <c:f>Sheet2!$B$91:$B$131</c:f>
              <c:numCache>
                <c:formatCode>General</c:formatCode>
                <c:ptCount val="4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  <c:pt idx="21">
                  <c:v>101</c:v>
                </c:pt>
                <c:pt idx="22">
                  <c:v>102</c:v>
                </c:pt>
                <c:pt idx="23">
                  <c:v>103</c:v>
                </c:pt>
                <c:pt idx="24">
                  <c:v>104</c:v>
                </c:pt>
                <c:pt idx="25">
                  <c:v>105</c:v>
                </c:pt>
                <c:pt idx="26">
                  <c:v>106</c:v>
                </c:pt>
                <c:pt idx="27">
                  <c:v>107</c:v>
                </c:pt>
                <c:pt idx="28">
                  <c:v>108</c:v>
                </c:pt>
                <c:pt idx="29">
                  <c:v>109</c:v>
                </c:pt>
                <c:pt idx="30">
                  <c:v>110</c:v>
                </c:pt>
                <c:pt idx="31">
                  <c:v>111</c:v>
                </c:pt>
                <c:pt idx="32">
                  <c:v>112</c:v>
                </c:pt>
                <c:pt idx="33">
                  <c:v>113</c:v>
                </c:pt>
                <c:pt idx="34">
                  <c:v>114</c:v>
                </c:pt>
                <c:pt idx="35">
                  <c:v>115</c:v>
                </c:pt>
                <c:pt idx="36">
                  <c:v>116</c:v>
                </c:pt>
                <c:pt idx="37">
                  <c:v>117</c:v>
                </c:pt>
                <c:pt idx="38">
                  <c:v>118</c:v>
                </c:pt>
                <c:pt idx="39">
                  <c:v>119</c:v>
                </c:pt>
                <c:pt idx="40">
                  <c:v>120</c:v>
                </c:pt>
              </c:numCache>
            </c:numRef>
          </c:cat>
          <c:val>
            <c:numRef>
              <c:f>Sheet2!$D$91:$D$131</c:f>
              <c:numCache>
                <c:formatCode>General</c:formatCode>
                <c:ptCount val="41"/>
                <c:pt idx="0">
                  <c:v>-8.0055471901923983E-3</c:v>
                </c:pt>
                <c:pt idx="1">
                  <c:v>-9.6213674980115856E-3</c:v>
                </c:pt>
                <c:pt idx="2">
                  <c:v>-1.1421737746671552E-2</c:v>
                </c:pt>
                <c:pt idx="3">
                  <c:v>-1.3398842280372868E-2</c:v>
                </c:pt>
                <c:pt idx="4">
                  <c:v>-1.5539061800973291E-2</c:v>
                </c:pt>
                <c:pt idx="5">
                  <c:v>-1.782298923759185E-2</c:v>
                </c:pt>
                <c:pt idx="6">
                  <c:v>-2.0225714658272571E-2</c:v>
                </c:pt>
                <c:pt idx="7">
                  <c:v>-2.2717373661587596E-2</c:v>
                </c:pt>
                <c:pt idx="8">
                  <c:v>-2.5263936944596166E-2</c:v>
                </c:pt>
                <c:pt idx="9">
                  <c:v>-2.7828203714760441E-2</c:v>
                </c:pt>
                <c:pt idx="10">
                  <c:v>-3.0370949436675711E-2</c:v>
                </c:pt>
                <c:pt idx="11">
                  <c:v>-3.2852169915916066E-2</c:v>
                </c:pt>
                <c:pt idx="12">
                  <c:v>-3.523235939711241E-2</c:v>
                </c:pt>
                <c:pt idx="13">
                  <c:v>-3.7473760289820975E-2</c:v>
                </c:pt>
                <c:pt idx="14">
                  <c:v>-3.9541526078015019E-2</c:v>
                </c:pt>
                <c:pt idx="15">
                  <c:v>-4.1404746362223799E-2</c:v>
                </c:pt>
                <c:pt idx="16">
                  <c:v>-4.3037293050796267E-2</c:v>
                </c:pt>
                <c:pt idx="17">
                  <c:v>-4.4418458549235693E-2</c:v>
                </c:pt>
                <c:pt idx="18">
                  <c:v>-4.5533369442611923E-2</c:v>
                </c:pt>
                <c:pt idx="19">
                  <c:v>-4.6373171714799849E-2</c:v>
                </c:pt>
                <c:pt idx="20">
                  <c:v>-4.693499519741233E-2</c:v>
                </c:pt>
                <c:pt idx="21">
                  <c:v>-4.7221715046377059E-2</c:v>
                </c:pt>
                <c:pt idx="22">
                  <c:v>-4.7241536147413499E-2</c:v>
                </c:pt>
                <c:pt idx="23">
                  <c:v>-4.7007432191085198E-2</c:v>
                </c:pt>
                <c:pt idx="24">
                  <c:v>-4.6536474658711011E-2</c:v>
                </c:pt>
                <c:pt idx="25">
                  <c:v>-4.5849088212302921E-2</c:v>
                </c:pt>
                <c:pt idx="26">
                  <c:v>-4.4968268208356657E-2</c:v>
                </c:pt>
                <c:pt idx="27">
                  <c:v>-4.3918793576946086E-2</c:v>
                </c:pt>
                <c:pt idx="28">
                  <c:v>-4.2726464503232288E-2</c:v>
                </c:pt>
                <c:pt idx="29">
                  <c:v>-4.1417389620497368E-2</c:v>
                </c:pt>
                <c:pt idx="30">
                  <c:v>-4.0017342166701463E-2</c:v>
                </c:pt>
                <c:pt idx="31">
                  <c:v>-3.8551199132354975E-2</c:v>
                </c:pt>
                <c:pt idx="32">
                  <c:v>-3.7042472147823864E-2</c:v>
                </c:pt>
                <c:pt idx="33">
                  <c:v>-3.5512933973354047E-2</c:v>
                </c:pt>
                <c:pt idx="34">
                  <c:v>-3.3982340149524122E-2</c:v>
                </c:pt>
                <c:pt idx="35">
                  <c:v>-3.2468241758838896E-2</c:v>
                </c:pt>
                <c:pt idx="36">
                  <c:v>-3.0985882400009004E-2</c:v>
                </c:pt>
                <c:pt idx="37">
                  <c:v>-2.954817039229295E-2</c:v>
                </c:pt>
                <c:pt idx="38">
                  <c:v>-2.8165715872913263E-2</c:v>
                </c:pt>
                <c:pt idx="39">
                  <c:v>-2.6846921758906073E-2</c:v>
                </c:pt>
                <c:pt idx="40">
                  <c:v>-2.559811742708297E-2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A-43F0-AD7B-C8C9D0186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21472"/>
        <c:axId val="34523008"/>
      </c:lineChart>
      <c:catAx>
        <c:axId val="3452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5230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45230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4521472"/>
        <c:crosses val="autoZero"/>
        <c:crossBetween val="between"/>
        <c:majorUnit val="1.0000000000000002E-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Sheet2!$C$134</c:f>
              <c:strCache>
                <c:ptCount val="1"/>
                <c:pt idx="0">
                  <c:v>90일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Sheet2!$B$135:$B$175</c:f>
              <c:numCache>
                <c:formatCode>General</c:formatCode>
                <c:ptCount val="4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  <c:pt idx="21">
                  <c:v>101</c:v>
                </c:pt>
                <c:pt idx="22">
                  <c:v>102</c:v>
                </c:pt>
                <c:pt idx="23">
                  <c:v>103</c:v>
                </c:pt>
                <c:pt idx="24">
                  <c:v>104</c:v>
                </c:pt>
                <c:pt idx="25">
                  <c:v>105</c:v>
                </c:pt>
                <c:pt idx="26">
                  <c:v>106</c:v>
                </c:pt>
                <c:pt idx="27">
                  <c:v>107</c:v>
                </c:pt>
                <c:pt idx="28">
                  <c:v>108</c:v>
                </c:pt>
                <c:pt idx="29">
                  <c:v>109</c:v>
                </c:pt>
                <c:pt idx="30">
                  <c:v>110</c:v>
                </c:pt>
                <c:pt idx="31">
                  <c:v>111</c:v>
                </c:pt>
                <c:pt idx="32">
                  <c:v>112</c:v>
                </c:pt>
                <c:pt idx="33">
                  <c:v>113</c:v>
                </c:pt>
                <c:pt idx="34">
                  <c:v>114</c:v>
                </c:pt>
                <c:pt idx="35">
                  <c:v>115</c:v>
                </c:pt>
                <c:pt idx="36">
                  <c:v>116</c:v>
                </c:pt>
                <c:pt idx="37">
                  <c:v>117</c:v>
                </c:pt>
                <c:pt idx="38">
                  <c:v>118</c:v>
                </c:pt>
                <c:pt idx="39">
                  <c:v>119</c:v>
                </c:pt>
                <c:pt idx="40">
                  <c:v>120</c:v>
                </c:pt>
              </c:numCache>
            </c:numRef>
          </c:cat>
          <c:val>
            <c:numRef>
              <c:f>Sheet2!$C$135:$C$175</c:f>
              <c:numCache>
                <c:formatCode>General</c:formatCode>
                <c:ptCount val="41"/>
                <c:pt idx="0">
                  <c:v>0.46866293903807588</c:v>
                </c:pt>
                <c:pt idx="1">
                  <c:v>0.56571795296508665</c:v>
                </c:pt>
                <c:pt idx="2">
                  <c:v>0.67777280075005208</c:v>
                </c:pt>
                <c:pt idx="3">
                  <c:v>0.80620407867393418</c:v>
                </c:pt>
                <c:pt idx="4">
                  <c:v>0.95237732588291912</c:v>
                </c:pt>
                <c:pt idx="5">
                  <c:v>1.1176292629679647</c:v>
                </c:pt>
                <c:pt idx="6">
                  <c:v>1.3032501625411452</c:v>
                </c:pt>
                <c:pt idx="7">
                  <c:v>1.5104667878852176</c:v>
                </c:pt>
                <c:pt idx="8">
                  <c:v>1.7404263100753745</c:v>
                </c:pt>
                <c:pt idx="9">
                  <c:v>1.9941815744025142</c:v>
                </c:pt>
                <c:pt idx="10">
                  <c:v>2.2726780359331649</c:v>
                </c:pt>
                <c:pt idx="11">
                  <c:v>2.5767426244443001</c:v>
                </c:pt>
                <c:pt idx="12">
                  <c:v>2.9070747337596359</c:v>
                </c:pt>
                <c:pt idx="13">
                  <c:v>3.2642394626746203</c:v>
                </c:pt>
                <c:pt idx="14">
                  <c:v>3.6486631670225691</c:v>
                </c:pt>
                <c:pt idx="15">
                  <c:v>4.0606313175571387</c:v>
                </c:pt>
                <c:pt idx="16">
                  <c:v>4.5002885983891403</c:v>
                </c:pt>
                <c:pt idx="17">
                  <c:v>4.9676411274650007</c:v>
                </c:pt>
                <c:pt idx="18">
                  <c:v>5.4625606352953753</c:v>
                </c:pt>
                <c:pt idx="19">
                  <c:v>5.9847904016492421</c:v>
                </c:pt>
                <c:pt idx="20">
                  <c:v>6.5339527225969292</c:v>
                </c:pt>
                <c:pt idx="21">
                  <c:v>7.1095576620795953</c:v>
                </c:pt>
                <c:pt idx="22">
                  <c:v>7.7110128327249967</c:v>
                </c:pt>
                <c:pt idx="23">
                  <c:v>8.3376339492511917</c:v>
                </c:pt>
                <c:pt idx="24">
                  <c:v>8.9886559036201774</c:v>
                </c:pt>
                <c:pt idx="25">
                  <c:v>9.6632441230880559</c:v>
                </c:pt>
                <c:pt idx="26">
                  <c:v>10.36050598932718</c:v>
                </c:pt>
                <c:pt idx="27">
                  <c:v>11.079502117723138</c:v>
                </c:pt>
                <c:pt idx="28">
                  <c:v>11.819257319647988</c:v>
                </c:pt>
                <c:pt idx="29">
                  <c:v>12.578771095918427</c:v>
                </c:pt>
                <c:pt idx="30">
                  <c:v>13.357027535791005</c:v>
                </c:pt>
                <c:pt idx="31">
                  <c:v>14.153004521876667</c:v>
                </c:pt>
                <c:pt idx="32">
                  <c:v>14.965682166542535</c:v>
                </c:pt>
                <c:pt idx="33">
                  <c:v>15.794050429125008</c:v>
                </c:pt>
                <c:pt idx="34">
                  <c:v>16.637115885148347</c:v>
                </c:pt>
                <c:pt idx="35">
                  <c:v>17.493907638399335</c:v>
                </c:pt>
                <c:pt idx="36">
                  <c:v>18.363482383946064</c:v>
                </c:pt>
                <c:pt idx="37">
                  <c:v>19.244928644905315</c:v>
                </c:pt>
                <c:pt idx="38">
                  <c:v>20.137370217948344</c:v>
                </c:pt>
                <c:pt idx="39">
                  <c:v>21.039968872257646</c:v>
                </c:pt>
                <c:pt idx="40">
                  <c:v>21.951926354033603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0-4ED1-A8D3-6F021F401218}"/>
            </c:ext>
          </c:extLst>
        </c:ser>
        <c:ser>
          <c:idx val="2"/>
          <c:order val="1"/>
          <c:tx>
            <c:strRef>
              <c:f>Sheet2!$D$134</c:f>
              <c:strCache>
                <c:ptCount val="1"/>
                <c:pt idx="0">
                  <c:v>60일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Sheet2!$B$135:$B$175</c:f>
              <c:numCache>
                <c:formatCode>General</c:formatCode>
                <c:ptCount val="4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  <c:pt idx="21">
                  <c:v>101</c:v>
                </c:pt>
                <c:pt idx="22">
                  <c:v>102</c:v>
                </c:pt>
                <c:pt idx="23">
                  <c:v>103</c:v>
                </c:pt>
                <c:pt idx="24">
                  <c:v>104</c:v>
                </c:pt>
                <c:pt idx="25">
                  <c:v>105</c:v>
                </c:pt>
                <c:pt idx="26">
                  <c:v>106</c:v>
                </c:pt>
                <c:pt idx="27">
                  <c:v>107</c:v>
                </c:pt>
                <c:pt idx="28">
                  <c:v>108</c:v>
                </c:pt>
                <c:pt idx="29">
                  <c:v>109</c:v>
                </c:pt>
                <c:pt idx="30">
                  <c:v>110</c:v>
                </c:pt>
                <c:pt idx="31">
                  <c:v>111</c:v>
                </c:pt>
                <c:pt idx="32">
                  <c:v>112</c:v>
                </c:pt>
                <c:pt idx="33">
                  <c:v>113</c:v>
                </c:pt>
                <c:pt idx="34">
                  <c:v>114</c:v>
                </c:pt>
                <c:pt idx="35">
                  <c:v>115</c:v>
                </c:pt>
                <c:pt idx="36">
                  <c:v>116</c:v>
                </c:pt>
                <c:pt idx="37">
                  <c:v>117</c:v>
                </c:pt>
                <c:pt idx="38">
                  <c:v>118</c:v>
                </c:pt>
                <c:pt idx="39">
                  <c:v>119</c:v>
                </c:pt>
                <c:pt idx="40">
                  <c:v>120</c:v>
                </c:pt>
              </c:numCache>
            </c:numRef>
          </c:cat>
          <c:val>
            <c:numRef>
              <c:f>Sheet2!$D$135:$D$175</c:f>
              <c:numCache>
                <c:formatCode>General</c:formatCode>
                <c:ptCount val="41"/>
                <c:pt idx="0">
                  <c:v>0.16775755872984099</c:v>
                </c:pt>
                <c:pt idx="1">
                  <c:v>0.21679206348583335</c:v>
                </c:pt>
                <c:pt idx="2">
                  <c:v>0.27702199454546594</c:v>
                </c:pt>
                <c:pt idx="3">
                  <c:v>0.35018396562342335</c:v>
                </c:pt>
                <c:pt idx="4">
                  <c:v>0.43811003274179416</c:v>
                </c:pt>
                <c:pt idx="5">
                  <c:v>0.54270215408718414</c:v>
                </c:pt>
                <c:pt idx="6">
                  <c:v>0.6659027264737567</c:v>
                </c:pt>
                <c:pt idx="7">
                  <c:v>0.80966209343159079</c:v>
                </c:pt>
                <c:pt idx="8">
                  <c:v>0.97590408384104599</c:v>
                </c:pt>
                <c:pt idx="9">
                  <c:v>1.166490747436594</c:v>
                </c:pt>
                <c:pt idx="10">
                  <c:v>1.3831874986509796</c:v>
                </c:pt>
                <c:pt idx="11">
                  <c:v>1.6276298619897069</c:v>
                </c:pt>
                <c:pt idx="12">
                  <c:v>1.9012929336534121</c:v>
                </c:pt>
                <c:pt idx="13">
                  <c:v>2.2054645425699277</c:v>
                </c:pt>
                <c:pt idx="14">
                  <c:v>2.5412229195276304</c:v>
                </c:pt>
                <c:pt idx="15">
                  <c:v>2.9094194779504576</c:v>
                </c:pt>
                <c:pt idx="16">
                  <c:v>3.3106670872726838</c:v>
                </c:pt>
                <c:pt idx="17">
                  <c:v>3.7453339930889555</c:v>
                </c:pt>
                <c:pt idx="18">
                  <c:v>4.2135433195824845</c:v>
                </c:pt>
                <c:pt idx="19">
                  <c:v>4.7151778898227406</c:v>
                </c:pt>
                <c:pt idx="20">
                  <c:v>5.2498899268488515</c:v>
                </c:pt>
                <c:pt idx="21">
                  <c:v>5.8171150590189953</c:v>
                </c:pt>
                <c:pt idx="22">
                  <c:v>6.416089950364551</c:v>
                </c:pt>
                <c:pt idx="23">
                  <c:v>7.0458728116547107</c:v>
                </c:pt>
                <c:pt idx="24">
                  <c:v>7.705366019395143</c:v>
                </c:pt>
                <c:pt idx="25">
                  <c:v>8.3933400750871101</c:v>
                </c:pt>
                <c:pt idx="26">
                  <c:v>9.1084581714305841</c:v>
                </c:pt>
                <c:pt idx="27">
                  <c:v>9.8493006905175378</c:v>
                </c:pt>
                <c:pt idx="28">
                  <c:v>10.614389035704946</c:v>
                </c:pt>
                <c:pt idx="29">
                  <c:v>11.402208287987008</c:v>
                </c:pt>
                <c:pt idx="30">
                  <c:v>12.211228273751772</c:v>
                </c:pt>
                <c:pt idx="31">
                  <c:v>13.039922728791439</c:v>
                </c:pt>
                <c:pt idx="32">
                  <c:v>13.886786339007088</c:v>
                </c:pt>
                <c:pt idx="33">
                  <c:v>14.75034952789558</c:v>
                </c:pt>
                <c:pt idx="34">
                  <c:v>15.629190941965319</c:v>
                </c:pt>
                <c:pt idx="35">
                  <c:v>16.521947655869823</c:v>
                </c:pt>
                <c:pt idx="36">
                  <c:v>17.427323178224</c:v>
                </c:pt>
                <c:pt idx="37">
                  <c:v>18.344093386413448</c:v>
                </c:pt>
                <c:pt idx="38">
                  <c:v>19.271110554435111</c:v>
                </c:pt>
                <c:pt idx="39">
                  <c:v>20.207305662583067</c:v>
                </c:pt>
                <c:pt idx="40">
                  <c:v>21.15168919262338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C0-4ED1-A8D3-6F021F401218}"/>
            </c:ext>
          </c:extLst>
        </c:ser>
        <c:ser>
          <c:idx val="3"/>
          <c:order val="2"/>
          <c:tx>
            <c:strRef>
              <c:f>Sheet2!$E$134</c:f>
              <c:strCache>
                <c:ptCount val="1"/>
                <c:pt idx="0">
                  <c:v>30일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Sheet2!$B$135:$B$175</c:f>
              <c:numCache>
                <c:formatCode>General</c:formatCode>
                <c:ptCount val="4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  <c:pt idx="21">
                  <c:v>101</c:v>
                </c:pt>
                <c:pt idx="22">
                  <c:v>102</c:v>
                </c:pt>
                <c:pt idx="23">
                  <c:v>103</c:v>
                </c:pt>
                <c:pt idx="24">
                  <c:v>104</c:v>
                </c:pt>
                <c:pt idx="25">
                  <c:v>105</c:v>
                </c:pt>
                <c:pt idx="26">
                  <c:v>106</c:v>
                </c:pt>
                <c:pt idx="27">
                  <c:v>107</c:v>
                </c:pt>
                <c:pt idx="28">
                  <c:v>108</c:v>
                </c:pt>
                <c:pt idx="29">
                  <c:v>109</c:v>
                </c:pt>
                <c:pt idx="30">
                  <c:v>110</c:v>
                </c:pt>
                <c:pt idx="31">
                  <c:v>111</c:v>
                </c:pt>
                <c:pt idx="32">
                  <c:v>112</c:v>
                </c:pt>
                <c:pt idx="33">
                  <c:v>113</c:v>
                </c:pt>
                <c:pt idx="34">
                  <c:v>114</c:v>
                </c:pt>
                <c:pt idx="35">
                  <c:v>115</c:v>
                </c:pt>
                <c:pt idx="36">
                  <c:v>116</c:v>
                </c:pt>
                <c:pt idx="37">
                  <c:v>117</c:v>
                </c:pt>
                <c:pt idx="38">
                  <c:v>118</c:v>
                </c:pt>
                <c:pt idx="39">
                  <c:v>119</c:v>
                </c:pt>
                <c:pt idx="40">
                  <c:v>120</c:v>
                </c:pt>
              </c:numCache>
            </c:numRef>
          </c:cat>
          <c:val>
            <c:numRef>
              <c:f>Sheet2!$E$135:$E$175</c:f>
              <c:numCache>
                <c:formatCode>General</c:formatCode>
                <c:ptCount val="41"/>
                <c:pt idx="0">
                  <c:v>1.3290716122955515E-2</c:v>
                </c:pt>
                <c:pt idx="1">
                  <c:v>2.085661357854629E-2</c:v>
                </c:pt>
                <c:pt idx="2">
                  <c:v>3.1988538956526646E-2</c:v>
                </c:pt>
                <c:pt idx="3">
                  <c:v>4.7996794368806217E-2</c:v>
                </c:pt>
                <c:pt idx="4">
                  <c:v>7.0517223400697659E-2</c:v>
                </c:pt>
                <c:pt idx="5">
                  <c:v>0.10153785944383698</c:v>
                </c:pt>
                <c:pt idx="6">
                  <c:v>0.14341113330534494</c:v>
                </c:pt>
                <c:pt idx="7">
                  <c:v>0.19884757889234184</c:v>
                </c:pt>
                <c:pt idx="8">
                  <c:v>0.27088800329533935</c:v>
                </c:pt>
                <c:pt idx="9">
                  <c:v>0.36285260797839847</c:v>
                </c:pt>
                <c:pt idx="10">
                  <c:v>0.47826742533281319</c:v>
                </c:pt>
                <c:pt idx="11">
                  <c:v>0.62077047078383885</c:v>
                </c:pt>
                <c:pt idx="12">
                  <c:v>0.79400197050319576</c:v>
                </c:pt>
                <c:pt idx="13">
                  <c:v>1.0014846728903777</c:v>
                </c:pt>
                <c:pt idx="14">
                  <c:v>1.2465013866168384</c:v>
                </c:pt>
                <c:pt idx="15">
                  <c:v>1.5319773709981632</c:v>
                </c:pt>
                <c:pt idx="16">
                  <c:v>1.860374980082721</c:v>
                </c:pt>
                <c:pt idx="17">
                  <c:v>2.2336070624349844</c:v>
                </c:pt>
                <c:pt idx="18">
                  <c:v>2.6529741563695666</c:v>
                </c:pt>
                <c:pt idx="19">
                  <c:v>3.1191286680937935</c:v>
                </c:pt>
                <c:pt idx="20">
                  <c:v>3.6320671844517847</c:v>
                </c:pt>
                <c:pt idx="21">
                  <c:v>4.1911500642018993</c:v>
                </c:pt>
                <c:pt idx="22">
                  <c:v>4.7951456616542956</c:v>
                </c:pt>
                <c:pt idx="23">
                  <c:v>5.4422951112224922</c:v>
                </c:pt>
                <c:pt idx="24">
                  <c:v>6.130392633304794</c:v>
                </c:pt>
                <c:pt idx="25">
                  <c:v>6.8568758447613618</c:v>
                </c:pt>
                <c:pt idx="26">
                  <c:v>7.6189205508848659</c:v>
                </c:pt>
                <c:pt idx="27">
                  <c:v>8.413534896345098</c:v>
                </c:pt>
                <c:pt idx="28">
                  <c:v>9.237648466660815</c:v>
                </c:pt>
                <c:pt idx="29">
                  <c:v>10.088192851314659</c:v>
                </c:pt>
                <c:pt idx="30">
                  <c:v>10.962171196094147</c:v>
                </c:pt>
                <c:pt idx="31">
                  <c:v>11.85671528778623</c:v>
                </c:pt>
                <c:pt idx="32">
                  <c:v>12.76912964970623</c:v>
                </c:pt>
                <c:pt idx="33">
                  <c:v>13.696922925098605</c:v>
                </c:pt>
                <c:pt idx="34">
                  <c:v>14.637827454016346</c:v>
                </c:pt>
                <c:pt idx="35">
                  <c:v>15.589808396145827</c:v>
                </c:pt>
                <c:pt idx="36">
                  <c:v>16.551064023207957</c:v>
                </c:pt>
                <c:pt idx="37">
                  <c:v>17.520018919104544</c:v>
                </c:pt>
                <c:pt idx="38">
                  <c:v>18.495311811156256</c:v>
                </c:pt>
                <c:pt idx="39">
                  <c:v>19.475779642612537</c:v>
                </c:pt>
                <c:pt idx="40">
                  <c:v>20.460439316195718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C0-4ED1-A8D3-6F021F401218}"/>
            </c:ext>
          </c:extLst>
        </c:ser>
        <c:ser>
          <c:idx val="4"/>
          <c:order val="3"/>
          <c:tx>
            <c:strRef>
              <c:f>Sheet2!$F$134</c:f>
              <c:strCache>
                <c:ptCount val="1"/>
                <c:pt idx="0">
                  <c:v>10일</c:v>
                </c:pt>
              </c:strCache>
            </c:strRef>
          </c:tx>
          <c:spPr>
            <a:ln w="15875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Sheet2!$B$135:$B$175</c:f>
              <c:numCache>
                <c:formatCode>General</c:formatCode>
                <c:ptCount val="4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  <c:pt idx="21">
                  <c:v>101</c:v>
                </c:pt>
                <c:pt idx="22">
                  <c:v>102</c:v>
                </c:pt>
                <c:pt idx="23">
                  <c:v>103</c:v>
                </c:pt>
                <c:pt idx="24">
                  <c:v>104</c:v>
                </c:pt>
                <c:pt idx="25">
                  <c:v>105</c:v>
                </c:pt>
                <c:pt idx="26">
                  <c:v>106</c:v>
                </c:pt>
                <c:pt idx="27">
                  <c:v>107</c:v>
                </c:pt>
                <c:pt idx="28">
                  <c:v>108</c:v>
                </c:pt>
                <c:pt idx="29">
                  <c:v>109</c:v>
                </c:pt>
                <c:pt idx="30">
                  <c:v>110</c:v>
                </c:pt>
                <c:pt idx="31">
                  <c:v>111</c:v>
                </c:pt>
                <c:pt idx="32">
                  <c:v>112</c:v>
                </c:pt>
                <c:pt idx="33">
                  <c:v>113</c:v>
                </c:pt>
                <c:pt idx="34">
                  <c:v>114</c:v>
                </c:pt>
                <c:pt idx="35">
                  <c:v>115</c:v>
                </c:pt>
                <c:pt idx="36">
                  <c:v>116</c:v>
                </c:pt>
                <c:pt idx="37">
                  <c:v>117</c:v>
                </c:pt>
                <c:pt idx="38">
                  <c:v>118</c:v>
                </c:pt>
                <c:pt idx="39">
                  <c:v>119</c:v>
                </c:pt>
                <c:pt idx="40">
                  <c:v>120</c:v>
                </c:pt>
              </c:numCache>
            </c:numRef>
          </c:cat>
          <c:val>
            <c:numRef>
              <c:f>Sheet2!$F$135:$F$175</c:f>
              <c:numCache>
                <c:formatCode>General</c:formatCode>
                <c:ptCount val="41"/>
                <c:pt idx="0">
                  <c:v>3.6330280452952636E-6</c:v>
                </c:pt>
                <c:pt idx="1">
                  <c:v>1.1986838428408586E-5</c:v>
                </c:pt>
                <c:pt idx="2">
                  <c:v>3.6826173525619874E-5</c:v>
                </c:pt>
                <c:pt idx="3">
                  <c:v>1.0564497791932907E-4</c:v>
                </c:pt>
                <c:pt idx="4">
                  <c:v>2.8377157749561593E-4</c:v>
                </c:pt>
                <c:pt idx="5">
                  <c:v>7.1560104187460422E-4</c:v>
                </c:pt>
                <c:pt idx="6">
                  <c:v>1.6985551657162645E-3</c:v>
                </c:pt>
                <c:pt idx="7">
                  <c:v>3.8044629917866057E-3</c:v>
                </c:pt>
                <c:pt idx="8">
                  <c:v>8.0609768666840553E-3</c:v>
                </c:pt>
                <c:pt idx="9">
                  <c:v>1.6196407022604831E-2</c:v>
                </c:pt>
                <c:pt idx="10">
                  <c:v>3.0933294880022721E-2</c:v>
                </c:pt>
                <c:pt idx="11">
                  <c:v>5.6290709267260652E-2</c:v>
                </c:pt>
                <c:pt idx="12">
                  <c:v>9.78287363117607E-2</c:v>
                </c:pt>
                <c:pt idx="13">
                  <c:v>0.16275099399615645</c:v>
                </c:pt>
                <c:pt idx="14">
                  <c:v>0.25978314552364878</c:v>
                </c:pt>
                <c:pt idx="15">
                  <c:v>0.39877419026751149</c:v>
                </c:pt>
                <c:pt idx="16">
                  <c:v>0.59002106619741213</c:v>
                </c:pt>
                <c:pt idx="17">
                  <c:v>0.84338386774080121</c:v>
                </c:pt>
                <c:pt idx="18">
                  <c:v>1.1673194593404759</c:v>
                </c:pt>
                <c:pt idx="19">
                  <c:v>1.5679954796057771</c:v>
                </c:pt>
                <c:pt idx="20">
                  <c:v>2.0486418605552856</c:v>
                </c:pt>
                <c:pt idx="21">
                  <c:v>2.6092526685195381</c:v>
                </c:pt>
                <c:pt idx="22">
                  <c:v>3.2466797472225579</c:v>
                </c:pt>
                <c:pt idx="23">
                  <c:v>3.9550818210381067</c:v>
                </c:pt>
                <c:pt idx="24">
                  <c:v>4.7266294380417122</c:v>
                </c:pt>
                <c:pt idx="25">
                  <c:v>5.5523319427531419</c:v>
                </c:pt>
                <c:pt idx="26">
                  <c:v>6.4228518236018886</c:v>
                </c:pt>
                <c:pt idx="27">
                  <c:v>7.3291986362281563</c:v>
                </c:pt>
                <c:pt idx="28">
                  <c:v>8.2632373589112689</c:v>
                </c:pt>
                <c:pt idx="29">
                  <c:v>9.2179912125818504</c:v>
                </c:pt>
                <c:pt idx="30">
                  <c:v>10.187756133586376</c:v>
                </c:pt>
                <c:pt idx="31">
                  <c:v>11.168067571434051</c:v>
                </c:pt>
                <c:pt idx="32">
                  <c:v>12.155569390979778</c:v>
                </c:pt>
                <c:pt idx="33">
                  <c:v>13.147832229903202</c:v>
                </c:pt>
                <c:pt idx="34">
                  <c:v>14.143159155862108</c:v>
                </c:pt>
                <c:pt idx="35">
                  <c:v>15.140404274490351</c:v>
                </c:pt>
                <c:pt idx="36">
                  <c:v>16.1388183524803</c:v>
                </c:pt>
                <c:pt idx="37">
                  <c:v>17.137926396779747</c:v>
                </c:pt>
                <c:pt idx="38">
                  <c:v>18.137436060707785</c:v>
                </c:pt>
                <c:pt idx="39">
                  <c:v>19.137172463129659</c:v>
                </c:pt>
                <c:pt idx="40">
                  <c:v>20.137033821339273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C0-4ED1-A8D3-6F021F401218}"/>
            </c:ext>
          </c:extLst>
        </c:ser>
        <c:ser>
          <c:idx val="5"/>
          <c:order val="4"/>
          <c:tx>
            <c:strRef>
              <c:f>Sheet2!$G$134</c:f>
              <c:strCache>
                <c:ptCount val="1"/>
                <c:pt idx="0">
                  <c:v>내재가치</c:v>
                </c:pt>
              </c:strCache>
            </c:strRef>
          </c:tx>
          <c:spPr>
            <a:ln w="38100"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numRef>
              <c:f>Sheet2!$B$135:$B$175</c:f>
              <c:numCache>
                <c:formatCode>General</c:formatCode>
                <c:ptCount val="4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  <c:pt idx="21">
                  <c:v>101</c:v>
                </c:pt>
                <c:pt idx="22">
                  <c:v>102</c:v>
                </c:pt>
                <c:pt idx="23">
                  <c:v>103</c:v>
                </c:pt>
                <c:pt idx="24">
                  <c:v>104</c:v>
                </c:pt>
                <c:pt idx="25">
                  <c:v>105</c:v>
                </c:pt>
                <c:pt idx="26">
                  <c:v>106</c:v>
                </c:pt>
                <c:pt idx="27">
                  <c:v>107</c:v>
                </c:pt>
                <c:pt idx="28">
                  <c:v>108</c:v>
                </c:pt>
                <c:pt idx="29">
                  <c:v>109</c:v>
                </c:pt>
                <c:pt idx="30">
                  <c:v>110</c:v>
                </c:pt>
                <c:pt idx="31">
                  <c:v>111</c:v>
                </c:pt>
                <c:pt idx="32">
                  <c:v>112</c:v>
                </c:pt>
                <c:pt idx="33">
                  <c:v>113</c:v>
                </c:pt>
                <c:pt idx="34">
                  <c:v>114</c:v>
                </c:pt>
                <c:pt idx="35">
                  <c:v>115</c:v>
                </c:pt>
                <c:pt idx="36">
                  <c:v>116</c:v>
                </c:pt>
                <c:pt idx="37">
                  <c:v>117</c:v>
                </c:pt>
                <c:pt idx="38">
                  <c:v>118</c:v>
                </c:pt>
                <c:pt idx="39">
                  <c:v>119</c:v>
                </c:pt>
                <c:pt idx="40">
                  <c:v>120</c:v>
                </c:pt>
              </c:numCache>
            </c:numRef>
          </c:cat>
          <c:val>
            <c:numRef>
              <c:f>Sheet2!$G$135:$G$175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C0-4ED1-A8D3-6F021F401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91872"/>
        <c:axId val="34593408"/>
      </c:lineChart>
      <c:catAx>
        <c:axId val="3459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5934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4593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4591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aseline="0"/>
            </a:pPr>
            <a:r>
              <a:rPr lang="ko-KR" altLang="en-US" sz="1400" baseline="0"/>
              <a:t>콜옵션 </a:t>
            </a:r>
            <a:r>
              <a:rPr lang="en-US" altLang="ko-KR" sz="1400" baseline="0"/>
              <a:t>Vega</a:t>
            </a:r>
            <a:endParaRPr lang="en-US" altLang="en-US" sz="1400" baseline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1942951838014588E-2"/>
          <c:y val="0.18292061789489936"/>
          <c:w val="0.73729246982123453"/>
          <c:h val="0.71366698357751723"/>
        </c:manualLayout>
      </c:layout>
      <c:lineChart>
        <c:grouping val="standard"/>
        <c:varyColors val="0"/>
        <c:ser>
          <c:idx val="0"/>
          <c:order val="0"/>
          <c:tx>
            <c:strRef>
              <c:f>Sheet2!$E$90</c:f>
              <c:strCache>
                <c:ptCount val="1"/>
                <c:pt idx="0">
                  <c:v>Vega</c:v>
                </c:pt>
              </c:strCache>
            </c:strRef>
          </c:tx>
          <c:marker>
            <c:symbol val="none"/>
          </c:marker>
          <c:cat>
            <c:numRef>
              <c:f>Sheet2!$B$91:$B$131</c:f>
              <c:numCache>
                <c:formatCode>General</c:formatCode>
                <c:ptCount val="4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  <c:pt idx="21">
                  <c:v>101</c:v>
                </c:pt>
                <c:pt idx="22">
                  <c:v>102</c:v>
                </c:pt>
                <c:pt idx="23">
                  <c:v>103</c:v>
                </c:pt>
                <c:pt idx="24">
                  <c:v>104</c:v>
                </c:pt>
                <c:pt idx="25">
                  <c:v>105</c:v>
                </c:pt>
                <c:pt idx="26">
                  <c:v>106</c:v>
                </c:pt>
                <c:pt idx="27">
                  <c:v>107</c:v>
                </c:pt>
                <c:pt idx="28">
                  <c:v>108</c:v>
                </c:pt>
                <c:pt idx="29">
                  <c:v>109</c:v>
                </c:pt>
                <c:pt idx="30">
                  <c:v>110</c:v>
                </c:pt>
                <c:pt idx="31">
                  <c:v>111</c:v>
                </c:pt>
                <c:pt idx="32">
                  <c:v>112</c:v>
                </c:pt>
                <c:pt idx="33">
                  <c:v>113</c:v>
                </c:pt>
                <c:pt idx="34">
                  <c:v>114</c:v>
                </c:pt>
                <c:pt idx="35">
                  <c:v>115</c:v>
                </c:pt>
                <c:pt idx="36">
                  <c:v>116</c:v>
                </c:pt>
                <c:pt idx="37">
                  <c:v>117</c:v>
                </c:pt>
                <c:pt idx="38">
                  <c:v>118</c:v>
                </c:pt>
                <c:pt idx="39">
                  <c:v>119</c:v>
                </c:pt>
                <c:pt idx="40">
                  <c:v>120</c:v>
                </c:pt>
              </c:numCache>
            </c:numRef>
          </c:cat>
          <c:val>
            <c:numRef>
              <c:f>Sheet2!$E$91:$E$131</c:f>
              <c:numCache>
                <c:formatCode>General</c:formatCode>
                <c:ptCount val="41"/>
                <c:pt idx="0">
                  <c:v>3.0185893715445763E-2</c:v>
                </c:pt>
                <c:pt idx="1">
                  <c:v>3.6191930842477092E-2</c:v>
                </c:pt>
                <c:pt idx="2">
                  <c:v>4.2855391404158831E-2</c:v>
                </c:pt>
                <c:pt idx="3">
                  <c:v>5.0138346586747096E-2</c:v>
                </c:pt>
                <c:pt idx="4">
                  <c:v>5.7980545249407545E-2</c:v>
                </c:pt>
                <c:pt idx="5">
                  <c:v>6.6299727789855073E-2</c:v>
                </c:pt>
                <c:pt idx="6">
                  <c:v>7.4992990642067853E-2</c:v>
                </c:pt>
                <c:pt idx="7">
                  <c:v>8.3939167577138263E-2</c:v>
                </c:pt>
                <c:pt idx="8">
                  <c:v>9.3002128786983079E-2</c:v>
                </c:pt>
                <c:pt idx="9">
                  <c:v>0.10203484100634708</c:v>
                </c:pt>
                <c:pt idx="10">
                  <c:v>0.11088398604606432</c:v>
                </c:pt>
                <c:pt idx="11">
                  <c:v>0.11939490420520818</c:v>
                </c:pt>
                <c:pt idx="12">
                  <c:v>0.12741661478660607</c:v>
                </c:pt>
                <c:pt idx="13">
                  <c:v>0.13480666854862045</c:v>
                </c:pt>
                <c:pt idx="14">
                  <c:v>0.14143560518724466</c:v>
                </c:pt>
                <c:pt idx="15">
                  <c:v>0.14719082050084856</c:v>
                </c:pt>
                <c:pt idx="16">
                  <c:v>0.15197968954963878</c:v>
                </c:pt>
                <c:pt idx="17">
                  <c:v>0.15573184020617203</c:v>
                </c:pt>
                <c:pt idx="18">
                  <c:v>0.15840052220347844</c:v>
                </c:pt>
                <c:pt idx="19">
                  <c:v>0.15996306652825107</c:v>
                </c:pt>
                <c:pt idx="20">
                  <c:v>0.16042047565018741</c:v>
                </c:pt>
                <c:pt idx="21">
                  <c:v>0.15979622415155423</c:v>
                </c:pt>
                <c:pt idx="22">
                  <c:v>0.15813438010944394</c:v>
                </c:pt>
                <c:pt idx="23">
                  <c:v>0.15549717915845096</c:v>
                </c:pt>
                <c:pt idx="24">
                  <c:v>0.15196219533817157</c:v>
                </c:pt>
                <c:pt idx="25">
                  <c:v>0.14761925607010368</c:v>
                </c:pt>
                <c:pt idx="26">
                  <c:v>0.14256724389058201</c:v>
                </c:pt>
                <c:pt idx="27">
                  <c:v>0.13691091623530172</c:v>
                </c:pt>
                <c:pt idx="28">
                  <c:v>0.13075785818614619</c:v>
                </c:pt>
                <c:pt idx="29">
                  <c:v>0.12421566328432027</c:v>
                </c:pt>
                <c:pt idx="30">
                  <c:v>0.11738941586761406</c:v>
                </c:pt>
                <c:pt idx="31">
                  <c:v>0.11037952634060233</c:v>
                </c:pt>
                <c:pt idx="32">
                  <c:v>0.10327994955753965</c:v>
                </c:pt>
                <c:pt idx="33">
                  <c:v>9.6176797057429833E-2</c:v>
                </c:pt>
                <c:pt idx="34">
                  <c:v>8.9147336939126978E-2</c:v>
                </c:pt>
                <c:pt idx="35">
                  <c:v>8.2259361138694878E-2</c:v>
                </c:pt>
                <c:pt idx="36">
                  <c:v>7.5570888969071714E-2</c:v>
                </c:pt>
                <c:pt idx="37">
                  <c:v>6.913016799501337E-2</c:v>
                </c:pt>
                <c:pt idx="38">
                  <c:v>6.2975928470574247E-2</c:v>
                </c:pt>
                <c:pt idx="39">
                  <c:v>5.7137845365701267E-2</c:v>
                </c:pt>
                <c:pt idx="40">
                  <c:v>5.1637162075458105E-2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2-491D-BDBB-31C8EBDA4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04928"/>
        <c:axId val="34606464"/>
      </c:lineChart>
      <c:catAx>
        <c:axId val="3460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60646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4606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4604928"/>
        <c:crosses val="autoZero"/>
        <c:crossBetween val="between"/>
        <c:majorUnit val="5.000000000000001E-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Sheet2!$C$179</c:f>
              <c:strCache>
                <c:ptCount val="1"/>
                <c:pt idx="0">
                  <c:v>Call_Rho</c:v>
                </c:pt>
              </c:strCache>
            </c:strRef>
          </c:tx>
          <c:marker>
            <c:symbol val="none"/>
          </c:marker>
          <c:cat>
            <c:numRef>
              <c:f>Sheet2!$B$180:$B$220</c:f>
              <c:numCache>
                <c:formatCode>General</c:formatCode>
                <c:ptCount val="4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  <c:pt idx="21">
                  <c:v>101</c:v>
                </c:pt>
                <c:pt idx="22">
                  <c:v>102</c:v>
                </c:pt>
                <c:pt idx="23">
                  <c:v>103</c:v>
                </c:pt>
                <c:pt idx="24">
                  <c:v>104</c:v>
                </c:pt>
                <c:pt idx="25">
                  <c:v>105</c:v>
                </c:pt>
                <c:pt idx="26">
                  <c:v>106</c:v>
                </c:pt>
                <c:pt idx="27">
                  <c:v>107</c:v>
                </c:pt>
                <c:pt idx="28">
                  <c:v>108</c:v>
                </c:pt>
                <c:pt idx="29">
                  <c:v>109</c:v>
                </c:pt>
                <c:pt idx="30">
                  <c:v>110</c:v>
                </c:pt>
                <c:pt idx="31">
                  <c:v>111</c:v>
                </c:pt>
                <c:pt idx="32">
                  <c:v>112</c:v>
                </c:pt>
                <c:pt idx="33">
                  <c:v>113</c:v>
                </c:pt>
                <c:pt idx="34">
                  <c:v>114</c:v>
                </c:pt>
                <c:pt idx="35">
                  <c:v>115</c:v>
                </c:pt>
                <c:pt idx="36">
                  <c:v>116</c:v>
                </c:pt>
                <c:pt idx="37">
                  <c:v>117</c:v>
                </c:pt>
                <c:pt idx="38">
                  <c:v>118</c:v>
                </c:pt>
                <c:pt idx="39">
                  <c:v>119</c:v>
                </c:pt>
                <c:pt idx="40">
                  <c:v>120</c:v>
                </c:pt>
              </c:numCache>
            </c:numRef>
          </c:cat>
          <c:val>
            <c:numRef>
              <c:f>Sheet2!$C$180:$C$220</c:f>
              <c:numCache>
                <c:formatCode>General</c:formatCode>
                <c:ptCount val="41"/>
                <c:pt idx="0">
                  <c:v>5.5088851359714822E-3</c:v>
                </c:pt>
                <c:pt idx="1">
                  <c:v>6.880617448707777E-3</c:v>
                </c:pt>
                <c:pt idx="2">
                  <c:v>8.4946787475821354E-3</c:v>
                </c:pt>
                <c:pt idx="3">
                  <c:v>1.0371067604233158E-2</c:v>
                </c:pt>
                <c:pt idx="4">
                  <c:v>1.252710586345686E-2</c:v>
                </c:pt>
                <c:pt idx="5">
                  <c:v>1.4976687481536957E-2</c:v>
                </c:pt>
                <c:pt idx="6">
                  <c:v>1.7729603973067318E-2</c:v>
                </c:pt>
                <c:pt idx="7">
                  <c:v>2.0790981207636391E-2</c:v>
                </c:pt>
                <c:pt idx="8">
                  <c:v>2.4160856974204777E-2</c:v>
                </c:pt>
                <c:pt idx="9">
                  <c:v>2.783392155808417E-2</c:v>
                </c:pt>
                <c:pt idx="10">
                  <c:v>3.1799435101915539E-2</c:v>
                </c:pt>
                <c:pt idx="11">
                  <c:v>3.6041326375368249E-2</c:v>
                </c:pt>
                <c:pt idx="12">
                  <c:v>4.0538468405530728E-2</c:v>
                </c:pt>
                <c:pt idx="13">
                  <c:v>4.5265117831990491E-2</c:v>
                </c:pt>
                <c:pt idx="14">
                  <c:v>5.0191497374446288E-2</c:v>
                </c:pt>
                <c:pt idx="15">
                  <c:v>5.5284494844139956E-2</c:v>
                </c:pt>
                <c:pt idx="16">
                  <c:v>6.0508447960638895E-2</c:v>
                </c:pt>
                <c:pt idx="17">
                  <c:v>6.5825981972312264E-2</c:v>
                </c:pt>
                <c:pt idx="18">
                  <c:v>7.1198866700907831E-2</c:v>
                </c:pt>
                <c:pt idx="19">
                  <c:v>7.6588860992845037E-2</c:v>
                </c:pt>
                <c:pt idx="20">
                  <c:v>8.1958515418385808E-2</c:v>
                </c:pt>
                <c:pt idx="21">
                  <c:v>8.7271908101862042E-2</c:v>
                </c:pt>
                <c:pt idx="22">
                  <c:v>9.2495293440630219E-2</c:v>
                </c:pt>
                <c:pt idx="23">
                  <c:v>9.7597648817669497E-2</c:v>
                </c:pt>
                <c:pt idx="24">
                  <c:v>0.10255110989001752</c:v>
                </c:pt>
                <c:pt idx="25">
                  <c:v>0.10733129033732407</c:v>
                </c:pt>
                <c:pt idx="26">
                  <c:v>0.11191748682853404</c:v>
                </c:pt>
                <c:pt idx="27">
                  <c:v>0.11629277421744787</c:v>
                </c:pt>
                <c:pt idx="28">
                  <c:v>0.12044399948034891</c:v>
                </c:pt>
                <c:pt idx="29">
                  <c:v>0.12436168559300763</c:v>
                </c:pt>
                <c:pt idx="30">
                  <c:v>0.12803985839757542</c:v>
                </c:pt>
                <c:pt idx="31">
                  <c:v>0.13147581056645274</c:v>
                </c:pt>
                <c:pt idx="32">
                  <c:v>0.13466981710126749</c:v>
                </c:pt>
                <c:pt idx="33">
                  <c:v>0.13762481650795913</c:v>
                </c:pt>
                <c:pt idx="34">
                  <c:v>0.14034607097690863</c:v>
                </c:pt>
                <c:pt idx="35">
                  <c:v>0.14284081768998216</c:v>
                </c:pt>
                <c:pt idx="36">
                  <c:v>0.14511792189289296</c:v>
                </c:pt>
                <c:pt idx="37">
                  <c:v>0.14718754072247531</c:v>
                </c:pt>
                <c:pt idx="38">
                  <c:v>0.14906080506323649</c:v>
                </c:pt>
                <c:pt idx="39">
                  <c:v>0.15074952500976907</c:v>
                </c:pt>
                <c:pt idx="40">
                  <c:v>0.15226592289862131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F8-4DF4-A915-C60B34B7810E}"/>
            </c:ext>
          </c:extLst>
        </c:ser>
        <c:ser>
          <c:idx val="2"/>
          <c:order val="1"/>
          <c:tx>
            <c:strRef>
              <c:f>Sheet2!$D$179</c:f>
              <c:strCache>
                <c:ptCount val="1"/>
                <c:pt idx="0">
                  <c:v>Put_Rho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Sheet2!$B$180:$B$220</c:f>
              <c:numCache>
                <c:formatCode>General</c:formatCode>
                <c:ptCount val="4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  <c:pt idx="21">
                  <c:v>101</c:v>
                </c:pt>
                <c:pt idx="22">
                  <c:v>102</c:v>
                </c:pt>
                <c:pt idx="23">
                  <c:v>103</c:v>
                </c:pt>
                <c:pt idx="24">
                  <c:v>104</c:v>
                </c:pt>
                <c:pt idx="25">
                  <c:v>105</c:v>
                </c:pt>
                <c:pt idx="26">
                  <c:v>106</c:v>
                </c:pt>
                <c:pt idx="27">
                  <c:v>107</c:v>
                </c:pt>
                <c:pt idx="28">
                  <c:v>108</c:v>
                </c:pt>
                <c:pt idx="29">
                  <c:v>109</c:v>
                </c:pt>
                <c:pt idx="30">
                  <c:v>110</c:v>
                </c:pt>
                <c:pt idx="31">
                  <c:v>111</c:v>
                </c:pt>
                <c:pt idx="32">
                  <c:v>112</c:v>
                </c:pt>
                <c:pt idx="33">
                  <c:v>113</c:v>
                </c:pt>
                <c:pt idx="34">
                  <c:v>114</c:v>
                </c:pt>
                <c:pt idx="35">
                  <c:v>115</c:v>
                </c:pt>
                <c:pt idx="36">
                  <c:v>116</c:v>
                </c:pt>
                <c:pt idx="37">
                  <c:v>117</c:v>
                </c:pt>
                <c:pt idx="38">
                  <c:v>118</c:v>
                </c:pt>
                <c:pt idx="39">
                  <c:v>119</c:v>
                </c:pt>
                <c:pt idx="40">
                  <c:v>120</c:v>
                </c:pt>
              </c:numCache>
            </c:numRef>
          </c:cat>
          <c:val>
            <c:numRef>
              <c:f>Sheet2!$D$180:$D$220</c:f>
              <c:numCache>
                <c:formatCode>General</c:formatCode>
                <c:ptCount val="41"/>
                <c:pt idx="0">
                  <c:v>-0.1575291160165018</c:v>
                </c:pt>
                <c:pt idx="1">
                  <c:v>-0.1561573837037655</c:v>
                </c:pt>
                <c:pt idx="2">
                  <c:v>-0.15454332240489113</c:v>
                </c:pt>
                <c:pt idx="3">
                  <c:v>-0.15266693354824012</c:v>
                </c:pt>
                <c:pt idx="4">
                  <c:v>-0.15051089528901643</c:v>
                </c:pt>
                <c:pt idx="5">
                  <c:v>-0.14806131367093633</c:v>
                </c:pt>
                <c:pt idx="6">
                  <c:v>-0.14530839717940597</c:v>
                </c:pt>
                <c:pt idx="7">
                  <c:v>-0.14224701994483691</c:v>
                </c:pt>
                <c:pt idx="8">
                  <c:v>-0.13887714417826849</c:v>
                </c:pt>
                <c:pt idx="9">
                  <c:v>-0.13520407959438913</c:v>
                </c:pt>
                <c:pt idx="10">
                  <c:v>-0.13123856605055775</c:v>
                </c:pt>
                <c:pt idx="11">
                  <c:v>-0.12699667477710505</c:v>
                </c:pt>
                <c:pt idx="12">
                  <c:v>-0.12249953274694254</c:v>
                </c:pt>
                <c:pt idx="13">
                  <c:v>-0.11777288332048277</c:v>
                </c:pt>
                <c:pt idx="14">
                  <c:v>-0.11284650377802699</c:v>
                </c:pt>
                <c:pt idx="15">
                  <c:v>-0.10775350630833332</c:v>
                </c:pt>
                <c:pt idx="16">
                  <c:v>-0.10252955319183439</c:v>
                </c:pt>
                <c:pt idx="17">
                  <c:v>-9.7212019180161008E-2</c:v>
                </c:pt>
                <c:pt idx="18">
                  <c:v>-9.1839134451565427E-2</c:v>
                </c:pt>
                <c:pt idx="19">
                  <c:v>-8.6449140159628221E-2</c:v>
                </c:pt>
                <c:pt idx="20">
                  <c:v>-8.1079485734087464E-2</c:v>
                </c:pt>
                <c:pt idx="21">
                  <c:v>-7.576609305061123E-2</c:v>
                </c:pt>
                <c:pt idx="22">
                  <c:v>-7.0542707711843053E-2</c:v>
                </c:pt>
                <c:pt idx="23">
                  <c:v>-6.5440352334803775E-2</c:v>
                </c:pt>
                <c:pt idx="24">
                  <c:v>-6.0486891262455766E-2</c:v>
                </c:pt>
                <c:pt idx="25">
                  <c:v>-5.5706710815149205E-2</c:v>
                </c:pt>
                <c:pt idx="26">
                  <c:v>-5.1120514323939228E-2</c:v>
                </c:pt>
                <c:pt idx="27">
                  <c:v>-4.6745226935025405E-2</c:v>
                </c:pt>
                <c:pt idx="28">
                  <c:v>-4.2594001672124363E-2</c:v>
                </c:pt>
                <c:pt idx="29">
                  <c:v>-3.8676315559465643E-2</c:v>
                </c:pt>
                <c:pt idx="30">
                  <c:v>-3.4998142754897862E-2</c:v>
                </c:pt>
                <c:pt idx="31">
                  <c:v>-3.1562190586020521E-2</c:v>
                </c:pt>
                <c:pt idx="32">
                  <c:v>-2.8368184051205777E-2</c:v>
                </c:pt>
                <c:pt idx="33">
                  <c:v>-2.5413184644514145E-2</c:v>
                </c:pt>
                <c:pt idx="34">
                  <c:v>-2.2691930175564663E-2</c:v>
                </c:pt>
                <c:pt idx="35">
                  <c:v>-2.0197183462491133E-2</c:v>
                </c:pt>
                <c:pt idx="36">
                  <c:v>-1.7920079259580307E-2</c:v>
                </c:pt>
                <c:pt idx="37">
                  <c:v>-1.5850460429997978E-2</c:v>
                </c:pt>
                <c:pt idx="38">
                  <c:v>-1.3977196089236784E-2</c:v>
                </c:pt>
                <c:pt idx="39">
                  <c:v>-1.2288476142704211E-2</c:v>
                </c:pt>
                <c:pt idx="40">
                  <c:v>-1.0772078253851959E-2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F8-4DF4-A915-C60B34B78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57792"/>
        <c:axId val="34659328"/>
      </c:lineChart>
      <c:catAx>
        <c:axId val="3465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659328"/>
        <c:crosses val="autoZero"/>
        <c:auto val="1"/>
        <c:lblAlgn val="ctr"/>
        <c:lblOffset val="100"/>
        <c:tickLblSkip val="5"/>
        <c:noMultiLvlLbl val="0"/>
      </c:catAx>
      <c:valAx>
        <c:axId val="34659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465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19</xdr:row>
      <xdr:rowOff>66674</xdr:rowOff>
    </xdr:from>
    <xdr:to>
      <xdr:col>16</xdr:col>
      <xdr:colOff>228600</xdr:colOff>
      <xdr:row>35</xdr:row>
      <xdr:rowOff>152399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180974</xdr:colOff>
      <xdr:row>2</xdr:row>
      <xdr:rowOff>57150</xdr:rowOff>
    </xdr:from>
    <xdr:to>
      <xdr:col>17</xdr:col>
      <xdr:colOff>247649</xdr:colOff>
      <xdr:row>18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19049</xdr:colOff>
      <xdr:row>40</xdr:row>
      <xdr:rowOff>171450</xdr:rowOff>
    </xdr:from>
    <xdr:to>
      <xdr:col>16</xdr:col>
      <xdr:colOff>209550</xdr:colOff>
      <xdr:row>58</xdr:row>
      <xdr:rowOff>19050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47624</xdr:colOff>
      <xdr:row>61</xdr:row>
      <xdr:rowOff>38100</xdr:rowOff>
    </xdr:from>
    <xdr:to>
      <xdr:col>17</xdr:col>
      <xdr:colOff>0</xdr:colOff>
      <xdr:row>76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257174</xdr:colOff>
      <xdr:row>94</xdr:row>
      <xdr:rowOff>28575</xdr:rowOff>
    </xdr:from>
    <xdr:to>
      <xdr:col>13</xdr:col>
      <xdr:colOff>190499</xdr:colOff>
      <xdr:row>110</xdr:row>
      <xdr:rowOff>28575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238125</xdr:colOff>
      <xdr:row>112</xdr:row>
      <xdr:rowOff>38100</xdr:rowOff>
    </xdr:from>
    <xdr:to>
      <xdr:col>13</xdr:col>
      <xdr:colOff>66675</xdr:colOff>
      <xdr:row>127</xdr:row>
      <xdr:rowOff>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552449</xdr:colOff>
      <xdr:row>134</xdr:row>
      <xdr:rowOff>9524</xdr:rowOff>
    </xdr:from>
    <xdr:to>
      <xdr:col>17</xdr:col>
      <xdr:colOff>676275</xdr:colOff>
      <xdr:row>157</xdr:row>
      <xdr:rowOff>152400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495299</xdr:colOff>
      <xdr:row>112</xdr:row>
      <xdr:rowOff>38100</xdr:rowOff>
    </xdr:from>
    <xdr:to>
      <xdr:col>21</xdr:col>
      <xdr:colOff>47624</xdr:colOff>
      <xdr:row>126</xdr:row>
      <xdr:rowOff>180975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285749</xdr:colOff>
      <xdr:row>197</xdr:row>
      <xdr:rowOff>104775</xdr:rowOff>
    </xdr:from>
    <xdr:to>
      <xdr:col>14</xdr:col>
      <xdr:colOff>161924</xdr:colOff>
      <xdr:row>218</xdr:row>
      <xdr:rowOff>28575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0.27919</cdr:x>
      <cdr:y>0.08772</cdr:y>
    </cdr:from>
    <cdr:to>
      <cdr:x>0.67005</cdr:x>
      <cdr:y>0.17293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71625" y="333376"/>
          <a:ext cx="220027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ko-KR" altLang="en-US" sz="1100"/>
            <a:t>잔존만기에 따른 옵션 가격 변화</a:t>
          </a:r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3"/>
  <sheetViews>
    <sheetView topLeftCell="A22" workbookViewId="0">
      <selection activeCell="J29" sqref="J29"/>
    </sheetView>
  </sheetViews>
  <sheetFormatPr defaultRowHeight="16.5" x14ac:dyDescent="0.3"/>
  <cols>
    <col min="10" max="10" width="13.125" bestFit="1" customWidth="1"/>
  </cols>
  <sheetData>
    <row r="1" spans="1:19" x14ac:dyDescent="0.3">
      <c r="F1">
        <f>30/365</f>
        <v>8.2191780821917804E-2</v>
      </c>
    </row>
    <row r="2" spans="1:19" x14ac:dyDescent="0.3">
      <c r="C2" t="s">
        <v>0</v>
      </c>
      <c r="D2" t="s">
        <v>1</v>
      </c>
      <c r="E2" t="s">
        <v>2</v>
      </c>
      <c r="F2" t="s">
        <v>6</v>
      </c>
      <c r="G2" t="s">
        <v>7</v>
      </c>
      <c r="H2" t="s">
        <v>10</v>
      </c>
      <c r="I2" t="s">
        <v>11</v>
      </c>
      <c r="J2" t="s">
        <v>8</v>
      </c>
      <c r="K2" t="s">
        <v>9</v>
      </c>
      <c r="L2" t="s">
        <v>12</v>
      </c>
      <c r="M2" t="s">
        <v>14</v>
      </c>
      <c r="N2" t="s">
        <v>15</v>
      </c>
      <c r="O2" t="s">
        <v>13</v>
      </c>
      <c r="P2" t="s">
        <v>16</v>
      </c>
      <c r="Q2" t="s">
        <v>17</v>
      </c>
      <c r="R2" t="s">
        <v>18</v>
      </c>
      <c r="S2" t="s">
        <v>19</v>
      </c>
    </row>
    <row r="3" spans="1:19" x14ac:dyDescent="0.3">
      <c r="A3" t="s">
        <v>3</v>
      </c>
      <c r="B3" s="1">
        <v>3.5000000000000003E-2</v>
      </c>
      <c r="C3">
        <v>80</v>
      </c>
      <c r="D3">
        <f>((LN(C3/100)+($B$3+(($B$4^2)/2))*$B$6))/($B$4*SQRT($B$6))</f>
        <v>-1.3834088182969595</v>
      </c>
      <c r="E3">
        <f>+D3-$B$4*SQRT($B$6)</f>
        <v>-1.5248301745342689</v>
      </c>
      <c r="F3">
        <f>NORMSDIST(D3)</f>
        <v>8.3269774088890122E-2</v>
      </c>
      <c r="G3">
        <f>NORMSDIST(E3)</f>
        <v>6.3650730785181076E-2</v>
      </c>
      <c r="H3">
        <f>NORMSDIST(-D3)</f>
        <v>0.91673022591110986</v>
      </c>
      <c r="I3">
        <f>NORMSDIST(-E3)</f>
        <v>0.93634926921481898</v>
      </c>
      <c r="J3">
        <f>+C3*F3-100*EXP(-$B$3*$B$6)*G3</f>
        <v>0.40692863633382181</v>
      </c>
      <c r="K3">
        <f>100*EXP(-$B$3*$B$6)*I3-C3*H3</f>
        <v>18.672152202841147</v>
      </c>
      <c r="L3">
        <f>(1/SQRT(2*PI()))*EXP(-(D3^2/2))</f>
        <v>0.15322489843250942</v>
      </c>
      <c r="M3">
        <f>+F3</f>
        <v>8.3269774088890122E-2</v>
      </c>
      <c r="N3">
        <f>+M3-1</f>
        <v>-0.91673022591110986</v>
      </c>
      <c r="O3">
        <f>+L3*EXP(-$B$3*$B$6)/(C3*$B$4*SQRT($B$6))</f>
        <v>1.3308349690799467E-2</v>
      </c>
      <c r="P3">
        <f>(-(C3*L3*$B$4)/(2*SQRT($B$6))-$B$3*100*EXP(-$B$3*$B$6)*G3)/365</f>
        <v>-5.3491909611757997E-3</v>
      </c>
      <c r="Q3">
        <f>+C3*SQRT($B$6)*L3*0.01</f>
        <v>8.6677091782597929E-2</v>
      </c>
      <c r="R3">
        <f>100*$B$6*EXP(-$B$3*$B$6)*G3*0.01</f>
        <v>3.1273266453886943E-2</v>
      </c>
      <c r="S3">
        <f>-100*$B$6*EXP(-$B$3*$B$6)*I3*0.01</f>
        <v>-0.46005285137864965</v>
      </c>
    </row>
    <row r="4" spans="1:19" x14ac:dyDescent="0.3">
      <c r="A4" t="s">
        <v>4</v>
      </c>
      <c r="B4" s="1">
        <v>0.2</v>
      </c>
      <c r="C4">
        <v>81</v>
      </c>
      <c r="D4">
        <f t="shared" ref="D4:D43" si="0">((LN(C4/100)+($B$3+(($B$4^2)/2))*$B$6))/($B$4*SQRT($B$6))</f>
        <v>-1.2955683369929067</v>
      </c>
      <c r="E4">
        <f t="shared" ref="E4:E43" si="1">+D4-$B$4*SQRT($B$6)</f>
        <v>-1.4369896932302162</v>
      </c>
      <c r="F4">
        <f t="shared" ref="F4:F43" si="2">NORMSDIST(D4)</f>
        <v>9.756212179713529E-2</v>
      </c>
      <c r="G4">
        <f t="shared" ref="G4:G43" si="3">NORMSDIST(E4)</f>
        <v>7.5360461085072966E-2</v>
      </c>
      <c r="H4">
        <f t="shared" ref="H4:H43" si="4">NORMSDIST(-D4)</f>
        <v>0.9024378782028647</v>
      </c>
      <c r="I4">
        <f t="shared" ref="I4:I43" si="5">NORMSDIST(-E4)</f>
        <v>0.92463953891492701</v>
      </c>
      <c r="J4">
        <f t="shared" ref="J4:J43" si="6">+C4*F4-100*EXP(-$B$3*$B$6)*G4</f>
        <v>0.49721930896818911</v>
      </c>
      <c r="K4">
        <f t="shared" ref="K4:K43" si="7">100*EXP(-$B$3*$B$6)*I4-C4*H4</f>
        <v>17.762442875475514</v>
      </c>
      <c r="L4">
        <f t="shared" ref="L4:L43" si="8">(1/SQRT(2*PI()))*EXP(-(D4^2/2))</f>
        <v>0.17235703114534615</v>
      </c>
      <c r="M4">
        <f t="shared" ref="M4:M43" si="9">+F4</f>
        <v>9.756212179713529E-2</v>
      </c>
      <c r="N4">
        <f t="shared" ref="N4:N43" si="10">+M4-1</f>
        <v>-0.9024378782028647</v>
      </c>
      <c r="O4">
        <f t="shared" ref="O4:O43" si="11">+L4*EXP(-$B$3*$B$6)/(C4*$B$4*SQRT($B$6))</f>
        <v>1.4785255525528538E-2</v>
      </c>
      <c r="P4">
        <f t="shared" ref="P4:P43" si="12">(-(C4*L4*$B$4)/(2*SQRT($B$6))-$B$3*100*EXP(-$B$3*$B$6)*G4)/365</f>
        <v>-6.1193372950999634E-3</v>
      </c>
      <c r="Q4">
        <f t="shared" ref="Q4:Q43" si="13">+C4*SQRT($B$6)*L4*0.01</f>
        <v>9.8718608661524737E-2</v>
      </c>
      <c r="R4">
        <f t="shared" ref="R4:R43" si="14">100*$B$6*EXP(-$B$3*$B$6)*G4*0.01</f>
        <v>3.7026562782998845E-2</v>
      </c>
      <c r="S4">
        <f t="shared" ref="S4:S43" si="15">-100*$B$6*EXP(-$B$3*$B$6)*I4*0.01</f>
        <v>-0.45429955504953773</v>
      </c>
    </row>
    <row r="5" spans="1:19" x14ac:dyDescent="0.3">
      <c r="A5" t="s">
        <v>5</v>
      </c>
      <c r="B5">
        <v>182.5</v>
      </c>
      <c r="C5">
        <v>82</v>
      </c>
      <c r="D5">
        <f t="shared" si="0"/>
        <v>-1.2088056802183202</v>
      </c>
      <c r="E5">
        <f t="shared" si="1"/>
        <v>-1.3502270364556297</v>
      </c>
      <c r="F5">
        <f t="shared" si="2"/>
        <v>0.1133687544172307</v>
      </c>
      <c r="G5">
        <f t="shared" si="3"/>
        <v>8.8471584155219718E-2</v>
      </c>
      <c r="H5">
        <f t="shared" si="4"/>
        <v>0.88663124558276929</v>
      </c>
      <c r="I5">
        <f t="shared" si="5"/>
        <v>0.91152841584478028</v>
      </c>
      <c r="J5">
        <f t="shared" si="6"/>
        <v>0.60255786591718596</v>
      </c>
      <c r="K5">
        <f t="shared" si="7"/>
        <v>16.867781432424508</v>
      </c>
      <c r="L5">
        <f t="shared" si="8"/>
        <v>0.19213748039474701</v>
      </c>
      <c r="M5">
        <f t="shared" si="9"/>
        <v>0.1133687544172307</v>
      </c>
      <c r="N5">
        <f t="shared" si="10"/>
        <v>-0.88663124558276929</v>
      </c>
      <c r="O5">
        <f t="shared" si="11"/>
        <v>1.6281075400967595E-2</v>
      </c>
      <c r="P5">
        <f t="shared" si="12"/>
        <v>-6.9381121394761821E-3</v>
      </c>
      <c r="Q5">
        <f t="shared" si="13"/>
        <v>0.11140660655192283</v>
      </c>
      <c r="R5">
        <f t="shared" si="14"/>
        <v>4.346839998147866E-2</v>
      </c>
      <c r="S5">
        <f t="shared" si="15"/>
        <v>-0.44785771785105793</v>
      </c>
    </row>
    <row r="6" spans="1:19" x14ac:dyDescent="0.3">
      <c r="B6">
        <f>+B5/365</f>
        <v>0.5</v>
      </c>
      <c r="C6">
        <v>83</v>
      </c>
      <c r="D6">
        <f t="shared" si="0"/>
        <v>-1.1230947179220401</v>
      </c>
      <c r="E6">
        <f t="shared" si="1"/>
        <v>-1.2645160741593495</v>
      </c>
      <c r="F6">
        <f t="shared" si="2"/>
        <v>0.13069863461491149</v>
      </c>
      <c r="G6">
        <f t="shared" si="3"/>
        <v>0.10302242749302244</v>
      </c>
      <c r="H6">
        <f t="shared" si="4"/>
        <v>0.86930136538508851</v>
      </c>
      <c r="I6">
        <f t="shared" si="5"/>
        <v>0.89697757250697752</v>
      </c>
      <c r="J6">
        <f t="shared" si="6"/>
        <v>0.72446480307151262</v>
      </c>
      <c r="K6">
        <f t="shared" si="7"/>
        <v>15.989688369578829</v>
      </c>
      <c r="L6">
        <f t="shared" si="8"/>
        <v>0.21233089282225726</v>
      </c>
      <c r="M6">
        <f t="shared" si="9"/>
        <v>0.13069863461491149</v>
      </c>
      <c r="N6">
        <f t="shared" si="10"/>
        <v>-0.86930136538508851</v>
      </c>
      <c r="O6">
        <f t="shared" si="11"/>
        <v>1.7775422913046936E-2</v>
      </c>
      <c r="P6">
        <f t="shared" si="12"/>
        <v>-7.7990615360849754E-3</v>
      </c>
      <c r="Q6">
        <f t="shared" si="13"/>
        <v>0.12461670976111008</v>
      </c>
      <c r="R6">
        <f t="shared" si="14"/>
        <v>5.06176093498307E-2</v>
      </c>
      <c r="S6">
        <f t="shared" si="15"/>
        <v>-0.44070850848270587</v>
      </c>
    </row>
    <row r="7" spans="1:19" x14ac:dyDescent="0.3">
      <c r="C7">
        <v>84</v>
      </c>
      <c r="D7">
        <f t="shared" si="0"/>
        <v>-1.0384102589028572</v>
      </c>
      <c r="E7">
        <f t="shared" si="1"/>
        <v>-1.1798316151401667</v>
      </c>
      <c r="F7">
        <f t="shared" si="2"/>
        <v>0.14953954771972139</v>
      </c>
      <c r="G7">
        <f t="shared" si="3"/>
        <v>0.11903359632043682</v>
      </c>
      <c r="H7">
        <f t="shared" si="4"/>
        <v>0.85046045228027856</v>
      </c>
      <c r="I7">
        <f t="shared" si="5"/>
        <v>0.88096640367956314</v>
      </c>
      <c r="J7">
        <f t="shared" si="6"/>
        <v>0.86445905410348978</v>
      </c>
      <c r="K7">
        <f t="shared" si="7"/>
        <v>15.129682620610808</v>
      </c>
      <c r="L7">
        <f t="shared" si="8"/>
        <v>0.2326810921646853</v>
      </c>
      <c r="M7">
        <f t="shared" si="9"/>
        <v>0.14953954771972139</v>
      </c>
      <c r="N7">
        <f t="shared" si="10"/>
        <v>-0.85046045228027856</v>
      </c>
      <c r="O7">
        <f t="shared" si="11"/>
        <v>1.9247159987847311E-2</v>
      </c>
      <c r="P7">
        <f t="shared" si="12"/>
        <v>-8.6945220708982141E-3</v>
      </c>
      <c r="Q7">
        <f t="shared" si="13"/>
        <v>0.13820551762377448</v>
      </c>
      <c r="R7">
        <f t="shared" si="14"/>
        <v>5.8484314771765529E-2</v>
      </c>
      <c r="S7">
        <f t="shared" si="15"/>
        <v>-0.43284180306077102</v>
      </c>
    </row>
    <row r="8" spans="1:19" x14ac:dyDescent="0.3">
      <c r="C8">
        <v>85</v>
      </c>
      <c r="D8">
        <f t="shared" si="0"/>
        <v>-0.95472800636425015</v>
      </c>
      <c r="E8">
        <f t="shared" si="1"/>
        <v>-1.0961493626015597</v>
      </c>
      <c r="F8">
        <f t="shared" si="2"/>
        <v>0.16985763154090683</v>
      </c>
      <c r="G8">
        <f t="shared" si="3"/>
        <v>0.13650670771875814</v>
      </c>
      <c r="H8">
        <f t="shared" si="4"/>
        <v>0.83014236845909317</v>
      </c>
      <c r="I8">
        <f t="shared" si="5"/>
        <v>0.86349329228124183</v>
      </c>
      <c r="J8">
        <f t="shared" si="6"/>
        <v>1.0240365286654409</v>
      </c>
      <c r="K8">
        <f t="shared" si="7"/>
        <v>14.289260095172764</v>
      </c>
      <c r="L8">
        <f t="shared" si="8"/>
        <v>0.25291765532079447</v>
      </c>
      <c r="M8">
        <f t="shared" si="9"/>
        <v>0.16985763154090683</v>
      </c>
      <c r="N8">
        <f t="shared" si="10"/>
        <v>-0.83014236845909317</v>
      </c>
      <c r="O8">
        <f t="shared" si="11"/>
        <v>2.0674978663893527E-2</v>
      </c>
      <c r="P8">
        <f t="shared" si="12"/>
        <v>-9.6157851809211322E-3</v>
      </c>
      <c r="Q8">
        <f t="shared" si="13"/>
        <v>0.15201382078526532</v>
      </c>
      <c r="R8">
        <f t="shared" si="14"/>
        <v>6.7069310761558198E-2</v>
      </c>
      <c r="S8">
        <f t="shared" si="15"/>
        <v>-0.4242568070709784</v>
      </c>
    </row>
    <row r="9" spans="1:19" x14ac:dyDescent="0.3">
      <c r="C9">
        <v>86</v>
      </c>
      <c r="D9">
        <f t="shared" si="0"/>
        <v>-0.87202451606844966</v>
      </c>
      <c r="E9">
        <f t="shared" si="1"/>
        <v>-1.0134458723057591</v>
      </c>
      <c r="F9">
        <f t="shared" si="2"/>
        <v>0.19159750162707215</v>
      </c>
      <c r="G9">
        <f t="shared" si="3"/>
        <v>0.15542361893349663</v>
      </c>
      <c r="H9">
        <f t="shared" si="4"/>
        <v>0.80840249837292788</v>
      </c>
      <c r="I9">
        <f t="shared" si="5"/>
        <v>0.84457638106650335</v>
      </c>
      <c r="J9">
        <f t="shared" si="6"/>
        <v>1.2046484779125208</v>
      </c>
      <c r="K9">
        <f t="shared" si="7"/>
        <v>13.46987204441983</v>
      </c>
      <c r="L9">
        <f t="shared" si="8"/>
        <v>0.27276302214648313</v>
      </c>
      <c r="M9">
        <f t="shared" si="9"/>
        <v>0.19159750162707215</v>
      </c>
      <c r="N9">
        <f t="shared" si="10"/>
        <v>-0.80840249837292788</v>
      </c>
      <c r="O9">
        <f t="shared" si="11"/>
        <v>2.2037985407768742E-2</v>
      </c>
      <c r="P9">
        <f t="shared" si="12"/>
        <v>-1.0553299189528881E-2</v>
      </c>
      <c r="Q9">
        <f t="shared" si="13"/>
        <v>0.16587042105037461</v>
      </c>
      <c r="R9">
        <f t="shared" si="14"/>
        <v>7.6363683310078423E-2</v>
      </c>
      <c r="S9">
        <f t="shared" si="15"/>
        <v>-0.41496243452245812</v>
      </c>
    </row>
    <row r="10" spans="1:19" x14ac:dyDescent="0.3">
      <c r="C10">
        <v>87</v>
      </c>
      <c r="D10">
        <f t="shared" si="0"/>
        <v>-0.79027715690950773</v>
      </c>
      <c r="E10">
        <f t="shared" si="1"/>
        <v>-0.93169851314681729</v>
      </c>
      <c r="F10">
        <f t="shared" si="2"/>
        <v>0.21468296215899418</v>
      </c>
      <c r="G10">
        <f t="shared" si="3"/>
        <v>0.17574617754989946</v>
      </c>
      <c r="H10">
        <f t="shared" si="4"/>
        <v>0.78531703784100582</v>
      </c>
      <c r="I10">
        <f t="shared" si="5"/>
        <v>0.82425382245010059</v>
      </c>
      <c r="J10">
        <f t="shared" si="6"/>
        <v>1.407680279932535</v>
      </c>
      <c r="K10">
        <f t="shared" si="7"/>
        <v>12.672903846439851</v>
      </c>
      <c r="L10">
        <f t="shared" si="8"/>
        <v>0.29193983993183653</v>
      </c>
      <c r="M10">
        <f t="shared" si="9"/>
        <v>0.21468296215899418</v>
      </c>
      <c r="N10">
        <f t="shared" si="10"/>
        <v>-0.78531703784100582</v>
      </c>
      <c r="O10">
        <f t="shared" si="11"/>
        <v>2.3316263875360663E-2</v>
      </c>
      <c r="P10">
        <f t="shared" si="12"/>
        <v>-1.1496900698426335E-2</v>
      </c>
      <c r="Q10">
        <f t="shared" si="13"/>
        <v>0.17959639724745569</v>
      </c>
      <c r="R10">
        <f t="shared" si="14"/>
        <v>8.6348687139499794E-2</v>
      </c>
      <c r="S10">
        <f t="shared" si="15"/>
        <v>-0.40497743069303682</v>
      </c>
    </row>
    <row r="11" spans="1:19" x14ac:dyDescent="0.3">
      <c r="C11">
        <v>88</v>
      </c>
      <c r="D11">
        <f t="shared" si="0"/>
        <v>-0.70946407373948739</v>
      </c>
      <c r="E11">
        <f t="shared" si="1"/>
        <v>-0.85088542997679695</v>
      </c>
      <c r="F11">
        <f t="shared" si="2"/>
        <v>0.23901826914939733</v>
      </c>
      <c r="G11">
        <f t="shared" si="3"/>
        <v>0.19741649960326532</v>
      </c>
      <c r="H11">
        <f t="shared" si="4"/>
        <v>0.76098173085060261</v>
      </c>
      <c r="I11">
        <f t="shared" si="5"/>
        <v>0.80258350039673465</v>
      </c>
      <c r="J11">
        <f t="shared" si="6"/>
        <v>1.6344312159147947</v>
      </c>
      <c r="K11">
        <f t="shared" si="7"/>
        <v>11.899654782422118</v>
      </c>
      <c r="L11">
        <f t="shared" si="8"/>
        <v>0.31017824304701824</v>
      </c>
      <c r="M11">
        <f t="shared" si="9"/>
        <v>0.23901826914939733</v>
      </c>
      <c r="N11">
        <f t="shared" si="10"/>
        <v>-0.76098173085060261</v>
      </c>
      <c r="O11">
        <f t="shared" si="11"/>
        <v>2.4491394184012815E-2</v>
      </c>
      <c r="P11">
        <f t="shared" si="12"/>
        <v>-1.243606581764509E-2</v>
      </c>
      <c r="Q11">
        <f t="shared" si="13"/>
        <v>0.19300964235086665</v>
      </c>
      <c r="R11">
        <f t="shared" si="14"/>
        <v>9.6995882346160855E-2</v>
      </c>
      <c r="S11">
        <f t="shared" si="15"/>
        <v>-0.39433023548637575</v>
      </c>
    </row>
    <row r="12" spans="1:19" x14ac:dyDescent="0.3">
      <c r="C12">
        <v>89</v>
      </c>
      <c r="D12">
        <f t="shared" si="0"/>
        <v>-0.62956415229500362</v>
      </c>
      <c r="E12">
        <f t="shared" si="1"/>
        <v>-0.77098550853231318</v>
      </c>
      <c r="F12">
        <f t="shared" si="2"/>
        <v>0.26448989184533428</v>
      </c>
      <c r="G12">
        <f t="shared" si="3"/>
        <v>0.22035776060363274</v>
      </c>
      <c r="H12">
        <f t="shared" si="4"/>
        <v>0.73551010815466578</v>
      </c>
      <c r="I12">
        <f t="shared" si="5"/>
        <v>0.77964223939636723</v>
      </c>
      <c r="J12">
        <f t="shared" si="6"/>
        <v>1.8860957639038816</v>
      </c>
      <c r="K12">
        <f t="shared" si="7"/>
        <v>11.151319330411198</v>
      </c>
      <c r="L12">
        <f t="shared" si="8"/>
        <v>0.32722278376893421</v>
      </c>
      <c r="M12">
        <f t="shared" si="9"/>
        <v>0.26448989184533428</v>
      </c>
      <c r="N12">
        <f t="shared" si="10"/>
        <v>-0.73551010815466578</v>
      </c>
      <c r="O12">
        <f t="shared" si="11"/>
        <v>2.5546909944578786E-2</v>
      </c>
      <c r="P12">
        <f t="shared" si="12"/>
        <v>-1.3360171123289808E-2</v>
      </c>
      <c r="Q12">
        <f t="shared" si="13"/>
        <v>0.20592948993195992</v>
      </c>
      <c r="R12">
        <f t="shared" si="14"/>
        <v>0.10826752305165435</v>
      </c>
      <c r="S12">
        <f t="shared" si="15"/>
        <v>-0.38305859478088222</v>
      </c>
    </row>
    <row r="13" spans="1:19" x14ac:dyDescent="0.3">
      <c r="C13">
        <v>90</v>
      </c>
      <c r="D13">
        <f t="shared" si="0"/>
        <v>-0.55055698608330317</v>
      </c>
      <c r="E13">
        <f t="shared" si="1"/>
        <v>-0.69197834232061273</v>
      </c>
      <c r="F13">
        <f t="shared" si="2"/>
        <v>0.29096870109861767</v>
      </c>
      <c r="G13">
        <f t="shared" si="3"/>
        <v>0.24447546500146689</v>
      </c>
      <c r="H13">
        <f t="shared" si="4"/>
        <v>0.70903129890138228</v>
      </c>
      <c r="I13">
        <f t="shared" si="5"/>
        <v>0.75552453499853311</v>
      </c>
      <c r="J13">
        <f t="shared" si="6"/>
        <v>2.1637468739806103</v>
      </c>
      <c r="K13">
        <f t="shared" si="7"/>
        <v>10.42897044048793</v>
      </c>
      <c r="L13">
        <f t="shared" si="8"/>
        <v>0.34283875970456451</v>
      </c>
      <c r="M13">
        <f t="shared" si="9"/>
        <v>0.29096870109861767</v>
      </c>
      <c r="N13">
        <f t="shared" si="10"/>
        <v>-0.70903129890138228</v>
      </c>
      <c r="O13">
        <f t="shared" si="11"/>
        <v>2.6468678239249876E-2</v>
      </c>
      <c r="P13">
        <f t="shared" si="12"/>
        <v>-1.4258754194530454E-2</v>
      </c>
      <c r="Q13">
        <f t="shared" si="13"/>
        <v>0.21818125065661456</v>
      </c>
      <c r="R13">
        <f t="shared" si="14"/>
        <v>0.12011718112447489</v>
      </c>
      <c r="S13">
        <f t="shared" si="15"/>
        <v>-0.37120893670806171</v>
      </c>
    </row>
    <row r="14" spans="1:19" x14ac:dyDescent="0.3">
      <c r="C14">
        <v>91</v>
      </c>
      <c r="D14">
        <f t="shared" si="0"/>
        <v>-0.47242284509795562</v>
      </c>
      <c r="E14">
        <f t="shared" si="1"/>
        <v>-0.61384420133526518</v>
      </c>
      <c r="F14">
        <f t="shared" si="2"/>
        <v>0.31831250060296734</v>
      </c>
      <c r="G14">
        <f t="shared" si="3"/>
        <v>0.26965914270030733</v>
      </c>
      <c r="H14">
        <f t="shared" si="4"/>
        <v>0.68168749939703266</v>
      </c>
      <c r="I14">
        <f t="shared" si="5"/>
        <v>0.73034085729969267</v>
      </c>
      <c r="J14">
        <f t="shared" si="6"/>
        <v>2.4683216106716266</v>
      </c>
      <c r="K14">
        <f t="shared" si="7"/>
        <v>9.7335451771789394</v>
      </c>
      <c r="L14">
        <f t="shared" si="8"/>
        <v>0.35681772369037162</v>
      </c>
      <c r="M14">
        <f t="shared" si="9"/>
        <v>0.31831250060296734</v>
      </c>
      <c r="N14">
        <f t="shared" si="10"/>
        <v>-0.68168749939703266</v>
      </c>
      <c r="O14">
        <f t="shared" si="11"/>
        <v>2.7245192123001579E-2</v>
      </c>
      <c r="P14">
        <f t="shared" si="12"/>
        <v>-1.5121764059460051E-2</v>
      </c>
      <c r="Q14">
        <f t="shared" si="13"/>
        <v>0.22960049118279877</v>
      </c>
      <c r="R14">
        <f t="shared" si="14"/>
        <v>0.13249057972099201</v>
      </c>
      <c r="S14">
        <f t="shared" si="15"/>
        <v>-0.35883553811154456</v>
      </c>
    </row>
    <row r="15" spans="1:19" x14ac:dyDescent="0.3">
      <c r="C15">
        <v>92</v>
      </c>
      <c r="D15">
        <f t="shared" si="0"/>
        <v>-0.39514264624417755</v>
      </c>
      <c r="E15">
        <f t="shared" si="1"/>
        <v>-0.53656400248148706</v>
      </c>
      <c r="F15">
        <f t="shared" si="2"/>
        <v>0.34636880860512975</v>
      </c>
      <c r="G15">
        <f t="shared" si="3"/>
        <v>0.29578440751467366</v>
      </c>
      <c r="H15">
        <f t="shared" si="4"/>
        <v>0.65363119139487025</v>
      </c>
      <c r="I15">
        <f t="shared" si="5"/>
        <v>0.70421559248532639</v>
      </c>
      <c r="J15">
        <f t="shared" si="6"/>
        <v>2.8006094597556235</v>
      </c>
      <c r="K15">
        <f t="shared" si="7"/>
        <v>9.0658330262629505</v>
      </c>
      <c r="L15">
        <f t="shared" si="8"/>
        <v>0.36898201032194805</v>
      </c>
      <c r="M15">
        <f t="shared" si="9"/>
        <v>0.34636880860512975</v>
      </c>
      <c r="N15">
        <f t="shared" si="10"/>
        <v>-0.65363119139487025</v>
      </c>
      <c r="O15">
        <f t="shared" si="11"/>
        <v>2.7867769778782404E-2</v>
      </c>
      <c r="P15">
        <f t="shared" si="12"/>
        <v>-1.5939792807374693E-2</v>
      </c>
      <c r="Q15">
        <f t="shared" si="13"/>
        <v>0.24003690710373463</v>
      </c>
      <c r="R15">
        <f t="shared" si="14"/>
        <v>0.14532660465958158</v>
      </c>
      <c r="S15">
        <f t="shared" si="15"/>
        <v>-0.34599951317295508</v>
      </c>
    </row>
    <row r="16" spans="1:19" x14ac:dyDescent="0.3">
      <c r="C16">
        <v>93</v>
      </c>
      <c r="D16">
        <f t="shared" si="0"/>
        <v>-0.31869792536288022</v>
      </c>
      <c r="E16">
        <f t="shared" si="1"/>
        <v>-0.46011928160018978</v>
      </c>
      <c r="F16">
        <f t="shared" si="2"/>
        <v>0.37497779400349895</v>
      </c>
      <c r="G16">
        <f t="shared" si="3"/>
        <v>0.3227153024166759</v>
      </c>
      <c r="H16">
        <f t="shared" si="4"/>
        <v>0.62502220599650105</v>
      </c>
      <c r="I16">
        <f t="shared" si="5"/>
        <v>0.6772846975833241</v>
      </c>
      <c r="J16">
        <f t="shared" si="6"/>
        <v>3.1612435020177223</v>
      </c>
      <c r="K16">
        <f t="shared" si="7"/>
        <v>8.4264670685250351</v>
      </c>
      <c r="L16">
        <f t="shared" si="8"/>
        <v>0.37918816595228927</v>
      </c>
      <c r="M16">
        <f t="shared" si="9"/>
        <v>0.37497779400349895</v>
      </c>
      <c r="N16">
        <f t="shared" si="10"/>
        <v>-0.62502220599650105</v>
      </c>
      <c r="O16">
        <f t="shared" si="11"/>
        <v>2.8330658897752291E-2</v>
      </c>
      <c r="P16">
        <f t="shared" si="12"/>
        <v>-1.670428091461662E-2</v>
      </c>
      <c r="Q16">
        <f t="shared" si="13"/>
        <v>0.24935766684621496</v>
      </c>
      <c r="R16">
        <f t="shared" si="14"/>
        <v>0.1585584567015384</v>
      </c>
      <c r="S16">
        <f t="shared" si="15"/>
        <v>-0.3327676611309982</v>
      </c>
    </row>
    <row r="17" spans="3:19" x14ac:dyDescent="0.3">
      <c r="C17">
        <v>94</v>
      </c>
      <c r="D17">
        <f t="shared" si="0"/>
        <v>-0.24307081075084944</v>
      </c>
      <c r="E17">
        <f t="shared" si="1"/>
        <v>-0.38449216698815897</v>
      </c>
      <c r="F17">
        <f t="shared" si="2"/>
        <v>0.40397527141654449</v>
      </c>
      <c r="G17">
        <f t="shared" si="3"/>
        <v>0.35030685020987085</v>
      </c>
      <c r="H17">
        <f t="shared" si="4"/>
        <v>0.59602472858345545</v>
      </c>
      <c r="I17">
        <f t="shared" si="5"/>
        <v>0.64969314979012915</v>
      </c>
      <c r="J17">
        <f t="shared" si="6"/>
        <v>3.5506945604032296</v>
      </c>
      <c r="K17">
        <f t="shared" si="7"/>
        <v>7.8159181269105531</v>
      </c>
      <c r="L17">
        <f t="shared" si="8"/>
        <v>0.38732922278563731</v>
      </c>
      <c r="M17">
        <f t="shared" si="9"/>
        <v>0.40397527141654449</v>
      </c>
      <c r="N17">
        <f t="shared" si="10"/>
        <v>-0.59602472858345545</v>
      </c>
      <c r="O17">
        <f t="shared" si="11"/>
        <v>2.8631048953473612E-2</v>
      </c>
      <c r="P17">
        <f t="shared" si="12"/>
        <v>-1.7407690380917738E-2</v>
      </c>
      <c r="Q17">
        <f t="shared" si="13"/>
        <v>0.25745013278443285</v>
      </c>
      <c r="R17">
        <f t="shared" si="14"/>
        <v>0.17211490476375976</v>
      </c>
      <c r="S17">
        <f t="shared" si="15"/>
        <v>-0.31921121306877687</v>
      </c>
    </row>
    <row r="18" spans="3:19" x14ac:dyDescent="0.3">
      <c r="C18">
        <v>95</v>
      </c>
      <c r="D18">
        <f t="shared" si="0"/>
        <v>-0.16824399808204829</v>
      </c>
      <c r="E18">
        <f t="shared" si="1"/>
        <v>-0.30966535431935782</v>
      </c>
      <c r="F18">
        <f t="shared" si="2"/>
        <v>0.43319566438729284</v>
      </c>
      <c r="G18">
        <f t="shared" si="3"/>
        <v>0.37840772588312416</v>
      </c>
      <c r="H18">
        <f t="shared" si="4"/>
        <v>0.56680433561270716</v>
      </c>
      <c r="I18">
        <f t="shared" si="5"/>
        <v>0.62159227411687579</v>
      </c>
      <c r="J18">
        <f t="shared" si="6"/>
        <v>3.9692683335940089</v>
      </c>
      <c r="K18">
        <f t="shared" si="7"/>
        <v>7.2344919001013182</v>
      </c>
      <c r="L18">
        <f t="shared" si="8"/>
        <v>0.39333580958707665</v>
      </c>
      <c r="M18">
        <f t="shared" si="9"/>
        <v>0.43319566438729284</v>
      </c>
      <c r="N18">
        <f t="shared" si="10"/>
        <v>-0.56680433561270716</v>
      </c>
      <c r="O18">
        <f t="shared" si="11"/>
        <v>2.8768997609734382E-2</v>
      </c>
      <c r="P18">
        <f t="shared" si="12"/>
        <v>-1.8043641476766813E-2</v>
      </c>
      <c r="Q18">
        <f t="shared" si="13"/>
        <v>0.26422389733039642</v>
      </c>
      <c r="R18">
        <f t="shared" si="14"/>
        <v>0.18592159891599405</v>
      </c>
      <c r="S18">
        <f t="shared" si="15"/>
        <v>-0.30540451891654252</v>
      </c>
    </row>
    <row r="19" spans="3:19" x14ac:dyDescent="0.3">
      <c r="C19">
        <v>96</v>
      </c>
      <c r="D19">
        <f t="shared" si="0"/>
        <v>-9.4200726642024502E-2</v>
      </c>
      <c r="E19">
        <f t="shared" si="1"/>
        <v>-0.23562208287933403</v>
      </c>
      <c r="F19">
        <f t="shared" si="2"/>
        <v>0.46247485378282249</v>
      </c>
      <c r="G19">
        <f t="shared" si="3"/>
        <v>0.40686296809975958</v>
      </c>
      <c r="H19">
        <f t="shared" si="4"/>
        <v>0.53752514621717751</v>
      </c>
      <c r="I19">
        <f t="shared" si="5"/>
        <v>0.59313703190024047</v>
      </c>
      <c r="J19">
        <f t="shared" si="6"/>
        <v>4.4171054418953517</v>
      </c>
      <c r="K19">
        <f t="shared" si="7"/>
        <v>6.6823290084026681</v>
      </c>
      <c r="L19">
        <f t="shared" si="8"/>
        <v>0.39717613898889387</v>
      </c>
      <c r="M19">
        <f t="shared" si="9"/>
        <v>0.46247485378282249</v>
      </c>
      <c r="N19">
        <f t="shared" si="10"/>
        <v>-0.53752514621717751</v>
      </c>
      <c r="O19">
        <f t="shared" si="11"/>
        <v>2.8747280416885464E-2</v>
      </c>
      <c r="P19">
        <f t="shared" si="12"/>
        <v>-1.8607010655811145E-2</v>
      </c>
      <c r="Q19">
        <f t="shared" si="13"/>
        <v>0.26961210355635606</v>
      </c>
      <c r="R19">
        <f t="shared" si="14"/>
        <v>0.19990240260627803</v>
      </c>
      <c r="S19">
        <f t="shared" si="15"/>
        <v>-0.29142371522625854</v>
      </c>
    </row>
    <row r="20" spans="3:19" x14ac:dyDescent="0.3">
      <c r="C20">
        <v>97</v>
      </c>
      <c r="D20">
        <f t="shared" si="0"/>
        <v>-2.0924756793754162E-2</v>
      </c>
      <c r="E20">
        <f t="shared" si="1"/>
        <v>-0.16234611303106369</v>
      </c>
      <c r="F20">
        <f t="shared" si="2"/>
        <v>0.49165283894004297</v>
      </c>
      <c r="G20">
        <f t="shared" si="3"/>
        <v>0.43551665167461706</v>
      </c>
      <c r="H20">
        <f t="shared" si="4"/>
        <v>0.50834716105995703</v>
      </c>
      <c r="I20">
        <f t="shared" si="5"/>
        <v>0.56448334832538294</v>
      </c>
      <c r="J20">
        <f t="shared" si="6"/>
        <v>4.89418423344123</v>
      </c>
      <c r="K20">
        <f t="shared" si="7"/>
        <v>6.1594077999485464</v>
      </c>
      <c r="L20">
        <f t="shared" si="8"/>
        <v>0.39885495243029973</v>
      </c>
      <c r="M20">
        <f t="shared" si="9"/>
        <v>0.49165283894004297</v>
      </c>
      <c r="N20">
        <f t="shared" si="10"/>
        <v>-0.50834716105995703</v>
      </c>
      <c r="O20">
        <f t="shared" si="11"/>
        <v>2.8571175137466643E-2</v>
      </c>
      <c r="P20">
        <f t="shared" si="12"/>
        <v>-1.9093988894665962E-2</v>
      </c>
      <c r="Q20">
        <f t="shared" si="13"/>
        <v>0.27357205032610371</v>
      </c>
      <c r="R20">
        <f t="shared" si="14"/>
        <v>0.21398070571871469</v>
      </c>
      <c r="S20">
        <f t="shared" si="15"/>
        <v>-0.27734541211382191</v>
      </c>
    </row>
    <row r="21" spans="3:19" x14ac:dyDescent="0.3">
      <c r="C21">
        <v>98</v>
      </c>
      <c r="D21">
        <f t="shared" si="0"/>
        <v>5.1599651400849593E-2</v>
      </c>
      <c r="E21">
        <f t="shared" si="1"/>
        <v>-8.9821704836459931E-2</v>
      </c>
      <c r="F21">
        <f t="shared" si="2"/>
        <v>0.52057615144328362</v>
      </c>
      <c r="G21">
        <f t="shared" si="3"/>
        <v>0.4642144499701415</v>
      </c>
      <c r="H21">
        <f t="shared" si="4"/>
        <v>0.47942384855671644</v>
      </c>
      <c r="I21">
        <f t="shared" si="5"/>
        <v>0.5357855500298585</v>
      </c>
      <c r="J21">
        <f t="shared" si="6"/>
        <v>5.4003261323226113</v>
      </c>
      <c r="K21">
        <f t="shared" si="7"/>
        <v>5.6655496988299205</v>
      </c>
      <c r="L21">
        <f t="shared" si="8"/>
        <v>0.39841153705602772</v>
      </c>
      <c r="M21">
        <f t="shared" si="9"/>
        <v>0.52057615144328362</v>
      </c>
      <c r="N21">
        <f t="shared" si="10"/>
        <v>-0.47942384855671638</v>
      </c>
      <c r="O21">
        <f t="shared" si="11"/>
        <v>2.8248193476370843E-2</v>
      </c>
      <c r="P21">
        <f t="shared" si="12"/>
        <v>-1.9502101304390455E-2</v>
      </c>
      <c r="Q21">
        <f t="shared" si="13"/>
        <v>0.27608510956416721</v>
      </c>
      <c r="R21">
        <f t="shared" si="14"/>
        <v>0.22808068354559591</v>
      </c>
      <c r="S21">
        <f t="shared" si="15"/>
        <v>-0.26324543428694069</v>
      </c>
    </row>
    <row r="22" spans="3:19" x14ac:dyDescent="0.3">
      <c r="C22">
        <v>99</v>
      </c>
      <c r="D22">
        <f t="shared" si="0"/>
        <v>0.12338775847416894</v>
      </c>
      <c r="E22">
        <f t="shared" si="1"/>
        <v>-1.8033597763140591E-2</v>
      </c>
      <c r="F22">
        <f t="shared" si="2"/>
        <v>0.5490999748390597</v>
      </c>
      <c r="G22">
        <f t="shared" si="3"/>
        <v>0.49280602531283907</v>
      </c>
      <c r="H22">
        <f t="shared" si="4"/>
        <v>0.45090002516094035</v>
      </c>
      <c r="I22">
        <f t="shared" si="5"/>
        <v>0.50719397468716099</v>
      </c>
      <c r="J22">
        <f t="shared" si="6"/>
        <v>5.9352032567789124</v>
      </c>
      <c r="K22">
        <f t="shared" si="7"/>
        <v>5.2004268232862287</v>
      </c>
      <c r="L22">
        <f t="shared" si="8"/>
        <v>0.39591695366989144</v>
      </c>
      <c r="M22">
        <f t="shared" si="9"/>
        <v>0.5490999748390597</v>
      </c>
      <c r="N22">
        <f t="shared" si="10"/>
        <v>-0.4509000251609403</v>
      </c>
      <c r="O22">
        <f t="shared" si="11"/>
        <v>2.7787773696996542E-2</v>
      </c>
      <c r="P22">
        <f t="shared" si="12"/>
        <v>-1.9830190248818488E-2</v>
      </c>
      <c r="Q22">
        <f t="shared" si="13"/>
        <v>0.27715600709943344</v>
      </c>
      <c r="R22">
        <f t="shared" si="14"/>
        <v>0.24212847126143999</v>
      </c>
      <c r="S22">
        <f t="shared" si="15"/>
        <v>-0.24919764657109664</v>
      </c>
    </row>
    <row r="23" spans="3:19" x14ac:dyDescent="0.3">
      <c r="C23">
        <v>100</v>
      </c>
      <c r="D23">
        <f t="shared" si="0"/>
        <v>0.19445436482630055</v>
      </c>
      <c r="E23">
        <f t="shared" si="1"/>
        <v>5.3033008588991015E-2</v>
      </c>
      <c r="F23">
        <f t="shared" si="2"/>
        <v>0.57708993738545855</v>
      </c>
      <c r="G23">
        <f t="shared" si="3"/>
        <v>0.52114719617051808</v>
      </c>
      <c r="H23">
        <f t="shared" si="4"/>
        <v>0.4229100626145415</v>
      </c>
      <c r="I23">
        <f t="shared" si="5"/>
        <v>0.47885280382948192</v>
      </c>
      <c r="J23">
        <f t="shared" si="6"/>
        <v>6.4983479957914554</v>
      </c>
      <c r="K23">
        <f t="shared" si="7"/>
        <v>4.7635715622987647</v>
      </c>
      <c r="L23">
        <f t="shared" si="8"/>
        <v>0.39147063090733986</v>
      </c>
      <c r="M23">
        <f t="shared" si="9"/>
        <v>0.57708993738545855</v>
      </c>
      <c r="N23">
        <f t="shared" si="10"/>
        <v>-0.42291006261454145</v>
      </c>
      <c r="O23">
        <f t="shared" si="11"/>
        <v>2.7200947642788111E-2</v>
      </c>
      <c r="P23">
        <f t="shared" si="12"/>
        <v>-2.0078365358891851E-2</v>
      </c>
      <c r="Q23">
        <f t="shared" si="13"/>
        <v>0.27681153774995609</v>
      </c>
      <c r="R23">
        <f t="shared" si="14"/>
        <v>0.25605322871377201</v>
      </c>
      <c r="S23">
        <f t="shared" si="15"/>
        <v>-0.23527288911876457</v>
      </c>
    </row>
    <row r="24" spans="3:19" x14ac:dyDescent="0.3">
      <c r="C24">
        <v>101</v>
      </c>
      <c r="D24">
        <f t="shared" si="0"/>
        <v>0.26481382903954936</v>
      </c>
      <c r="E24">
        <f t="shared" si="1"/>
        <v>0.12339247280223983</v>
      </c>
      <c r="F24">
        <f t="shared" si="2"/>
        <v>0.60442355846045293</v>
      </c>
      <c r="G24">
        <f t="shared" si="3"/>
        <v>0.54910184132092521</v>
      </c>
      <c r="H24">
        <f t="shared" si="4"/>
        <v>0.39557644153954707</v>
      </c>
      <c r="I24">
        <f t="shared" si="5"/>
        <v>0.45089815867907479</v>
      </c>
      <c r="J24">
        <f t="shared" si="6"/>
        <v>7.089164206324206</v>
      </c>
      <c r="K24">
        <f t="shared" si="7"/>
        <v>4.3543877728315223</v>
      </c>
      <c r="L24">
        <f t="shared" si="8"/>
        <v>0.38519648846662857</v>
      </c>
      <c r="M24">
        <f t="shared" si="9"/>
        <v>0.60442355846045293</v>
      </c>
      <c r="N24">
        <f t="shared" si="10"/>
        <v>-0.39557644153954707</v>
      </c>
      <c r="O24">
        <f t="shared" si="11"/>
        <v>2.6499995140769842E-2</v>
      </c>
      <c r="P24">
        <f t="shared" si="12"/>
        <v>-2.0247924721734603E-2</v>
      </c>
      <c r="Q24">
        <f t="shared" si="13"/>
        <v>0.27509879957483885</v>
      </c>
      <c r="R24">
        <f t="shared" si="14"/>
        <v>0.26978807599090771</v>
      </c>
      <c r="S24">
        <f t="shared" si="15"/>
        <v>-0.22153804184162887</v>
      </c>
    </row>
    <row r="25" spans="3:19" x14ac:dyDescent="0.3">
      <c r="C25">
        <v>102</v>
      </c>
      <c r="D25">
        <f t="shared" si="0"/>
        <v>0.33448008529068568</v>
      </c>
      <c r="E25">
        <f t="shared" si="1"/>
        <v>0.19305872905337615</v>
      </c>
      <c r="F25">
        <f t="shared" si="2"/>
        <v>0.63099134197663664</v>
      </c>
      <c r="G25">
        <f t="shared" si="3"/>
        <v>0.57654351300327944</v>
      </c>
      <c r="H25">
        <f t="shared" si="4"/>
        <v>0.36900865802336336</v>
      </c>
      <c r="I25">
        <f t="shared" si="5"/>
        <v>0.42345648699672056</v>
      </c>
      <c r="J25">
        <f t="shared" si="6"/>
        <v>7.7069396805301622</v>
      </c>
      <c r="K25">
        <f t="shared" si="7"/>
        <v>3.9721632470374786</v>
      </c>
      <c r="L25">
        <f t="shared" si="8"/>
        <v>0.3772387522331363</v>
      </c>
      <c r="M25">
        <f t="shared" si="9"/>
        <v>0.63099134197663664</v>
      </c>
      <c r="N25">
        <f t="shared" si="10"/>
        <v>-0.36900865802336336</v>
      </c>
      <c r="O25">
        <f t="shared" si="11"/>
        <v>2.5698097745559846E-2</v>
      </c>
      <c r="P25">
        <f t="shared" si="12"/>
        <v>-2.0341252138570545E-2</v>
      </c>
      <c r="Q25">
        <f t="shared" si="13"/>
        <v>0.27208304142701056</v>
      </c>
      <c r="R25">
        <f t="shared" si="14"/>
        <v>0.28327088600543388</v>
      </c>
      <c r="S25">
        <f t="shared" si="15"/>
        <v>-0.20805523182710273</v>
      </c>
    </row>
    <row r="26" spans="3:19" x14ac:dyDescent="0.3">
      <c r="C26">
        <v>103</v>
      </c>
      <c r="D26">
        <f t="shared" si="0"/>
        <v>0.40346665991378239</v>
      </c>
      <c r="E26">
        <f t="shared" si="1"/>
        <v>0.26204530367647283</v>
      </c>
      <c r="F26">
        <f t="shared" si="2"/>
        <v>0.65669752164341411</v>
      </c>
      <c r="G26">
        <f t="shared" si="3"/>
        <v>0.60335674255797622</v>
      </c>
      <c r="H26">
        <f t="shared" si="4"/>
        <v>0.34330247835658595</v>
      </c>
      <c r="I26">
        <f t="shared" si="5"/>
        <v>0.39664325744202383</v>
      </c>
      <c r="J26">
        <f t="shared" si="6"/>
        <v>8.350859531452528</v>
      </c>
      <c r="K26">
        <f t="shared" si="7"/>
        <v>3.6160830979598302</v>
      </c>
      <c r="L26">
        <f t="shared" si="8"/>
        <v>0.36775761745561808</v>
      </c>
      <c r="M26">
        <f t="shared" si="9"/>
        <v>0.65669752164341411</v>
      </c>
      <c r="N26">
        <f t="shared" si="10"/>
        <v>-0.34330247835658589</v>
      </c>
      <c r="O26">
        <f t="shared" si="11"/>
        <v>2.4809002403188788E-2</v>
      </c>
      <c r="P26">
        <f t="shared" si="12"/>
        <v>-2.0361695692390991E-2</v>
      </c>
      <c r="Q26">
        <f t="shared" si="13"/>
        <v>0.26784522228995206</v>
      </c>
      <c r="R26">
        <f t="shared" si="14"/>
        <v>0.29644492598909566</v>
      </c>
      <c r="S26">
        <f t="shared" si="15"/>
        <v>-0.19488119184344094</v>
      </c>
    </row>
    <row r="27" spans="3:19" x14ac:dyDescent="0.3">
      <c r="C27">
        <v>104</v>
      </c>
      <c r="D27">
        <f t="shared" si="0"/>
        <v>0.47178668716287697</v>
      </c>
      <c r="E27">
        <f t="shared" si="1"/>
        <v>0.33036533092556741</v>
      </c>
      <c r="F27">
        <f t="shared" si="2"/>
        <v>0.68146047287298117</v>
      </c>
      <c r="G27">
        <f t="shared" si="3"/>
        <v>0.62943803288882727</v>
      </c>
      <c r="H27">
        <f t="shared" si="4"/>
        <v>0.31853952712701888</v>
      </c>
      <c r="I27">
        <f t="shared" si="5"/>
        <v>0.37056196711117273</v>
      </c>
      <c r="J27">
        <f t="shared" si="6"/>
        <v>9.0200201557068453</v>
      </c>
      <c r="K27">
        <f t="shared" si="7"/>
        <v>3.2852437222141546</v>
      </c>
      <c r="L27">
        <f t="shared" si="8"/>
        <v>0.35692490399079979</v>
      </c>
      <c r="M27">
        <f t="shared" si="9"/>
        <v>0.68146047287298117</v>
      </c>
      <c r="N27">
        <f t="shared" si="10"/>
        <v>-0.31853952712701883</v>
      </c>
      <c r="O27">
        <f t="shared" si="11"/>
        <v>2.3846703989002786E-2</v>
      </c>
      <c r="P27">
        <f t="shared" si="12"/>
        <v>-2.0313432963073846E-2</v>
      </c>
      <c r="Q27">
        <f t="shared" si="13"/>
        <v>0.2624793807857021</v>
      </c>
      <c r="R27">
        <f t="shared" si="14"/>
        <v>0.30925934511541597</v>
      </c>
      <c r="S27">
        <f t="shared" si="15"/>
        <v>-0.1820667727171206</v>
      </c>
    </row>
    <row r="28" spans="3:19" x14ac:dyDescent="0.3">
      <c r="C28">
        <v>105</v>
      </c>
      <c r="D28">
        <f t="shared" si="0"/>
        <v>0.53945292422040358</v>
      </c>
      <c r="E28">
        <f t="shared" si="1"/>
        <v>0.39803156798309403</v>
      </c>
      <c r="F28">
        <f t="shared" si="2"/>
        <v>0.70521281434967931</v>
      </c>
      <c r="G28">
        <f t="shared" si="3"/>
        <v>0.65469654187970572</v>
      </c>
      <c r="H28">
        <f t="shared" si="4"/>
        <v>0.29478718565032069</v>
      </c>
      <c r="I28">
        <f t="shared" si="5"/>
        <v>0.34530345812029428</v>
      </c>
      <c r="J28">
        <f t="shared" si="6"/>
        <v>9.7134434506878193</v>
      </c>
      <c r="K28">
        <f t="shared" si="7"/>
        <v>2.9786670171951428</v>
      </c>
      <c r="L28">
        <f t="shared" si="8"/>
        <v>0.34491983132325088</v>
      </c>
      <c r="M28">
        <f t="shared" si="9"/>
        <v>0.70521281434967931</v>
      </c>
      <c r="N28">
        <f t="shared" si="10"/>
        <v>-0.29478718565032069</v>
      </c>
      <c r="O28">
        <f t="shared" si="11"/>
        <v>2.2825153912415744E-2</v>
      </c>
      <c r="P28">
        <f t="shared" si="12"/>
        <v>-2.0201328102858095E-2</v>
      </c>
      <c r="Q28">
        <f t="shared" si="13"/>
        <v>0.25608990927911041</v>
      </c>
      <c r="R28">
        <f t="shared" si="14"/>
        <v>0.32166951028014251</v>
      </c>
      <c r="S28">
        <f t="shared" si="15"/>
        <v>-0.16965660755239409</v>
      </c>
    </row>
    <row r="29" spans="3:19" x14ac:dyDescent="0.3">
      <c r="C29">
        <v>106</v>
      </c>
      <c r="D29">
        <f t="shared" si="0"/>
        <v>0.60647776549429266</v>
      </c>
      <c r="E29">
        <f t="shared" si="1"/>
        <v>0.46505640925698311</v>
      </c>
      <c r="F29">
        <f t="shared" si="2"/>
        <v>0.72790122868587814</v>
      </c>
      <c r="G29">
        <f t="shared" si="3"/>
        <v>0.67905446941076608</v>
      </c>
      <c r="H29">
        <f t="shared" si="4"/>
        <v>0.27209877131412186</v>
      </c>
      <c r="I29">
        <f t="shared" si="5"/>
        <v>0.32094553058923386</v>
      </c>
      <c r="J29">
        <f t="shared" si="6"/>
        <v>10.430090990218147</v>
      </c>
      <c r="K29">
        <f t="shared" si="7"/>
        <v>2.6953145567254602</v>
      </c>
      <c r="L29">
        <f t="shared" si="8"/>
        <v>0.33192502189909234</v>
      </c>
      <c r="M29">
        <f t="shared" si="9"/>
        <v>0.72790122868587814</v>
      </c>
      <c r="N29">
        <f t="shared" si="10"/>
        <v>-0.27209877131412186</v>
      </c>
      <c r="O29">
        <f t="shared" si="11"/>
        <v>2.1758000181920905E-2</v>
      </c>
      <c r="P29">
        <f t="shared" si="12"/>
        <v>-2.0030785673890994E-2</v>
      </c>
      <c r="Q29">
        <f t="shared" si="13"/>
        <v>0.24878881986016202</v>
      </c>
      <c r="R29">
        <f t="shared" si="14"/>
        <v>0.33363719625242466</v>
      </c>
      <c r="S29">
        <f t="shared" si="15"/>
        <v>-0.15768892158011188</v>
      </c>
    </row>
    <row r="30" spans="3:19" x14ac:dyDescent="0.3">
      <c r="C30">
        <v>107</v>
      </c>
      <c r="D30">
        <f t="shared" si="0"/>
        <v>0.67287325624381389</v>
      </c>
      <c r="E30">
        <f t="shared" si="1"/>
        <v>0.53145190000650433</v>
      </c>
      <c r="F30">
        <f t="shared" si="2"/>
        <v>0.74948603617718546</v>
      </c>
      <c r="G30">
        <f t="shared" si="3"/>
        <v>0.70244716768814064</v>
      </c>
      <c r="H30">
        <f t="shared" si="4"/>
        <v>0.25051396382281454</v>
      </c>
      <c r="I30">
        <f t="shared" si="5"/>
        <v>0.29755283231185936</v>
      </c>
      <c r="J30">
        <f t="shared" si="6"/>
        <v>11.168877894423844</v>
      </c>
      <c r="K30">
        <f t="shared" si="7"/>
        <v>2.4341014609311671</v>
      </c>
      <c r="L30">
        <f t="shared" si="8"/>
        <v>0.31812282052946439</v>
      </c>
      <c r="M30">
        <f t="shared" si="9"/>
        <v>0.74948603617718546</v>
      </c>
      <c r="N30">
        <f t="shared" si="10"/>
        <v>-0.25051396382281454</v>
      </c>
      <c r="O30">
        <f t="shared" si="11"/>
        <v>2.0658362570936395E-2</v>
      </c>
      <c r="P30">
        <f t="shared" si="12"/>
        <v>-1.9807605691001196E-2</v>
      </c>
      <c r="Q30">
        <f t="shared" si="13"/>
        <v>0.24069307990183558</v>
      </c>
      <c r="R30">
        <f t="shared" si="14"/>
        <v>0.34513063988267495</v>
      </c>
      <c r="S30">
        <f t="shared" si="15"/>
        <v>-0.14619547794986162</v>
      </c>
    </row>
    <row r="31" spans="3:19" x14ac:dyDescent="0.3">
      <c r="C31">
        <v>108</v>
      </c>
      <c r="D31">
        <f t="shared" si="0"/>
        <v>0.7386511055716326</v>
      </c>
      <c r="E31">
        <f t="shared" si="1"/>
        <v>0.59722974933432305</v>
      </c>
      <c r="F31">
        <f t="shared" si="2"/>
        <v>0.76994055852891152</v>
      </c>
      <c r="G31">
        <f t="shared" si="3"/>
        <v>0.72482300015034795</v>
      </c>
      <c r="H31">
        <f t="shared" si="4"/>
        <v>0.23005944147108845</v>
      </c>
      <c r="I31">
        <f t="shared" si="5"/>
        <v>0.2751769998496521</v>
      </c>
      <c r="J31">
        <f t="shared" si="6"/>
        <v>11.928686165201938</v>
      </c>
      <c r="K31">
        <f t="shared" si="7"/>
        <v>2.1939097317092617</v>
      </c>
      <c r="L31">
        <f t="shared" si="8"/>
        <v>0.30369199634848959</v>
      </c>
      <c r="M31">
        <f t="shared" si="9"/>
        <v>0.76994055852891152</v>
      </c>
      <c r="N31">
        <f t="shared" si="10"/>
        <v>-0.23005944147108848</v>
      </c>
      <c r="O31">
        <f t="shared" si="11"/>
        <v>1.9538644886861949E-2</v>
      </c>
      <c r="P31">
        <f t="shared" si="12"/>
        <v>-1.9537843747055667E-2</v>
      </c>
      <c r="Q31">
        <f t="shared" si="13"/>
        <v>0.23192208361090502</v>
      </c>
      <c r="R31">
        <f t="shared" si="14"/>
        <v>0.35612447077960258</v>
      </c>
      <c r="S31">
        <f t="shared" si="15"/>
        <v>-0.13520164705293408</v>
      </c>
    </row>
    <row r="32" spans="3:19" x14ac:dyDescent="0.3">
      <c r="C32">
        <v>109</v>
      </c>
      <c r="D32">
        <f t="shared" si="0"/>
        <v>0.80382269881712654</v>
      </c>
      <c r="E32">
        <f t="shared" si="1"/>
        <v>0.66240134257981698</v>
      </c>
      <c r="F32">
        <f t="shared" si="2"/>
        <v>0.78925031069848517</v>
      </c>
      <c r="G32">
        <f t="shared" si="3"/>
        <v>0.7461429782453165</v>
      </c>
      <c r="H32">
        <f t="shared" si="4"/>
        <v>0.21074968930151486</v>
      </c>
      <c r="I32">
        <f t="shared" si="5"/>
        <v>0.2538570217546835</v>
      </c>
      <c r="J32">
        <f t="shared" si="6"/>
        <v>12.708377296279252</v>
      </c>
      <c r="K32">
        <f t="shared" si="7"/>
        <v>1.9736008627865651</v>
      </c>
      <c r="L32">
        <f t="shared" si="8"/>
        <v>0.28880487301895214</v>
      </c>
      <c r="M32">
        <f t="shared" si="9"/>
        <v>0.78925031069848517</v>
      </c>
      <c r="N32">
        <f t="shared" si="10"/>
        <v>-0.21074968930151483</v>
      </c>
      <c r="O32">
        <f t="shared" si="11"/>
        <v>1.8410384873368189E-2</v>
      </c>
      <c r="P32">
        <f t="shared" si="12"/>
        <v>-1.9227679464235401E-2</v>
      </c>
      <c r="Q32">
        <f t="shared" si="13"/>
        <v>0.22259531372504873</v>
      </c>
      <c r="R32">
        <f t="shared" si="14"/>
        <v>0.36659953284927815</v>
      </c>
      <c r="S32">
        <f t="shared" si="15"/>
        <v>-0.12472658498325842</v>
      </c>
    </row>
    <row r="33" spans="3:19" x14ac:dyDescent="0.3">
      <c r="C33">
        <v>110</v>
      </c>
      <c r="D33">
        <f t="shared" si="0"/>
        <v>0.86839910938377329</v>
      </c>
      <c r="E33">
        <f t="shared" si="1"/>
        <v>0.72697775314646373</v>
      </c>
      <c r="F33">
        <f t="shared" si="2"/>
        <v>0.80741205887270873</v>
      </c>
      <c r="G33">
        <f t="shared" si="3"/>
        <v>0.76638020794790296</v>
      </c>
      <c r="H33">
        <f t="shared" si="4"/>
        <v>0.1925879411272913</v>
      </c>
      <c r="I33">
        <f t="shared" si="5"/>
        <v>0.23361979205209699</v>
      </c>
      <c r="J33">
        <f t="shared" si="6"/>
        <v>13.50680400505091</v>
      </c>
      <c r="K33">
        <f t="shared" si="7"/>
        <v>1.7720275715582154</v>
      </c>
      <c r="L33">
        <f t="shared" si="8"/>
        <v>0.27362491335533645</v>
      </c>
      <c r="M33">
        <f t="shared" si="9"/>
        <v>0.80741205887270873</v>
      </c>
      <c r="N33">
        <f t="shared" si="10"/>
        <v>-0.19258794112729127</v>
      </c>
      <c r="O33">
        <f t="shared" si="11"/>
        <v>1.728414100414144E-2</v>
      </c>
      <c r="P33">
        <f t="shared" si="12"/>
        <v>-1.888329584837322E-2</v>
      </c>
      <c r="Q33">
        <f t="shared" si="13"/>
        <v>0.21283023490865394</v>
      </c>
      <c r="R33">
        <f t="shared" si="14"/>
        <v>0.3765426123547353</v>
      </c>
      <c r="S33">
        <f t="shared" si="15"/>
        <v>-0.11478350547780129</v>
      </c>
    </row>
    <row r="34" spans="3:19" x14ac:dyDescent="0.3">
      <c r="C34">
        <v>111</v>
      </c>
      <c r="D34">
        <f t="shared" si="0"/>
        <v>0.93239111003134179</v>
      </c>
      <c r="E34">
        <f t="shared" si="1"/>
        <v>0.79096975379403223</v>
      </c>
      <c r="F34">
        <f t="shared" si="2"/>
        <v>0.82443278128960418</v>
      </c>
      <c r="G34">
        <f t="shared" si="3"/>
        <v>0.78551917912304348</v>
      </c>
      <c r="H34">
        <f t="shared" si="4"/>
        <v>0.17556721871039579</v>
      </c>
      <c r="I34">
        <f t="shared" si="5"/>
        <v>0.21448082087695652</v>
      </c>
      <c r="J34">
        <f t="shared" si="6"/>
        <v>14.322820970840894</v>
      </c>
      <c r="K34">
        <f t="shared" si="7"/>
        <v>1.5880445373482104</v>
      </c>
      <c r="L34">
        <f t="shared" si="8"/>
        <v>0.25830476687825438</v>
      </c>
      <c r="M34">
        <f t="shared" si="9"/>
        <v>0.82443278128960418</v>
      </c>
      <c r="N34">
        <f t="shared" si="10"/>
        <v>-0.17556721871039582</v>
      </c>
      <c r="O34">
        <f t="shared" si="11"/>
        <v>1.6169414374558939E-2</v>
      </c>
      <c r="P34">
        <f t="shared" si="12"/>
        <v>-1.851077145692738E-2</v>
      </c>
      <c r="Q34">
        <f t="shared" si="13"/>
        <v>0.20274044802239066</v>
      </c>
      <c r="R34">
        <f t="shared" si="14"/>
        <v>0.38594608876152586</v>
      </c>
      <c r="S34">
        <f t="shared" si="15"/>
        <v>-0.10538002907101073</v>
      </c>
    </row>
    <row r="35" spans="3:19" x14ac:dyDescent="0.3">
      <c r="C35">
        <v>112</v>
      </c>
      <c r="D35">
        <f t="shared" si="0"/>
        <v>0.99580918366168303</v>
      </c>
      <c r="E35">
        <f t="shared" si="1"/>
        <v>0.85438782742437347</v>
      </c>
      <c r="F35">
        <f t="shared" si="2"/>
        <v>0.84032856635020914</v>
      </c>
      <c r="G35">
        <f t="shared" si="3"/>
        <v>0.80355493088464736</v>
      </c>
      <c r="H35">
        <f t="shared" si="4"/>
        <v>0.15967143364979086</v>
      </c>
      <c r="I35">
        <f t="shared" si="5"/>
        <v>0.19644506911535262</v>
      </c>
      <c r="J35">
        <f t="shared" si="6"/>
        <v>15.155294499874216</v>
      </c>
      <c r="K35">
        <f t="shared" si="7"/>
        <v>1.4205180663815291</v>
      </c>
      <c r="L35">
        <f t="shared" si="8"/>
        <v>0.24298477344205299</v>
      </c>
      <c r="M35">
        <f t="shared" si="9"/>
        <v>0.84032856635020914</v>
      </c>
      <c r="N35">
        <f t="shared" si="10"/>
        <v>-0.15967143364979086</v>
      </c>
      <c r="O35">
        <f t="shared" si="11"/>
        <v>1.5074603072195287E-2</v>
      </c>
      <c r="P35">
        <f t="shared" si="12"/>
        <v>-1.8115986650900168E-2</v>
      </c>
      <c r="Q35">
        <f t="shared" si="13"/>
        <v>0.1924341227490669</v>
      </c>
      <c r="R35">
        <f t="shared" si="14"/>
        <v>0.39480752465674607</v>
      </c>
      <c r="S35">
        <f t="shared" si="15"/>
        <v>-9.6518593175790535E-2</v>
      </c>
    </row>
    <row r="36" spans="3:19" x14ac:dyDescent="0.3">
      <c r="C36">
        <v>113</v>
      </c>
      <c r="D36">
        <f t="shared" si="0"/>
        <v>1.0586635336251349</v>
      </c>
      <c r="E36">
        <f t="shared" si="1"/>
        <v>0.91724217738782532</v>
      </c>
      <c r="F36">
        <f t="shared" si="2"/>
        <v>0.85512347947451384</v>
      </c>
      <c r="G36">
        <f t="shared" si="3"/>
        <v>0.8204921251290912</v>
      </c>
      <c r="H36">
        <f t="shared" si="4"/>
        <v>0.14487652052548619</v>
      </c>
      <c r="I36">
        <f t="shared" si="5"/>
        <v>0.17950787487090877</v>
      </c>
      <c r="J36">
        <f t="shared" si="6"/>
        <v>16.003111070251222</v>
      </c>
      <c r="K36">
        <f t="shared" si="7"/>
        <v>1.2683346367585351</v>
      </c>
      <c r="L36">
        <f t="shared" si="8"/>
        <v>0.2277919032322126</v>
      </c>
      <c r="M36">
        <f t="shared" si="9"/>
        <v>0.85512347947451384</v>
      </c>
      <c r="N36">
        <f t="shared" si="10"/>
        <v>-0.14487652052548616</v>
      </c>
      <c r="O36">
        <f t="shared" si="11"/>
        <v>1.4006985802630472E-2</v>
      </c>
      <c r="P36">
        <f t="shared" si="12"/>
        <v>-1.7704544608206481E-2</v>
      </c>
      <c r="Q36">
        <f t="shared" si="13"/>
        <v>0.18201271540662273</v>
      </c>
      <c r="R36">
        <f t="shared" si="14"/>
        <v>0.4031292105518442</v>
      </c>
      <c r="S36">
        <f t="shared" si="15"/>
        <v>-8.8196907280692363E-2</v>
      </c>
    </row>
    <row r="37" spans="3:19" x14ac:dyDescent="0.3">
      <c r="C37">
        <v>114</v>
      </c>
      <c r="D37">
        <f t="shared" si="0"/>
        <v>1.1209640935728868</v>
      </c>
      <c r="E37">
        <f t="shared" si="1"/>
        <v>0.97954273733557728</v>
      </c>
      <c r="F37">
        <f t="shared" si="2"/>
        <v>0.86884842665642825</v>
      </c>
      <c r="G37">
        <f t="shared" si="3"/>
        <v>0.83634405862066208</v>
      </c>
      <c r="H37">
        <f t="shared" si="4"/>
        <v>0.13115157334357169</v>
      </c>
      <c r="I37">
        <f t="shared" si="5"/>
        <v>0.16365594137933795</v>
      </c>
      <c r="J37">
        <f t="shared" si="6"/>
        <v>16.865184739953364</v>
      </c>
      <c r="K37">
        <f t="shared" si="7"/>
        <v>1.1304083064606889</v>
      </c>
      <c r="L37">
        <f t="shared" si="8"/>
        <v>0.2128391032025615</v>
      </c>
      <c r="M37">
        <f t="shared" si="9"/>
        <v>0.86884842665642825</v>
      </c>
      <c r="N37">
        <f t="shared" si="10"/>
        <v>-0.13115157334357175</v>
      </c>
      <c r="O37">
        <f t="shared" si="11"/>
        <v>1.2972731149922914E-2</v>
      </c>
      <c r="P37">
        <f t="shared" si="12"/>
        <v>-1.7281707246241149E-2</v>
      </c>
      <c r="Q37">
        <f t="shared" si="13"/>
        <v>0.17156996942086195</v>
      </c>
      <c r="R37">
        <f t="shared" si="14"/>
        <v>0.41091767949439728</v>
      </c>
      <c r="S37">
        <f t="shared" si="15"/>
        <v>-8.0408438338139307E-2</v>
      </c>
    </row>
    <row r="38" spans="3:19" x14ac:dyDescent="0.3">
      <c r="C38">
        <v>115</v>
      </c>
      <c r="D38">
        <f t="shared" si="0"/>
        <v>1.1827205368790819</v>
      </c>
      <c r="E38">
        <f t="shared" si="1"/>
        <v>1.0412991806417724</v>
      </c>
      <c r="F38">
        <f t="shared" si="2"/>
        <v>0.88154003886635723</v>
      </c>
      <c r="G38">
        <f t="shared" si="3"/>
        <v>0.85113164156234888</v>
      </c>
      <c r="H38">
        <f t="shared" si="4"/>
        <v>0.11845996113364274</v>
      </c>
      <c r="I38">
        <f t="shared" si="5"/>
        <v>0.14886835843765109</v>
      </c>
      <c r="J38">
        <f t="shared" si="6"/>
        <v>17.740463426978494</v>
      </c>
      <c r="K38">
        <f t="shared" si="7"/>
        <v>1.0056869934858153</v>
      </c>
      <c r="L38">
        <f t="shared" si="8"/>
        <v>0.19822501237741319</v>
      </c>
      <c r="M38">
        <f t="shared" si="9"/>
        <v>0.88154003886635723</v>
      </c>
      <c r="N38">
        <f t="shared" si="10"/>
        <v>-0.11845996113364277</v>
      </c>
      <c r="O38">
        <f t="shared" si="11"/>
        <v>1.197692864106867E-2</v>
      </c>
      <c r="P38">
        <f t="shared" si="12"/>
        <v>-1.6852345744954887E-2</v>
      </c>
      <c r="Q38">
        <f t="shared" si="13"/>
        <v>0.16119118802078461</v>
      </c>
      <c r="R38">
        <f t="shared" si="14"/>
        <v>0.41818320521326291</v>
      </c>
      <c r="S38">
        <f t="shared" si="15"/>
        <v>-7.3142912619273651E-2</v>
      </c>
    </row>
    <row r="39" spans="3:19" x14ac:dyDescent="0.3">
      <c r="C39">
        <v>116</v>
      </c>
      <c r="D39">
        <f t="shared" si="0"/>
        <v>1.2439422856550311</v>
      </c>
      <c r="E39">
        <f t="shared" si="1"/>
        <v>1.1025209294177216</v>
      </c>
      <c r="F39">
        <f t="shared" si="2"/>
        <v>0.89323959751483517</v>
      </c>
      <c r="G39">
        <f t="shared" si="3"/>
        <v>0.86488236768026816</v>
      </c>
      <c r="H39">
        <f t="shared" si="4"/>
        <v>0.10676040248516487</v>
      </c>
      <c r="I39">
        <f t="shared" si="5"/>
        <v>0.1351176323197319</v>
      </c>
      <c r="J39">
        <f t="shared" si="6"/>
        <v>18.627934092889149</v>
      </c>
      <c r="K39">
        <f t="shared" si="7"/>
        <v>0.89315765939646496</v>
      </c>
      <c r="L39">
        <f t="shared" si="8"/>
        <v>0.18403400324077529</v>
      </c>
      <c r="M39">
        <f t="shared" si="9"/>
        <v>0.89323959751483517</v>
      </c>
      <c r="N39">
        <f t="shared" si="10"/>
        <v>-0.10676040248516483</v>
      </c>
      <c r="O39">
        <f t="shared" si="11"/>
        <v>1.1023637736295539E-2</v>
      </c>
      <c r="P39">
        <f t="shared" si="12"/>
        <v>-1.6420904984059636E-2</v>
      </c>
      <c r="Q39">
        <f t="shared" si="13"/>
        <v>0.15095276232613278</v>
      </c>
      <c r="R39">
        <f t="shared" si="14"/>
        <v>0.42493929609415865</v>
      </c>
      <c r="S39">
        <f t="shared" si="15"/>
        <v>-6.6386821738377955E-2</v>
      </c>
    </row>
    <row r="40" spans="3:19" x14ac:dyDescent="0.3">
      <c r="C40">
        <v>117</v>
      </c>
      <c r="D40">
        <f t="shared" si="0"/>
        <v>1.3046385193765329</v>
      </c>
      <c r="E40">
        <f t="shared" si="1"/>
        <v>1.1632171631392234</v>
      </c>
      <c r="F40">
        <f t="shared" si="2"/>
        <v>0.9039920172786442</v>
      </c>
      <c r="G40">
        <f t="shared" si="3"/>
        <v>0.87762929765203568</v>
      </c>
      <c r="H40">
        <f t="shared" si="4"/>
        <v>9.6007982721355786E-2</v>
      </c>
      <c r="I40">
        <f t="shared" si="5"/>
        <v>0.12237070234796435</v>
      </c>
      <c r="J40">
        <f t="shared" si="6"/>
        <v>19.526626879307287</v>
      </c>
      <c r="K40">
        <f t="shared" si="7"/>
        <v>0.79185044581461206</v>
      </c>
      <c r="L40">
        <f t="shared" si="8"/>
        <v>0.17033650345717366</v>
      </c>
      <c r="M40">
        <f t="shared" si="9"/>
        <v>0.9039920172786442</v>
      </c>
      <c r="N40">
        <f t="shared" si="10"/>
        <v>-9.60079827213558E-2</v>
      </c>
      <c r="O40">
        <f t="shared" si="11"/>
        <v>1.0115950955379359E-2</v>
      </c>
      <c r="P40">
        <f t="shared" si="12"/>
        <v>-1.5991380910272735E-2</v>
      </c>
      <c r="Q40">
        <f t="shared" si="13"/>
        <v>0.14092193311346277</v>
      </c>
      <c r="R40">
        <f t="shared" si="14"/>
        <v>0.43120219571147039</v>
      </c>
      <c r="S40">
        <f t="shared" si="15"/>
        <v>-6.0123922121066195E-2</v>
      </c>
    </row>
    <row r="41" spans="3:19" x14ac:dyDescent="0.3">
      <c r="C41">
        <v>118</v>
      </c>
      <c r="D41">
        <f t="shared" si="0"/>
        <v>1.3648181831440576</v>
      </c>
      <c r="E41">
        <f t="shared" si="1"/>
        <v>1.2233968269067481</v>
      </c>
      <c r="F41">
        <f t="shared" si="2"/>
        <v>0.91384489882620823</v>
      </c>
      <c r="G41">
        <f t="shared" si="3"/>
        <v>0.88941007436928288</v>
      </c>
      <c r="H41">
        <f t="shared" si="4"/>
        <v>8.615510117379177E-2</v>
      </c>
      <c r="I41">
        <f t="shared" si="5"/>
        <v>0.11058992563071711</v>
      </c>
      <c r="J41">
        <f t="shared" si="6"/>
        <v>20.435618261291083</v>
      </c>
      <c r="K41">
        <f t="shared" si="7"/>
        <v>0.70084182779840631</v>
      </c>
      <c r="L41">
        <f t="shared" si="8"/>
        <v>0.15718955114726724</v>
      </c>
      <c r="M41">
        <f t="shared" si="9"/>
        <v>0.91384489882620823</v>
      </c>
      <c r="N41">
        <f t="shared" si="10"/>
        <v>-8.615510117379177E-2</v>
      </c>
      <c r="O41">
        <f t="shared" si="11"/>
        <v>9.2560675469632592E-3</v>
      </c>
      <c r="P41">
        <f t="shared" si="12"/>
        <v>-1.5567309630513828E-2</v>
      </c>
      <c r="Q41">
        <f t="shared" si="13"/>
        <v>0.13115676110652474</v>
      </c>
      <c r="R41">
        <f t="shared" si="14"/>
        <v>0.43699039900100745</v>
      </c>
      <c r="S41">
        <f t="shared" si="15"/>
        <v>-5.4335718831529177E-2</v>
      </c>
    </row>
    <row r="42" spans="3:19" x14ac:dyDescent="0.3">
      <c r="C42">
        <v>119</v>
      </c>
      <c r="D42">
        <f t="shared" si="0"/>
        <v>1.4244899955943919</v>
      </c>
      <c r="E42">
        <f t="shared" si="1"/>
        <v>1.2830686393570825</v>
      </c>
      <c r="F42">
        <f t="shared" si="2"/>
        <v>0.92284766045853495</v>
      </c>
      <c r="G42">
        <f t="shared" si="3"/>
        <v>0.90026598517235479</v>
      </c>
      <c r="H42">
        <f t="shared" si="4"/>
        <v>7.7152339541465109E-2</v>
      </c>
      <c r="I42">
        <f t="shared" si="5"/>
        <v>9.9734014827645184E-2</v>
      </c>
      <c r="J42">
        <f t="shared" si="6"/>
        <v>21.354033292282253</v>
      </c>
      <c r="K42">
        <f t="shared" si="7"/>
        <v>0.61925685878956038</v>
      </c>
      <c r="L42">
        <f t="shared" si="8"/>
        <v>0.14463753757693629</v>
      </c>
      <c r="M42">
        <f t="shared" si="9"/>
        <v>0.92284766045853495</v>
      </c>
      <c r="N42">
        <f t="shared" si="10"/>
        <v>-7.7152339541465054E-2</v>
      </c>
      <c r="O42">
        <f t="shared" si="11"/>
        <v>8.4453743865153443E-3</v>
      </c>
      <c r="P42">
        <f t="shared" si="12"/>
        <v>-1.5151766879692004E-2</v>
      </c>
      <c r="Q42">
        <f t="shared" si="13"/>
        <v>0.12170627852538314</v>
      </c>
      <c r="R42">
        <f t="shared" si="14"/>
        <v>0.44232419151141705</v>
      </c>
      <c r="S42">
        <f t="shared" si="15"/>
        <v>-4.9001926321119549E-2</v>
      </c>
    </row>
    <row r="43" spans="3:19" x14ac:dyDescent="0.3">
      <c r="C43">
        <v>120</v>
      </c>
      <c r="D43">
        <f t="shared" si="0"/>
        <v>1.4836624564812357</v>
      </c>
      <c r="E43">
        <f t="shared" si="1"/>
        <v>1.3422411002439263</v>
      </c>
      <c r="F43">
        <f t="shared" si="2"/>
        <v>0.931050754476072</v>
      </c>
      <c r="G43">
        <f t="shared" si="3"/>
        <v>0.91024108293910821</v>
      </c>
      <c r="H43">
        <f t="shared" si="4"/>
        <v>6.8949245523927963E-2</v>
      </c>
      <c r="I43">
        <f t="shared" si="5"/>
        <v>8.9758917060891813E-2</v>
      </c>
      <c r="J43">
        <f t="shared" si="6"/>
        <v>22.28104702269745</v>
      </c>
      <c r="K43">
        <f t="shared" si="7"/>
        <v>0.54627058920476657</v>
      </c>
      <c r="L43">
        <f t="shared" si="8"/>
        <v>0.13271309310036306</v>
      </c>
      <c r="M43">
        <f t="shared" si="9"/>
        <v>0.931050754476072</v>
      </c>
      <c r="N43">
        <f t="shared" si="10"/>
        <v>-6.8949245523928004E-2</v>
      </c>
      <c r="O43">
        <f t="shared" si="11"/>
        <v>7.6845311242728937E-3</v>
      </c>
      <c r="P43">
        <f t="shared" si="12"/>
        <v>-1.4747376430162445E-2</v>
      </c>
      <c r="Q43">
        <f t="shared" si="13"/>
        <v>0.11261079370020999</v>
      </c>
      <c r="R43">
        <f t="shared" si="14"/>
        <v>0.44722521757215594</v>
      </c>
      <c r="S43">
        <f t="shared" si="15"/>
        <v>-4.4100900260380611E-2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220"/>
  <sheetViews>
    <sheetView tabSelected="1" topLeftCell="B1" workbookViewId="0">
      <selection activeCell="R51" sqref="R51"/>
    </sheetView>
  </sheetViews>
  <sheetFormatPr defaultRowHeight="16.5" x14ac:dyDescent="0.3"/>
  <sheetData>
    <row r="1" spans="2:6" x14ac:dyDescent="0.3">
      <c r="B1" t="s">
        <v>20</v>
      </c>
      <c r="C1" t="s">
        <v>21</v>
      </c>
      <c r="D1" t="s">
        <v>22</v>
      </c>
      <c r="E1" t="s">
        <v>35</v>
      </c>
      <c r="F1" t="s">
        <v>23</v>
      </c>
    </row>
    <row r="2" spans="2:6" x14ac:dyDescent="0.3">
      <c r="B2">
        <v>80</v>
      </c>
      <c r="C2">
        <f>MAX(B2-100,0)</f>
        <v>0</v>
      </c>
      <c r="D2">
        <v>0.16775755872984099</v>
      </c>
      <c r="E2">
        <f>D2-C2</f>
        <v>0.16775755872984099</v>
      </c>
      <c r="F2">
        <v>4.3987450205572827E-2</v>
      </c>
    </row>
    <row r="3" spans="2:6" x14ac:dyDescent="0.3">
      <c r="B3">
        <v>81</v>
      </c>
      <c r="C3">
        <f t="shared" ref="C3:C42" si="0">MAX(B3-100,0)</f>
        <v>0</v>
      </c>
      <c r="D3">
        <v>0.21679206348583335</v>
      </c>
      <c r="E3">
        <f t="shared" ref="E3:E42" si="1">D3-C3</f>
        <v>0.21679206348583335</v>
      </c>
      <c r="F3">
        <v>5.4351864338885572E-2</v>
      </c>
    </row>
    <row r="4" spans="2:6" x14ac:dyDescent="0.3">
      <c r="B4">
        <v>82</v>
      </c>
      <c r="C4">
        <f t="shared" si="0"/>
        <v>0</v>
      </c>
      <c r="D4">
        <v>0.27702199454546594</v>
      </c>
      <c r="E4">
        <f t="shared" si="1"/>
        <v>0.27702199454546594</v>
      </c>
      <c r="F4">
        <v>6.6397783325096729E-2</v>
      </c>
    </row>
    <row r="5" spans="2:6" x14ac:dyDescent="0.3">
      <c r="B5">
        <v>83</v>
      </c>
      <c r="C5">
        <f t="shared" si="0"/>
        <v>0</v>
      </c>
      <c r="D5">
        <v>0.35018396562342335</v>
      </c>
      <c r="E5">
        <f t="shared" si="1"/>
        <v>0.35018396562342335</v>
      </c>
      <c r="F5">
        <v>8.0231928813637679E-2</v>
      </c>
    </row>
    <row r="6" spans="2:6" x14ac:dyDescent="0.3">
      <c r="B6">
        <v>84</v>
      </c>
      <c r="C6">
        <f t="shared" si="0"/>
        <v>0</v>
      </c>
      <c r="D6">
        <v>0.43811003274179416</v>
      </c>
      <c r="E6">
        <f t="shared" si="1"/>
        <v>0.43811003274179416</v>
      </c>
      <c r="F6">
        <v>9.5937691662833946E-2</v>
      </c>
    </row>
    <row r="7" spans="2:6" x14ac:dyDescent="0.3">
      <c r="B7">
        <v>85</v>
      </c>
      <c r="C7">
        <f t="shared" si="0"/>
        <v>0</v>
      </c>
      <c r="D7">
        <v>0.54270215408718414</v>
      </c>
      <c r="E7">
        <f t="shared" si="1"/>
        <v>0.54270215408718414</v>
      </c>
      <c r="F7">
        <v>0.11357082790614313</v>
      </c>
    </row>
    <row r="8" spans="2:6" x14ac:dyDescent="0.3">
      <c r="B8">
        <v>86</v>
      </c>
      <c r="C8">
        <f t="shared" si="0"/>
        <v>0</v>
      </c>
      <c r="D8">
        <v>0.6659027264737567</v>
      </c>
      <c r="E8">
        <f t="shared" si="1"/>
        <v>0.6659027264737567</v>
      </c>
      <c r="F8">
        <v>0.1331559512801129</v>
      </c>
    </row>
    <row r="9" spans="2:6" x14ac:dyDescent="0.3">
      <c r="B9">
        <v>87</v>
      </c>
      <c r="C9">
        <f t="shared" si="0"/>
        <v>0</v>
      </c>
      <c r="D9">
        <v>0.80966209343159079</v>
      </c>
      <c r="E9">
        <f t="shared" si="1"/>
        <v>0.80966209343159079</v>
      </c>
      <c r="F9">
        <v>0.15468401143383598</v>
      </c>
    </row>
    <row r="10" spans="2:6" x14ac:dyDescent="0.3">
      <c r="B10">
        <v>88</v>
      </c>
      <c r="C10">
        <f t="shared" si="0"/>
        <v>0</v>
      </c>
      <c r="D10">
        <v>0.97590408384104599</v>
      </c>
      <c r="E10">
        <f t="shared" si="1"/>
        <v>0.97590408384104599</v>
      </c>
      <c r="F10">
        <v>0.17811089480851081</v>
      </c>
    </row>
    <row r="11" spans="2:6" x14ac:dyDescent="0.3">
      <c r="B11">
        <v>89</v>
      </c>
      <c r="C11">
        <f t="shared" si="0"/>
        <v>0</v>
      </c>
      <c r="D11">
        <v>1.166490747436594</v>
      </c>
      <c r="E11">
        <f t="shared" si="1"/>
        <v>1.166490747436594</v>
      </c>
      <c r="F11">
        <v>0.20335722504049961</v>
      </c>
    </row>
    <row r="12" spans="2:6" x14ac:dyDescent="0.3">
      <c r="B12">
        <v>90</v>
      </c>
      <c r="C12">
        <f t="shared" si="0"/>
        <v>0</v>
      </c>
      <c r="D12">
        <v>1.3831874986509796</v>
      </c>
      <c r="E12">
        <f t="shared" si="1"/>
        <v>1.3831874986509796</v>
      </c>
      <c r="F12">
        <v>0.23030937613684743</v>
      </c>
    </row>
    <row r="13" spans="2:6" x14ac:dyDescent="0.3">
      <c r="B13">
        <v>91</v>
      </c>
      <c r="C13">
        <f t="shared" si="0"/>
        <v>0</v>
      </c>
      <c r="D13">
        <v>1.6276298619897069</v>
      </c>
      <c r="E13">
        <f t="shared" si="1"/>
        <v>1.6276298619897069</v>
      </c>
      <c r="F13">
        <v>0.2588216491612314</v>
      </c>
    </row>
    <row r="14" spans="2:6" x14ac:dyDescent="0.3">
      <c r="B14">
        <v>92</v>
      </c>
      <c r="C14">
        <f t="shared" si="0"/>
        <v>0</v>
      </c>
      <c r="D14">
        <v>1.9012929336534121</v>
      </c>
      <c r="E14">
        <f t="shared" si="1"/>
        <v>1.9012929336534121</v>
      </c>
      <c r="F14">
        <v>0.28871950594584717</v>
      </c>
    </row>
    <row r="15" spans="2:6" x14ac:dyDescent="0.3">
      <c r="B15">
        <v>93</v>
      </c>
      <c r="C15">
        <f t="shared" si="0"/>
        <v>0</v>
      </c>
      <c r="D15">
        <v>2.2054645425699277</v>
      </c>
      <c r="E15">
        <f t="shared" si="1"/>
        <v>2.2054645425699277</v>
      </c>
      <c r="F15">
        <v>0.31980370491430982</v>
      </c>
    </row>
    <row r="16" spans="2:6" x14ac:dyDescent="0.3">
      <c r="B16">
        <v>94</v>
      </c>
      <c r="C16">
        <f t="shared" si="0"/>
        <v>0</v>
      </c>
      <c r="D16">
        <v>2.5412229195276304</v>
      </c>
      <c r="E16">
        <f t="shared" si="1"/>
        <v>2.5412229195276304</v>
      </c>
      <c r="F16">
        <v>0.35185514704591264</v>
      </c>
    </row>
    <row r="17" spans="2:6" x14ac:dyDescent="0.3">
      <c r="B17">
        <v>95</v>
      </c>
      <c r="C17">
        <f t="shared" si="0"/>
        <v>0</v>
      </c>
      <c r="D17">
        <v>2.9094194779504576</v>
      </c>
      <c r="E17">
        <f t="shared" si="1"/>
        <v>2.9094194779504576</v>
      </c>
      <c r="F17">
        <v>0.38464021587511155</v>
      </c>
    </row>
    <row r="18" spans="2:6" x14ac:dyDescent="0.3">
      <c r="B18">
        <v>96</v>
      </c>
      <c r="C18">
        <f t="shared" si="0"/>
        <v>0</v>
      </c>
      <c r="D18">
        <v>3.3106670872726838</v>
      </c>
      <c r="E18">
        <f t="shared" si="1"/>
        <v>3.3106670872726838</v>
      </c>
      <c r="F18">
        <v>0.41791638468744458</v>
      </c>
    </row>
    <row r="19" spans="2:6" x14ac:dyDescent="0.3">
      <c r="B19">
        <v>97</v>
      </c>
      <c r="C19">
        <f t="shared" si="0"/>
        <v>0</v>
      </c>
      <c r="D19">
        <v>3.7453339930889555</v>
      </c>
      <c r="E19">
        <f t="shared" si="1"/>
        <v>3.7453339930889555</v>
      </c>
      <c r="F19">
        <v>0.45143786624995452</v>
      </c>
    </row>
    <row r="20" spans="2:6" x14ac:dyDescent="0.3">
      <c r="B20">
        <v>98</v>
      </c>
      <c r="C20">
        <f t="shared" si="0"/>
        <v>0</v>
      </c>
      <c r="D20">
        <v>4.2135433195824845</v>
      </c>
      <c r="E20">
        <f t="shared" si="1"/>
        <v>4.2135433195824845</v>
      </c>
      <c r="F20">
        <v>0.48496109417654504</v>
      </c>
    </row>
    <row r="21" spans="2:6" x14ac:dyDescent="0.3">
      <c r="B21">
        <v>99</v>
      </c>
      <c r="C21">
        <f t="shared" si="0"/>
        <v>0</v>
      </c>
      <c r="D21">
        <v>4.7151778898227406</v>
      </c>
      <c r="E21">
        <f t="shared" si="1"/>
        <v>4.7151778898227406</v>
      </c>
      <c r="F21">
        <v>0.5182498484222573</v>
      </c>
    </row>
    <row r="22" spans="2:6" x14ac:dyDescent="0.3">
      <c r="B22">
        <v>100</v>
      </c>
      <c r="C22">
        <f t="shared" si="0"/>
        <v>0</v>
      </c>
      <c r="D22">
        <v>5.2498899268488515</v>
      </c>
      <c r="E22">
        <f t="shared" si="1"/>
        <v>5.2498899268488515</v>
      </c>
      <c r="F22">
        <v>0.55107986806366882</v>
      </c>
    </row>
    <row r="23" spans="2:6" x14ac:dyDescent="0.3">
      <c r="B23">
        <v>101</v>
      </c>
      <c r="C23">
        <f t="shared" si="0"/>
        <v>1</v>
      </c>
      <c r="D23">
        <v>5.8171150590189953</v>
      </c>
      <c r="E23">
        <f t="shared" si="1"/>
        <v>4.8171150590189953</v>
      </c>
      <c r="F23">
        <v>0.58324282991074339</v>
      </c>
    </row>
    <row r="24" spans="2:6" x14ac:dyDescent="0.3">
      <c r="B24">
        <v>102</v>
      </c>
      <c r="C24">
        <f t="shared" si="0"/>
        <v>2</v>
      </c>
      <c r="D24">
        <v>6.416089950364551</v>
      </c>
      <c r="E24">
        <f t="shared" si="1"/>
        <v>4.416089950364551</v>
      </c>
      <c r="F24">
        <v>0.61454960908576406</v>
      </c>
    </row>
    <row r="25" spans="2:6" x14ac:dyDescent="0.3">
      <c r="B25">
        <v>103</v>
      </c>
      <c r="C25">
        <f t="shared" si="0"/>
        <v>3</v>
      </c>
      <c r="D25">
        <v>7.0458728116547107</v>
      </c>
      <c r="E25">
        <f t="shared" si="1"/>
        <v>4.0458728116547107</v>
      </c>
      <c r="F25">
        <v>0.64483277516896753</v>
      </c>
    </row>
    <row r="26" spans="2:6" x14ac:dyDescent="0.3">
      <c r="B26">
        <v>104</v>
      </c>
      <c r="C26">
        <f t="shared" si="0"/>
        <v>4</v>
      </c>
      <c r="D26">
        <v>7.705366019395143</v>
      </c>
      <c r="E26">
        <f t="shared" si="1"/>
        <v>3.705366019395143</v>
      </c>
      <c r="F26">
        <v>0.6739483128444469</v>
      </c>
    </row>
    <row r="27" spans="2:6" x14ac:dyDescent="0.3">
      <c r="B27">
        <v>105</v>
      </c>
      <c r="C27">
        <f t="shared" si="0"/>
        <v>5</v>
      </c>
      <c r="D27">
        <v>8.3933400750871101</v>
      </c>
      <c r="E27">
        <f t="shared" si="1"/>
        <v>3.3933400750871101</v>
      </c>
      <c r="F27">
        <v>0.7017765875900881</v>
      </c>
    </row>
    <row r="28" spans="2:6" x14ac:dyDescent="0.3">
      <c r="B28">
        <v>106</v>
      </c>
      <c r="C28">
        <f t="shared" si="0"/>
        <v>6</v>
      </c>
      <c r="D28">
        <v>9.1084581714305841</v>
      </c>
      <c r="E28">
        <f t="shared" si="1"/>
        <v>3.1084581714305841</v>
      </c>
      <c r="F28">
        <v>0.72822260369926539</v>
      </c>
    </row>
    <row r="29" spans="2:6" x14ac:dyDescent="0.3">
      <c r="B29">
        <v>107</v>
      </c>
      <c r="C29">
        <f t="shared" si="0"/>
        <v>7</v>
      </c>
      <c r="D29">
        <v>9.8493006905175378</v>
      </c>
      <c r="E29">
        <f t="shared" si="1"/>
        <v>2.8493006905175378</v>
      </c>
      <c r="F29">
        <v>0.75321562311026469</v>
      </c>
    </row>
    <row r="30" spans="2:6" x14ac:dyDescent="0.3">
      <c r="B30">
        <v>108</v>
      </c>
      <c r="C30">
        <f t="shared" si="0"/>
        <v>8</v>
      </c>
      <c r="D30">
        <v>10.614389035704946</v>
      </c>
      <c r="E30">
        <f t="shared" si="1"/>
        <v>2.6143890357049457</v>
      </c>
      <c r="F30">
        <v>0.77670822888503588</v>
      </c>
    </row>
    <row r="31" spans="2:6" x14ac:dyDescent="0.3">
      <c r="B31">
        <v>109</v>
      </c>
      <c r="C31">
        <f t="shared" si="0"/>
        <v>9</v>
      </c>
      <c r="D31">
        <v>11.402208287987008</v>
      </c>
      <c r="E31">
        <f t="shared" si="1"/>
        <v>2.4022082879870084</v>
      </c>
      <c r="F31">
        <v>0.79867492682324148</v>
      </c>
    </row>
    <row r="32" spans="2:6" x14ac:dyDescent="0.3">
      <c r="B32">
        <v>110</v>
      </c>
      <c r="C32">
        <f t="shared" si="0"/>
        <v>10</v>
      </c>
      <c r="D32">
        <v>12.211228273751772</v>
      </c>
      <c r="E32">
        <f t="shared" si="1"/>
        <v>2.2112282737517717</v>
      </c>
      <c r="F32">
        <v>0.81911038302069827</v>
      </c>
    </row>
    <row r="33" spans="2:6" x14ac:dyDescent="0.3">
      <c r="B33">
        <v>111</v>
      </c>
      <c r="C33">
        <f t="shared" si="0"/>
        <v>11</v>
      </c>
      <c r="D33">
        <v>13.039922728791439</v>
      </c>
      <c r="E33">
        <f t="shared" si="1"/>
        <v>2.0399227287914385</v>
      </c>
      <c r="F33">
        <v>0.83802739480525701</v>
      </c>
    </row>
    <row r="34" spans="2:6" x14ac:dyDescent="0.3">
      <c r="B34">
        <v>112</v>
      </c>
      <c r="C34">
        <f t="shared" si="0"/>
        <v>12</v>
      </c>
      <c r="D34">
        <v>13.886786339007088</v>
      </c>
      <c r="E34">
        <f t="shared" si="1"/>
        <v>1.886786339007088</v>
      </c>
      <c r="F34">
        <v>0.85545468817510262</v>
      </c>
    </row>
    <row r="35" spans="2:6" x14ac:dyDescent="0.3">
      <c r="B35">
        <v>113</v>
      </c>
      <c r="C35">
        <f t="shared" si="0"/>
        <v>13</v>
      </c>
      <c r="D35">
        <v>14.75034952789558</v>
      </c>
      <c r="E35">
        <f t="shared" si="1"/>
        <v>1.7503495278955796</v>
      </c>
      <c r="F35">
        <v>0.8714346274652276</v>
      </c>
    </row>
    <row r="36" spans="2:6" x14ac:dyDescent="0.3">
      <c r="B36">
        <v>114</v>
      </c>
      <c r="C36">
        <f t="shared" si="0"/>
        <v>14</v>
      </c>
      <c r="D36">
        <v>15.629190941965319</v>
      </c>
      <c r="E36">
        <f t="shared" si="1"/>
        <v>1.6291909419653194</v>
      </c>
      <c r="F36">
        <v>0.88602091332969057</v>
      </c>
    </row>
    <row r="37" spans="2:6" x14ac:dyDescent="0.3">
      <c r="B37">
        <v>115</v>
      </c>
      <c r="C37">
        <f t="shared" si="0"/>
        <v>15</v>
      </c>
      <c r="D37">
        <v>16.521947655869823</v>
      </c>
      <c r="E37">
        <f t="shared" si="1"/>
        <v>1.5219476558698233</v>
      </c>
      <c r="F37">
        <v>0.89927633406326646</v>
      </c>
    </row>
    <row r="38" spans="2:6" x14ac:dyDescent="0.3">
      <c r="B38">
        <v>116</v>
      </c>
      <c r="C38">
        <f t="shared" si="0"/>
        <v>16</v>
      </c>
      <c r="D38">
        <v>17.427323178224</v>
      </c>
      <c r="E38">
        <f t="shared" si="1"/>
        <v>1.4273231782240003</v>
      </c>
      <c r="F38">
        <v>0.91127062353218868</v>
      </c>
    </row>
    <row r="39" spans="2:6" x14ac:dyDescent="0.3">
      <c r="B39">
        <v>117</v>
      </c>
      <c r="C39">
        <f t="shared" si="0"/>
        <v>17</v>
      </c>
      <c r="D39">
        <v>18.344093386413448</v>
      </c>
      <c r="E39">
        <f t="shared" si="1"/>
        <v>1.3440933864134479</v>
      </c>
      <c r="F39">
        <v>0.92207846717309905</v>
      </c>
    </row>
    <row r="40" spans="2:6" x14ac:dyDescent="0.3">
      <c r="B40">
        <v>118</v>
      </c>
      <c r="C40">
        <f t="shared" si="0"/>
        <v>18</v>
      </c>
      <c r="D40">
        <v>19.271110554435111</v>
      </c>
      <c r="E40">
        <f t="shared" si="1"/>
        <v>1.2711105544351113</v>
      </c>
      <c r="F40">
        <v>0.93177768616867784</v>
      </c>
    </row>
    <row r="41" spans="2:6" x14ac:dyDescent="0.3">
      <c r="B41">
        <v>119</v>
      </c>
      <c r="C41">
        <f t="shared" si="0"/>
        <v>19</v>
      </c>
      <c r="D41">
        <v>20.207305662583067</v>
      </c>
      <c r="E41">
        <f t="shared" si="1"/>
        <v>1.2073056625830674</v>
      </c>
      <c r="F41">
        <v>0.94044761941338306</v>
      </c>
    </row>
    <row r="42" spans="2:6" x14ac:dyDescent="0.3">
      <c r="B42">
        <v>120</v>
      </c>
      <c r="C42">
        <f t="shared" si="0"/>
        <v>20</v>
      </c>
      <c r="D42">
        <v>21.15168919262338</v>
      </c>
      <c r="E42">
        <f t="shared" si="1"/>
        <v>1.1516891926233797</v>
      </c>
      <c r="F42">
        <v>0.94816771352181684</v>
      </c>
    </row>
    <row r="45" spans="2:6" x14ac:dyDescent="0.3">
      <c r="B45" t="s">
        <v>20</v>
      </c>
      <c r="C45" t="s">
        <v>21</v>
      </c>
      <c r="D45" t="s">
        <v>24</v>
      </c>
      <c r="E45" t="s">
        <v>35</v>
      </c>
      <c r="F45" t="s">
        <v>23</v>
      </c>
    </row>
    <row r="46" spans="2:6" x14ac:dyDescent="0.3">
      <c r="B46">
        <v>80</v>
      </c>
      <c r="C46">
        <f>MAX(-B46+100,0)</f>
        <v>20</v>
      </c>
      <c r="D46">
        <v>19.349208259817757</v>
      </c>
      <c r="E46">
        <f>D46-C46</f>
        <v>-0.65079174018224251</v>
      </c>
      <c r="F46">
        <v>-0.95601254979442718</v>
      </c>
    </row>
    <row r="47" spans="2:6" x14ac:dyDescent="0.3">
      <c r="B47">
        <v>81</v>
      </c>
      <c r="C47">
        <f t="shared" ref="C47:C86" si="2">MAX(-B47+100,0)</f>
        <v>19</v>
      </c>
      <c r="D47">
        <v>18.398242764573737</v>
      </c>
      <c r="E47">
        <f t="shared" ref="E47:E86" si="3">D47-C47</f>
        <v>-0.60175723542626258</v>
      </c>
      <c r="F47">
        <v>-0.94564813566111439</v>
      </c>
    </row>
    <row r="48" spans="2:6" x14ac:dyDescent="0.3">
      <c r="B48">
        <v>82</v>
      </c>
      <c r="C48">
        <f t="shared" si="2"/>
        <v>18</v>
      </c>
      <c r="D48">
        <v>17.458472695633375</v>
      </c>
      <c r="E48">
        <f t="shared" si="3"/>
        <v>-0.54152730436662466</v>
      </c>
      <c r="F48">
        <v>-0.93360221667490328</v>
      </c>
    </row>
    <row r="49" spans="2:6" x14ac:dyDescent="0.3">
      <c r="B49">
        <v>83</v>
      </c>
      <c r="C49">
        <f t="shared" si="2"/>
        <v>17</v>
      </c>
      <c r="D49">
        <v>16.531634666711341</v>
      </c>
      <c r="E49">
        <f t="shared" si="3"/>
        <v>-0.46836533328865926</v>
      </c>
      <c r="F49">
        <v>-0.91976807118636228</v>
      </c>
    </row>
    <row r="50" spans="2:6" x14ac:dyDescent="0.3">
      <c r="B50">
        <v>84</v>
      </c>
      <c r="C50">
        <f t="shared" si="2"/>
        <v>16</v>
      </c>
      <c r="D50">
        <v>15.619560733829701</v>
      </c>
      <c r="E50">
        <f t="shared" si="3"/>
        <v>-0.38043926617029911</v>
      </c>
      <c r="F50">
        <v>-0.90406230833716605</v>
      </c>
    </row>
    <row r="51" spans="2:6" x14ac:dyDescent="0.3">
      <c r="B51">
        <v>85</v>
      </c>
      <c r="C51">
        <f t="shared" si="2"/>
        <v>15</v>
      </c>
      <c r="D51">
        <v>14.724152855175106</v>
      </c>
      <c r="E51">
        <f t="shared" si="3"/>
        <v>-0.27584714482489403</v>
      </c>
      <c r="F51">
        <v>-0.88642917209385685</v>
      </c>
    </row>
    <row r="52" spans="2:6" x14ac:dyDescent="0.3">
      <c r="B52">
        <v>86</v>
      </c>
      <c r="C52">
        <f t="shared" si="2"/>
        <v>14</v>
      </c>
      <c r="D52">
        <v>13.847353427561671</v>
      </c>
      <c r="E52">
        <f t="shared" si="3"/>
        <v>-0.15264657243832858</v>
      </c>
      <c r="F52">
        <v>-0.86684404871988707</v>
      </c>
    </row>
    <row r="53" spans="2:6" x14ac:dyDescent="0.3">
      <c r="B53">
        <v>87</v>
      </c>
      <c r="C53">
        <f t="shared" si="2"/>
        <v>13</v>
      </c>
      <c r="D53">
        <v>12.991112794519495</v>
      </c>
      <c r="E53">
        <f t="shared" si="3"/>
        <v>-8.8872054805051448E-3</v>
      </c>
      <c r="F53">
        <v>-0.84531598856616408</v>
      </c>
    </row>
    <row r="54" spans="2:6" x14ac:dyDescent="0.3">
      <c r="B54">
        <v>88</v>
      </c>
      <c r="C54">
        <f t="shared" si="2"/>
        <v>12</v>
      </c>
      <c r="D54">
        <v>12.157354784928955</v>
      </c>
      <c r="E54">
        <f t="shared" si="3"/>
        <v>0.15735478492895538</v>
      </c>
      <c r="F54">
        <v>-0.82188910519148917</v>
      </c>
    </row>
    <row r="55" spans="2:6" x14ac:dyDescent="0.3">
      <c r="B55">
        <v>89</v>
      </c>
      <c r="C55">
        <f t="shared" si="2"/>
        <v>11</v>
      </c>
      <c r="D55">
        <v>11.347941448524509</v>
      </c>
      <c r="E55">
        <f t="shared" si="3"/>
        <v>0.3479414485245087</v>
      </c>
      <c r="F55">
        <v>-0.79664277495950042</v>
      </c>
    </row>
    <row r="56" spans="2:6" x14ac:dyDescent="0.3">
      <c r="B56">
        <v>90</v>
      </c>
      <c r="C56">
        <f t="shared" si="2"/>
        <v>10</v>
      </c>
      <c r="D56">
        <v>10.564638199738894</v>
      </c>
      <c r="E56">
        <f t="shared" si="3"/>
        <v>0.56463819973889429</v>
      </c>
      <c r="F56">
        <v>-0.76969062386315257</v>
      </c>
    </row>
    <row r="57" spans="2:6" x14ac:dyDescent="0.3">
      <c r="B57">
        <v>91</v>
      </c>
      <c r="C57">
        <f t="shared" si="2"/>
        <v>9</v>
      </c>
      <c r="D57">
        <v>9.8090805630776288</v>
      </c>
      <c r="E57">
        <f t="shared" si="3"/>
        <v>0.80908056307762877</v>
      </c>
      <c r="F57">
        <v>-0.7411783508387686</v>
      </c>
    </row>
    <row r="58" spans="2:6" x14ac:dyDescent="0.3">
      <c r="B58">
        <v>92</v>
      </c>
      <c r="C58">
        <f t="shared" si="2"/>
        <v>8</v>
      </c>
      <c r="D58">
        <v>9.0827436347413197</v>
      </c>
      <c r="E58">
        <f t="shared" si="3"/>
        <v>1.0827436347413197</v>
      </c>
      <c r="F58">
        <v>-0.71128049405415283</v>
      </c>
    </row>
    <row r="59" spans="2:6" x14ac:dyDescent="0.3">
      <c r="B59">
        <v>93</v>
      </c>
      <c r="C59">
        <f t="shared" si="2"/>
        <v>7</v>
      </c>
      <c r="D59">
        <v>8.386915243657846</v>
      </c>
      <c r="E59">
        <f t="shared" si="3"/>
        <v>1.386915243657846</v>
      </c>
      <c r="F59">
        <v>-0.68019629508569013</v>
      </c>
    </row>
    <row r="60" spans="2:6" x14ac:dyDescent="0.3">
      <c r="B60">
        <v>94</v>
      </c>
      <c r="C60">
        <f t="shared" si="2"/>
        <v>6</v>
      </c>
      <c r="D60">
        <v>7.722673620615538</v>
      </c>
      <c r="E60">
        <f t="shared" si="3"/>
        <v>1.722673620615538</v>
      </c>
      <c r="F60">
        <v>-0.64814485295408741</v>
      </c>
    </row>
    <row r="61" spans="2:6" x14ac:dyDescent="0.3">
      <c r="B61">
        <v>95</v>
      </c>
      <c r="C61">
        <f t="shared" si="2"/>
        <v>5</v>
      </c>
      <c r="D61">
        <v>7.0908701790383617</v>
      </c>
      <c r="E61">
        <f t="shared" si="3"/>
        <v>2.0908701790383617</v>
      </c>
      <c r="F61">
        <v>-0.61535978412488845</v>
      </c>
    </row>
    <row r="62" spans="2:6" x14ac:dyDescent="0.3">
      <c r="B62">
        <v>96</v>
      </c>
      <c r="C62">
        <f t="shared" si="2"/>
        <v>4</v>
      </c>
      <c r="D62">
        <v>6.4921177883605949</v>
      </c>
      <c r="E62">
        <f t="shared" si="3"/>
        <v>2.4921177883605949</v>
      </c>
      <c r="F62">
        <v>-0.58208361531255548</v>
      </c>
    </row>
    <row r="63" spans="2:6" x14ac:dyDescent="0.3">
      <c r="B63">
        <v>97</v>
      </c>
      <c r="C63">
        <f t="shared" si="2"/>
        <v>3</v>
      </c>
      <c r="D63">
        <v>5.9267846941768667</v>
      </c>
      <c r="E63">
        <f t="shared" si="3"/>
        <v>2.9267846941768667</v>
      </c>
      <c r="F63">
        <v>-0.54856213375004548</v>
      </c>
    </row>
    <row r="64" spans="2:6" x14ac:dyDescent="0.3">
      <c r="B64">
        <v>98</v>
      </c>
      <c r="C64">
        <f t="shared" si="2"/>
        <v>2</v>
      </c>
      <c r="D64">
        <v>5.3949940206703815</v>
      </c>
      <c r="E64">
        <f t="shared" si="3"/>
        <v>3.3949940206703815</v>
      </c>
      <c r="F64">
        <v>-0.51503890582345502</v>
      </c>
    </row>
    <row r="65" spans="2:6" x14ac:dyDescent="0.3">
      <c r="B65">
        <v>99</v>
      </c>
      <c r="C65">
        <f t="shared" si="2"/>
        <v>1</v>
      </c>
      <c r="D65">
        <v>4.8966285909106517</v>
      </c>
      <c r="E65">
        <f t="shared" si="3"/>
        <v>3.8966285909106517</v>
      </c>
      <c r="F65">
        <v>-0.4817501515777427</v>
      </c>
    </row>
    <row r="66" spans="2:6" x14ac:dyDescent="0.3">
      <c r="B66">
        <v>100</v>
      </c>
      <c r="C66">
        <f t="shared" si="2"/>
        <v>0</v>
      </c>
      <c r="D66">
        <v>4.4313406279367626</v>
      </c>
      <c r="E66">
        <f t="shared" si="3"/>
        <v>4.4313406279367626</v>
      </c>
      <c r="F66">
        <v>-0.44892013193633118</v>
      </c>
    </row>
    <row r="67" spans="2:6" x14ac:dyDescent="0.3">
      <c r="B67">
        <v>101</v>
      </c>
      <c r="C67">
        <f t="shared" si="2"/>
        <v>0</v>
      </c>
      <c r="D67">
        <v>3.9985657601069136</v>
      </c>
      <c r="E67">
        <f t="shared" si="3"/>
        <v>3.9985657601069136</v>
      </c>
      <c r="F67">
        <v>-0.41675717008925661</v>
      </c>
    </row>
    <row r="68" spans="2:6" x14ac:dyDescent="0.3">
      <c r="B68">
        <v>102</v>
      </c>
      <c r="C68">
        <f t="shared" si="2"/>
        <v>0</v>
      </c>
      <c r="D68">
        <v>3.5975406514524551</v>
      </c>
      <c r="E68">
        <f t="shared" si="3"/>
        <v>3.5975406514524551</v>
      </c>
      <c r="F68">
        <v>-0.38545039091423594</v>
      </c>
    </row>
    <row r="69" spans="2:6" x14ac:dyDescent="0.3">
      <c r="B69">
        <v>103</v>
      </c>
      <c r="C69">
        <f t="shared" si="2"/>
        <v>0</v>
      </c>
      <c r="D69">
        <v>3.2273235127426219</v>
      </c>
      <c r="E69">
        <f t="shared" si="3"/>
        <v>3.2273235127426219</v>
      </c>
      <c r="F69">
        <v>-0.35516722483103247</v>
      </c>
    </row>
    <row r="70" spans="2:6" x14ac:dyDescent="0.3">
      <c r="B70">
        <v>104</v>
      </c>
      <c r="C70">
        <f t="shared" si="2"/>
        <v>0</v>
      </c>
      <c r="D70">
        <v>2.8868167204830684</v>
      </c>
      <c r="E70">
        <f t="shared" si="3"/>
        <v>2.8868167204830684</v>
      </c>
      <c r="F70">
        <v>-0.3260516871555531</v>
      </c>
    </row>
    <row r="71" spans="2:6" x14ac:dyDescent="0.3">
      <c r="B71">
        <v>105</v>
      </c>
      <c r="C71">
        <f t="shared" si="2"/>
        <v>0</v>
      </c>
      <c r="D71">
        <v>2.5747907761750177</v>
      </c>
      <c r="E71">
        <f t="shared" si="3"/>
        <v>2.5747907761750177</v>
      </c>
      <c r="F71">
        <v>-0.2982234124099119</v>
      </c>
    </row>
    <row r="72" spans="2:6" x14ac:dyDescent="0.3">
      <c r="B72">
        <v>106</v>
      </c>
      <c r="C72">
        <f t="shared" si="2"/>
        <v>0</v>
      </c>
      <c r="D72">
        <v>2.2899088725185024</v>
      </c>
      <c r="E72">
        <f t="shared" si="3"/>
        <v>2.2899088725185024</v>
      </c>
      <c r="F72">
        <v>-0.27177739630073461</v>
      </c>
    </row>
    <row r="73" spans="2:6" x14ac:dyDescent="0.3">
      <c r="B73">
        <v>107</v>
      </c>
      <c r="C73">
        <f t="shared" si="2"/>
        <v>0</v>
      </c>
      <c r="D73">
        <v>2.0307513916054418</v>
      </c>
      <c r="E73">
        <f t="shared" si="3"/>
        <v>2.0307513916054418</v>
      </c>
      <c r="F73">
        <v>-0.24678437688973531</v>
      </c>
    </row>
    <row r="74" spans="2:6" x14ac:dyDescent="0.3">
      <c r="B74">
        <v>108</v>
      </c>
      <c r="C74">
        <f t="shared" si="2"/>
        <v>0</v>
      </c>
      <c r="D74">
        <v>1.795839736792864</v>
      </c>
      <c r="E74">
        <f t="shared" si="3"/>
        <v>1.795839736792864</v>
      </c>
      <c r="F74">
        <v>-0.22329177111496412</v>
      </c>
    </row>
    <row r="75" spans="2:6" x14ac:dyDescent="0.3">
      <c r="B75">
        <v>109</v>
      </c>
      <c r="C75">
        <f t="shared" si="2"/>
        <v>0</v>
      </c>
      <c r="D75">
        <v>1.5836589890749231</v>
      </c>
      <c r="E75">
        <f t="shared" si="3"/>
        <v>1.5836589890749231</v>
      </c>
      <c r="F75">
        <v>-0.20132507317675852</v>
      </c>
    </row>
    <row r="76" spans="2:6" x14ac:dyDescent="0.3">
      <c r="B76">
        <v>110</v>
      </c>
      <c r="C76">
        <f t="shared" si="2"/>
        <v>0</v>
      </c>
      <c r="D76">
        <v>1.3926789748396722</v>
      </c>
      <c r="E76">
        <f t="shared" si="3"/>
        <v>1.3926789748396722</v>
      </c>
      <c r="F76">
        <v>-0.18088961697930173</v>
      </c>
    </row>
    <row r="77" spans="2:6" x14ac:dyDescent="0.3">
      <c r="B77">
        <v>111</v>
      </c>
      <c r="C77">
        <f t="shared" si="2"/>
        <v>0</v>
      </c>
      <c r="D77">
        <v>1.2213734298793497</v>
      </c>
      <c r="E77">
        <f t="shared" si="3"/>
        <v>1.2213734298793497</v>
      </c>
      <c r="F77">
        <v>-0.16197260519474299</v>
      </c>
    </row>
    <row r="78" spans="2:6" x14ac:dyDescent="0.3">
      <c r="B78">
        <v>112</v>
      </c>
      <c r="C78">
        <f t="shared" si="2"/>
        <v>0</v>
      </c>
      <c r="D78">
        <v>1.0682370400950099</v>
      </c>
      <c r="E78">
        <f t="shared" si="3"/>
        <v>1.0682370400950099</v>
      </c>
      <c r="F78">
        <v>-0.14454531182489738</v>
      </c>
    </row>
    <row r="79" spans="2:6" x14ac:dyDescent="0.3">
      <c r="B79">
        <v>113</v>
      </c>
      <c r="C79">
        <f t="shared" si="2"/>
        <v>0</v>
      </c>
      <c r="D79">
        <v>0.93180022898349435</v>
      </c>
      <c r="E79">
        <f t="shared" si="3"/>
        <v>0.93180022898349435</v>
      </c>
      <c r="F79">
        <v>-0.1285653725347724</v>
      </c>
    </row>
    <row r="80" spans="2:6" x14ac:dyDescent="0.3">
      <c r="B80">
        <v>114</v>
      </c>
      <c r="C80">
        <f t="shared" si="2"/>
        <v>0</v>
      </c>
      <c r="D80">
        <v>0.81064164305322528</v>
      </c>
      <c r="E80">
        <f t="shared" si="3"/>
        <v>0.81064164305322528</v>
      </c>
      <c r="F80">
        <v>-0.11397908667030943</v>
      </c>
    </row>
    <row r="81" spans="2:6" x14ac:dyDescent="0.3">
      <c r="B81">
        <v>115</v>
      </c>
      <c r="C81">
        <f t="shared" si="2"/>
        <v>0</v>
      </c>
      <c r="D81">
        <v>0.70339835695774511</v>
      </c>
      <c r="E81">
        <f t="shared" si="3"/>
        <v>0.70339835695774511</v>
      </c>
      <c r="F81">
        <v>-0.10072366593673354</v>
      </c>
    </row>
    <row r="82" spans="2:6" x14ac:dyDescent="0.3">
      <c r="B82">
        <v>116</v>
      </c>
      <c r="C82">
        <f t="shared" si="2"/>
        <v>0</v>
      </c>
      <c r="D82">
        <v>0.60877387931190974</v>
      </c>
      <c r="E82">
        <f t="shared" si="3"/>
        <v>0.60877387931190974</v>
      </c>
      <c r="F82">
        <v>-8.8729376467811316E-2</v>
      </c>
    </row>
    <row r="83" spans="2:6" x14ac:dyDescent="0.3">
      <c r="B83">
        <v>117</v>
      </c>
      <c r="C83">
        <f t="shared" si="2"/>
        <v>0</v>
      </c>
      <c r="D83">
        <v>0.52554408750135728</v>
      </c>
      <c r="E83">
        <f t="shared" si="3"/>
        <v>0.52554408750135728</v>
      </c>
      <c r="F83">
        <v>-7.7921532826900952E-2</v>
      </c>
    </row>
    <row r="84" spans="2:6" x14ac:dyDescent="0.3">
      <c r="B84">
        <v>118</v>
      </c>
      <c r="C84">
        <f t="shared" si="2"/>
        <v>0</v>
      </c>
      <c r="D84">
        <v>0.45256125552302606</v>
      </c>
      <c r="E84">
        <f t="shared" si="3"/>
        <v>0.45256125552302606</v>
      </c>
      <c r="F84">
        <v>-6.8222313831322157E-2</v>
      </c>
    </row>
    <row r="85" spans="2:6" x14ac:dyDescent="0.3">
      <c r="B85">
        <v>119</v>
      </c>
      <c r="C85">
        <f t="shared" si="2"/>
        <v>0</v>
      </c>
      <c r="D85">
        <v>0.38875636367098032</v>
      </c>
      <c r="E85">
        <f t="shared" si="3"/>
        <v>0.38875636367098032</v>
      </c>
      <c r="F85">
        <v>-5.9552380586616938E-2</v>
      </c>
    </row>
    <row r="86" spans="2:6" x14ac:dyDescent="0.3">
      <c r="B86">
        <v>120</v>
      </c>
      <c r="C86">
        <f t="shared" si="2"/>
        <v>0</v>
      </c>
      <c r="D86">
        <v>0.33313989371129971</v>
      </c>
      <c r="E86">
        <f t="shared" si="3"/>
        <v>0.33313989371129971</v>
      </c>
      <c r="F86">
        <v>-5.1832286478183165E-2</v>
      </c>
    </row>
    <row r="90" spans="2:6" x14ac:dyDescent="0.3">
      <c r="B90" t="s">
        <v>20</v>
      </c>
      <c r="C90" t="s">
        <v>25</v>
      </c>
      <c r="D90" t="s">
        <v>26</v>
      </c>
      <c r="E90" t="s">
        <v>31</v>
      </c>
    </row>
    <row r="91" spans="2:6" x14ac:dyDescent="0.3">
      <c r="B91">
        <v>80</v>
      </c>
      <c r="C91">
        <v>9.4858200193877473E-3</v>
      </c>
      <c r="D91">
        <v>-8.0055471901923983E-3</v>
      </c>
      <c r="E91">
        <v>3.0185893715445763E-2</v>
      </c>
    </row>
    <row r="92" spans="2:6" x14ac:dyDescent="0.3">
      <c r="B92">
        <v>81</v>
      </c>
      <c r="C92">
        <v>1.109411162500693E-2</v>
      </c>
      <c r="D92">
        <v>-9.6213674980115856E-3</v>
      </c>
      <c r="E92">
        <v>3.6191930842477092E-2</v>
      </c>
    </row>
    <row r="93" spans="2:6" x14ac:dyDescent="0.3">
      <c r="B93">
        <v>82</v>
      </c>
      <c r="C93">
        <v>1.2818245255692738E-2</v>
      </c>
      <c r="D93">
        <v>-1.1421737746671552E-2</v>
      </c>
      <c r="E93">
        <v>4.2855391404158831E-2</v>
      </c>
    </row>
    <row r="94" spans="2:6" x14ac:dyDescent="0.3">
      <c r="B94">
        <v>83</v>
      </c>
      <c r="C94">
        <v>1.4637423524080607E-2</v>
      </c>
      <c r="D94">
        <v>-1.3398842280372868E-2</v>
      </c>
      <c r="E94">
        <v>5.0138346586747096E-2</v>
      </c>
    </row>
    <row r="95" spans="2:6" x14ac:dyDescent="0.3">
      <c r="B95">
        <v>84</v>
      </c>
      <c r="C95">
        <v>1.6526258388848369E-2</v>
      </c>
      <c r="D95">
        <v>-1.5539061800973291E-2</v>
      </c>
      <c r="E95">
        <v>5.7980545249407545E-2</v>
      </c>
    </row>
    <row r="96" spans="2:6" x14ac:dyDescent="0.3">
      <c r="B96">
        <v>85</v>
      </c>
      <c r="C96">
        <v>1.8455452994225657E-2</v>
      </c>
      <c r="D96">
        <v>-1.782298923759185E-2</v>
      </c>
      <c r="E96">
        <v>6.6299727789855073E-2</v>
      </c>
    </row>
    <row r="97" spans="2:5" x14ac:dyDescent="0.3">
      <c r="B97">
        <v>86</v>
      </c>
      <c r="C97">
        <v>2.0392693239341769E-2</v>
      </c>
      <c r="D97">
        <v>-2.0225714658272571E-2</v>
      </c>
      <c r="E97">
        <v>7.4992990642067853E-2</v>
      </c>
    </row>
    <row r="98" spans="2:5" x14ac:dyDescent="0.3">
      <c r="B98">
        <v>87</v>
      </c>
      <c r="C98">
        <v>2.2303702749474741E-2</v>
      </c>
      <c r="D98">
        <v>-2.2717373661587596E-2</v>
      </c>
      <c r="E98">
        <v>8.3939167577138263E-2</v>
      </c>
    </row>
    <row r="99" spans="2:5" x14ac:dyDescent="0.3">
      <c r="B99">
        <v>88</v>
      </c>
      <c r="C99">
        <v>2.4153404849306791E-2</v>
      </c>
      <c r="D99">
        <v>-2.5263936944596166E-2</v>
      </c>
      <c r="E99">
        <v>9.3002128786983079E-2</v>
      </c>
    </row>
    <row r="100" spans="2:5" x14ac:dyDescent="0.3">
      <c r="B100">
        <v>89</v>
      </c>
      <c r="C100">
        <v>2.5907129408944501E-2</v>
      </c>
      <c r="D100">
        <v>-2.7828203714760441E-2</v>
      </c>
      <c r="E100">
        <v>0.10203484100634708</v>
      </c>
    </row>
    <row r="101" spans="2:5" x14ac:dyDescent="0.3">
      <c r="B101">
        <v>90</v>
      </c>
      <c r="C101">
        <v>2.7531801285200719E-2</v>
      </c>
      <c r="D101">
        <v>-3.0370949436675711E-2</v>
      </c>
      <c r="E101">
        <v>0.11088398604606432</v>
      </c>
    </row>
    <row r="102" spans="2:5" x14ac:dyDescent="0.3">
      <c r="B102">
        <v>91</v>
      </c>
      <c r="C102">
        <v>2.8997050335891655E-2</v>
      </c>
      <c r="D102">
        <v>-3.2852169915916066E-2</v>
      </c>
      <c r="E102">
        <v>0.11939490420520818</v>
      </c>
    </row>
    <row r="103" spans="2:5" x14ac:dyDescent="0.3">
      <c r="B103">
        <v>92</v>
      </c>
      <c r="C103">
        <v>3.0276190104195591E-2</v>
      </c>
      <c r="D103">
        <v>-3.523235939711241E-2</v>
      </c>
      <c r="E103">
        <v>0.12741661478660607</v>
      </c>
    </row>
    <row r="104" spans="2:5" x14ac:dyDescent="0.3">
      <c r="B104">
        <v>93</v>
      </c>
      <c r="C104">
        <v>3.1347022437109025E-2</v>
      </c>
      <c r="D104">
        <v>-3.7473760289820975E-2</v>
      </c>
      <c r="E104">
        <v>0.13480666854862045</v>
      </c>
    </row>
    <row r="105" spans="2:5" x14ac:dyDescent="0.3">
      <c r="B105">
        <v>94</v>
      </c>
      <c r="C105">
        <v>3.2192437526337284E-2</v>
      </c>
      <c r="D105">
        <v>-3.9541526078015019E-2</v>
      </c>
      <c r="E105">
        <v>0.14143560518724466</v>
      </c>
    </row>
    <row r="106" spans="2:5" x14ac:dyDescent="0.3">
      <c r="B106">
        <v>95</v>
      </c>
      <c r="C106">
        <v>3.2800792084410717E-2</v>
      </c>
      <c r="D106">
        <v>-4.1404746362223799E-2</v>
      </c>
      <c r="E106">
        <v>0.14719082050084856</v>
      </c>
    </row>
    <row r="107" spans="2:5" x14ac:dyDescent="0.3">
      <c r="B107">
        <v>96</v>
      </c>
      <c r="C107">
        <v>3.3166061569380921E-2</v>
      </c>
      <c r="D107">
        <v>-4.3037293050796267E-2</v>
      </c>
      <c r="E107">
        <v>0.15197968954963878</v>
      </c>
    </row>
    <row r="108" spans="2:5" x14ac:dyDescent="0.3">
      <c r="B108">
        <v>97</v>
      </c>
      <c r="C108">
        <v>3.3287774640588359E-2</v>
      </c>
      <c r="D108">
        <v>-4.4418458549235693E-2</v>
      </c>
      <c r="E108">
        <v>0.15573184020617203</v>
      </c>
    </row>
    <row r="109" spans="2:5" x14ac:dyDescent="0.3">
      <c r="B109">
        <v>98</v>
      </c>
      <c r="C109">
        <v>3.3170748635649908E-2</v>
      </c>
      <c r="D109">
        <v>-4.5533369442611923E-2</v>
      </c>
      <c r="E109">
        <v>0.15840052220347844</v>
      </c>
    </row>
    <row r="110" spans="2:5" x14ac:dyDescent="0.3">
      <c r="B110">
        <v>99</v>
      </c>
      <c r="C110">
        <v>3.282465328853236E-2</v>
      </c>
      <c r="D110">
        <v>-4.6373171714799849E-2</v>
      </c>
      <c r="E110">
        <v>0.15996306652825107</v>
      </c>
    </row>
    <row r="111" spans="2:5" x14ac:dyDescent="0.3">
      <c r="B111">
        <v>100</v>
      </c>
      <c r="C111">
        <v>3.2263435869208941E-2</v>
      </c>
      <c r="D111">
        <v>-4.693499519741233E-2</v>
      </c>
      <c r="E111">
        <v>0.16042047565018741</v>
      </c>
    </row>
    <row r="112" spans="2:5" x14ac:dyDescent="0.3">
      <c r="B112">
        <v>101</v>
      </c>
      <c r="C112">
        <v>3.1504644341438154E-2</v>
      </c>
      <c r="D112">
        <v>-4.7221715046377059E-2</v>
      </c>
      <c r="E112">
        <v>0.15979622415155423</v>
      </c>
    </row>
    <row r="113" spans="2:5" x14ac:dyDescent="0.3">
      <c r="B113">
        <v>102</v>
      </c>
      <c r="C113">
        <v>3.0568686120267564E-2</v>
      </c>
      <c r="D113">
        <v>-4.7241536147413499E-2</v>
      </c>
      <c r="E113">
        <v>0.15813438010944394</v>
      </c>
    </row>
    <row r="114" spans="2:5" x14ac:dyDescent="0.3">
      <c r="B114">
        <v>103</v>
      </c>
      <c r="C114">
        <v>2.9478058829686956E-2</v>
      </c>
      <c r="D114">
        <v>-4.7007432191085198E-2</v>
      </c>
      <c r="E114">
        <v>0.15549717915845096</v>
      </c>
    </row>
    <row r="115" spans="2:5" x14ac:dyDescent="0.3">
      <c r="B115">
        <v>104</v>
      </c>
      <c r="C115">
        <v>2.8256586485336091E-2</v>
      </c>
      <c r="D115">
        <v>-4.6536474658711011E-2</v>
      </c>
      <c r="E115">
        <v>0.15196219533817157</v>
      </c>
    </row>
    <row r="116" spans="2:5" x14ac:dyDescent="0.3">
      <c r="B116">
        <v>105</v>
      </c>
      <c r="C116">
        <v>2.6928690191401435E-2</v>
      </c>
      <c r="D116">
        <v>-4.5849088212302921E-2</v>
      </c>
      <c r="E116">
        <v>0.14761925607010368</v>
      </c>
    </row>
    <row r="117" spans="2:5" x14ac:dyDescent="0.3">
      <c r="B117">
        <v>106</v>
      </c>
      <c r="C117">
        <v>2.5518717199211671E-2</v>
      </c>
      <c r="D117">
        <v>-4.4968268208356657E-2</v>
      </c>
      <c r="E117">
        <v>0.14256724389058201</v>
      </c>
    </row>
    <row r="118" spans="2:5" x14ac:dyDescent="0.3">
      <c r="B118">
        <v>107</v>
      </c>
      <c r="C118">
        <v>2.4050346466439616E-2</v>
      </c>
      <c r="D118">
        <v>-4.3918793576946086E-2</v>
      </c>
      <c r="E118">
        <v>0.13691091623530172</v>
      </c>
    </row>
    <row r="119" spans="2:5" x14ac:dyDescent="0.3">
      <c r="B119">
        <v>108</v>
      </c>
      <c r="C119">
        <v>2.2546083075637394E-2</v>
      </c>
      <c r="D119">
        <v>-4.2726464503232288E-2</v>
      </c>
      <c r="E119">
        <v>0.13075785818614619</v>
      </c>
    </row>
    <row r="120" spans="2:5" x14ac:dyDescent="0.3">
      <c r="B120">
        <v>109</v>
      </c>
      <c r="C120">
        <v>2.1026848351630111E-2</v>
      </c>
      <c r="D120">
        <v>-4.1417389620497368E-2</v>
      </c>
      <c r="E120">
        <v>0.12421566328432027</v>
      </c>
    </row>
    <row r="121" spans="2:5" x14ac:dyDescent="0.3">
      <c r="B121">
        <v>110</v>
      </c>
      <c r="C121">
        <v>1.9511667517845242E-2</v>
      </c>
      <c r="D121">
        <v>-4.0017342166701463E-2</v>
      </c>
      <c r="E121">
        <v>0.11738941586761406</v>
      </c>
    </row>
    <row r="122" spans="2:5" x14ac:dyDescent="0.3">
      <c r="B122">
        <v>111</v>
      </c>
      <c r="C122">
        <v>1.8017452433552281E-2</v>
      </c>
      <c r="D122">
        <v>-3.8551199132354975E-2</v>
      </c>
      <c r="E122">
        <v>0.11037952634060233</v>
      </c>
    </row>
    <row r="123" spans="2:5" x14ac:dyDescent="0.3">
      <c r="B123">
        <v>112</v>
      </c>
      <c r="C123">
        <v>1.6558873464471578E-2</v>
      </c>
      <c r="D123">
        <v>-3.7042472147823864E-2</v>
      </c>
      <c r="E123">
        <v>0.10327994955753965</v>
      </c>
    </row>
    <row r="124" spans="2:5" x14ac:dyDescent="0.3">
      <c r="B124">
        <v>113</v>
      </c>
      <c r="C124">
        <v>1.5148311898687381E-2</v>
      </c>
      <c r="D124">
        <v>-3.5512933973354047E-2</v>
      </c>
      <c r="E124">
        <v>9.6176797057429833E-2</v>
      </c>
    </row>
    <row r="125" spans="2:5" x14ac:dyDescent="0.3">
      <c r="B125">
        <v>114</v>
      </c>
      <c r="C125">
        <v>1.3795882512452005E-2</v>
      </c>
      <c r="D125">
        <v>-3.3982340149524122E-2</v>
      </c>
      <c r="E125">
        <v>8.9147336939126978E-2</v>
      </c>
    </row>
    <row r="126" spans="2:5" x14ac:dyDescent="0.3">
      <c r="B126">
        <v>115</v>
      </c>
      <c r="C126">
        <v>1.2509514856502268E-2</v>
      </c>
      <c r="D126">
        <v>-3.2468241758838896E-2</v>
      </c>
      <c r="E126">
        <v>8.2259361138694878E-2</v>
      </c>
    </row>
    <row r="127" spans="2:5" x14ac:dyDescent="0.3">
      <c r="B127">
        <v>116</v>
      </c>
      <c r="C127">
        <v>1.129508148175961E-2</v>
      </c>
      <c r="D127">
        <v>-3.0985882400009004E-2</v>
      </c>
      <c r="E127">
        <v>7.5570888969071714E-2</v>
      </c>
    </row>
    <row r="128" spans="2:5" x14ac:dyDescent="0.3">
      <c r="B128">
        <v>117</v>
      </c>
      <c r="C128">
        <v>1.0156561543204603E-2</v>
      </c>
      <c r="D128">
        <v>-2.954817039229295E-2</v>
      </c>
      <c r="E128">
        <v>6.913016799501337E-2</v>
      </c>
    </row>
    <row r="129" spans="2:7" x14ac:dyDescent="0.3">
      <c r="B129">
        <v>118</v>
      </c>
      <c r="C129">
        <v>9.0962288929993633E-3</v>
      </c>
      <c r="D129">
        <v>-2.8165715872913263E-2</v>
      </c>
      <c r="E129">
        <v>6.2975928470574247E-2</v>
      </c>
    </row>
    <row r="130" spans="2:7" x14ac:dyDescent="0.3">
      <c r="B130">
        <v>119</v>
      </c>
      <c r="C130">
        <v>8.1148547793870891E-3</v>
      </c>
      <c r="D130">
        <v>-2.6846921758906073E-2</v>
      </c>
      <c r="E130">
        <v>5.7137845365701267E-2</v>
      </c>
    </row>
    <row r="131" spans="2:7" x14ac:dyDescent="0.3">
      <c r="B131">
        <v>120</v>
      </c>
      <c r="C131">
        <v>7.2119164943166055E-3</v>
      </c>
      <c r="D131">
        <v>-2.559811742708297E-2</v>
      </c>
      <c r="E131">
        <v>5.1637162075458105E-2</v>
      </c>
    </row>
    <row r="134" spans="2:7" x14ac:dyDescent="0.3">
      <c r="B134" t="s">
        <v>20</v>
      </c>
      <c r="C134" t="s">
        <v>28</v>
      </c>
      <c r="D134" t="s">
        <v>27</v>
      </c>
      <c r="E134" t="s">
        <v>29</v>
      </c>
      <c r="F134" t="s">
        <v>30</v>
      </c>
      <c r="G134" t="s">
        <v>34</v>
      </c>
    </row>
    <row r="135" spans="2:7" x14ac:dyDescent="0.3">
      <c r="B135">
        <v>80</v>
      </c>
      <c r="C135">
        <v>0.46866293903807588</v>
      </c>
      <c r="D135">
        <v>0.16775755872984099</v>
      </c>
      <c r="E135">
        <v>1.3290716122955515E-2</v>
      </c>
      <c r="F135">
        <v>3.6330280452952636E-6</v>
      </c>
      <c r="G135">
        <v>0</v>
      </c>
    </row>
    <row r="136" spans="2:7" x14ac:dyDescent="0.3">
      <c r="B136">
        <v>81</v>
      </c>
      <c r="C136">
        <v>0.56571795296508665</v>
      </c>
      <c r="D136">
        <v>0.21679206348583335</v>
      </c>
      <c r="E136">
        <v>2.085661357854629E-2</v>
      </c>
      <c r="F136">
        <v>1.1986838428408586E-5</v>
      </c>
      <c r="G136">
        <v>0</v>
      </c>
    </row>
    <row r="137" spans="2:7" x14ac:dyDescent="0.3">
      <c r="B137">
        <v>82</v>
      </c>
      <c r="C137">
        <v>0.67777280075005208</v>
      </c>
      <c r="D137">
        <v>0.27702199454546594</v>
      </c>
      <c r="E137">
        <v>3.1988538956526646E-2</v>
      </c>
      <c r="F137">
        <v>3.6826173525619874E-5</v>
      </c>
      <c r="G137">
        <v>0</v>
      </c>
    </row>
    <row r="138" spans="2:7" x14ac:dyDescent="0.3">
      <c r="B138">
        <v>83</v>
      </c>
      <c r="C138">
        <v>0.80620407867393418</v>
      </c>
      <c r="D138">
        <v>0.35018396562342335</v>
      </c>
      <c r="E138">
        <v>4.7996794368806217E-2</v>
      </c>
      <c r="F138">
        <v>1.0564497791932907E-4</v>
      </c>
      <c r="G138">
        <v>0</v>
      </c>
    </row>
    <row r="139" spans="2:7" x14ac:dyDescent="0.3">
      <c r="B139">
        <v>84</v>
      </c>
      <c r="C139">
        <v>0.95237732588291912</v>
      </c>
      <c r="D139">
        <v>0.43811003274179416</v>
      </c>
      <c r="E139">
        <v>7.0517223400697659E-2</v>
      </c>
      <c r="F139">
        <v>2.8377157749561593E-4</v>
      </c>
      <c r="G139">
        <v>0</v>
      </c>
    </row>
    <row r="140" spans="2:7" x14ac:dyDescent="0.3">
      <c r="B140">
        <v>85</v>
      </c>
      <c r="C140">
        <v>1.1176292629679647</v>
      </c>
      <c r="D140">
        <v>0.54270215408718414</v>
      </c>
      <c r="E140">
        <v>0.10153785944383698</v>
      </c>
      <c r="F140">
        <v>7.1560104187460422E-4</v>
      </c>
      <c r="G140">
        <v>0</v>
      </c>
    </row>
    <row r="141" spans="2:7" x14ac:dyDescent="0.3">
      <c r="B141">
        <v>86</v>
      </c>
      <c r="C141">
        <v>1.3032501625411452</v>
      </c>
      <c r="D141">
        <v>0.6659027264737567</v>
      </c>
      <c r="E141">
        <v>0.14341113330534494</v>
      </c>
      <c r="F141">
        <v>1.6985551657162645E-3</v>
      </c>
      <c r="G141">
        <v>0</v>
      </c>
    </row>
    <row r="142" spans="2:7" x14ac:dyDescent="0.3">
      <c r="B142">
        <v>87</v>
      </c>
      <c r="C142">
        <v>1.5104667878852176</v>
      </c>
      <c r="D142">
        <v>0.80966209343159079</v>
      </c>
      <c r="E142">
        <v>0.19884757889234184</v>
      </c>
      <c r="F142">
        <v>3.8044629917866057E-3</v>
      </c>
      <c r="G142">
        <v>0</v>
      </c>
    </row>
    <row r="143" spans="2:7" x14ac:dyDescent="0.3">
      <c r="B143">
        <v>88</v>
      </c>
      <c r="C143">
        <v>1.7404263100753745</v>
      </c>
      <c r="D143">
        <v>0.97590408384104599</v>
      </c>
      <c r="E143">
        <v>0.27088800329533935</v>
      </c>
      <c r="F143">
        <v>8.0609768666840553E-3</v>
      </c>
      <c r="G143">
        <v>0</v>
      </c>
    </row>
    <row r="144" spans="2:7" x14ac:dyDescent="0.3">
      <c r="B144">
        <v>89</v>
      </c>
      <c r="C144">
        <v>1.9941815744025142</v>
      </c>
      <c r="D144">
        <v>1.166490747436594</v>
      </c>
      <c r="E144">
        <v>0.36285260797839847</v>
      </c>
      <c r="F144">
        <v>1.6196407022604831E-2</v>
      </c>
      <c r="G144">
        <v>0</v>
      </c>
    </row>
    <row r="145" spans="2:7" x14ac:dyDescent="0.3">
      <c r="B145">
        <v>90</v>
      </c>
      <c r="C145">
        <v>2.2726780359331649</v>
      </c>
      <c r="D145">
        <v>1.3831874986509796</v>
      </c>
      <c r="E145">
        <v>0.47826742533281319</v>
      </c>
      <c r="F145">
        <v>3.0933294880022721E-2</v>
      </c>
      <c r="G145">
        <v>0</v>
      </c>
    </row>
    <row r="146" spans="2:7" x14ac:dyDescent="0.3">
      <c r="B146">
        <v>91</v>
      </c>
      <c r="C146">
        <v>2.5767426244443001</v>
      </c>
      <c r="D146">
        <v>1.6276298619897069</v>
      </c>
      <c r="E146">
        <v>0.62077047078383885</v>
      </c>
      <c r="F146">
        <v>5.6290709267260652E-2</v>
      </c>
      <c r="G146">
        <v>0</v>
      </c>
    </row>
    <row r="147" spans="2:7" x14ac:dyDescent="0.3">
      <c r="B147">
        <v>92</v>
      </c>
      <c r="C147">
        <v>2.9070747337596359</v>
      </c>
      <c r="D147">
        <v>1.9012929336534121</v>
      </c>
      <c r="E147">
        <v>0.79400197050319576</v>
      </c>
      <c r="F147">
        <v>9.78287363117607E-2</v>
      </c>
      <c r="G147">
        <v>0</v>
      </c>
    </row>
    <row r="148" spans="2:7" x14ac:dyDescent="0.3">
      <c r="B148">
        <v>93</v>
      </c>
      <c r="C148">
        <v>3.2642394626746203</v>
      </c>
      <c r="D148">
        <v>2.2054645425699277</v>
      </c>
      <c r="E148">
        <v>1.0014846728903777</v>
      </c>
      <c r="F148">
        <v>0.16275099399615645</v>
      </c>
      <c r="G148">
        <v>0</v>
      </c>
    </row>
    <row r="149" spans="2:7" x14ac:dyDescent="0.3">
      <c r="B149">
        <v>94</v>
      </c>
      <c r="C149">
        <v>3.6486631670225691</v>
      </c>
      <c r="D149">
        <v>2.5412229195276304</v>
      </c>
      <c r="E149">
        <v>1.2465013866168384</v>
      </c>
      <c r="F149">
        <v>0.25978314552364878</v>
      </c>
      <c r="G149">
        <v>0</v>
      </c>
    </row>
    <row r="150" spans="2:7" x14ac:dyDescent="0.3">
      <c r="B150">
        <v>95</v>
      </c>
      <c r="C150">
        <v>4.0606313175571387</v>
      </c>
      <c r="D150">
        <v>2.9094194779504576</v>
      </c>
      <c r="E150">
        <v>1.5319773709981632</v>
      </c>
      <c r="F150">
        <v>0.39877419026751149</v>
      </c>
      <c r="G150">
        <v>0</v>
      </c>
    </row>
    <row r="151" spans="2:7" x14ac:dyDescent="0.3">
      <c r="B151">
        <v>96</v>
      </c>
      <c r="C151">
        <v>4.5002885983891403</v>
      </c>
      <c r="D151">
        <v>3.3106670872726838</v>
      </c>
      <c r="E151">
        <v>1.860374980082721</v>
      </c>
      <c r="F151">
        <v>0.59002106619741213</v>
      </c>
      <c r="G151">
        <v>0</v>
      </c>
    </row>
    <row r="152" spans="2:7" x14ac:dyDescent="0.3">
      <c r="B152">
        <v>97</v>
      </c>
      <c r="C152">
        <v>4.9676411274650007</v>
      </c>
      <c r="D152">
        <v>3.7453339930889555</v>
      </c>
      <c r="E152">
        <v>2.2336070624349844</v>
      </c>
      <c r="F152">
        <v>0.84338386774080121</v>
      </c>
      <c r="G152">
        <v>0</v>
      </c>
    </row>
    <row r="153" spans="2:7" x14ac:dyDescent="0.3">
      <c r="B153">
        <v>98</v>
      </c>
      <c r="C153">
        <v>5.4625606352953753</v>
      </c>
      <c r="D153">
        <v>4.2135433195824845</v>
      </c>
      <c r="E153">
        <v>2.6529741563695666</v>
      </c>
      <c r="F153">
        <v>1.1673194593404759</v>
      </c>
      <c r="G153">
        <v>0</v>
      </c>
    </row>
    <row r="154" spans="2:7" x14ac:dyDescent="0.3">
      <c r="B154">
        <v>99</v>
      </c>
      <c r="C154">
        <v>5.9847904016492421</v>
      </c>
      <c r="D154">
        <v>4.7151778898227406</v>
      </c>
      <c r="E154">
        <v>3.1191286680937935</v>
      </c>
      <c r="F154">
        <v>1.5679954796057771</v>
      </c>
      <c r="G154">
        <v>0</v>
      </c>
    </row>
    <row r="155" spans="2:7" x14ac:dyDescent="0.3">
      <c r="B155">
        <v>100</v>
      </c>
      <c r="C155">
        <v>6.5339527225969292</v>
      </c>
      <c r="D155">
        <v>5.2498899268488515</v>
      </c>
      <c r="E155">
        <v>3.6320671844517847</v>
      </c>
      <c r="F155">
        <v>2.0486418605552856</v>
      </c>
      <c r="G155">
        <v>0</v>
      </c>
    </row>
    <row r="156" spans="2:7" x14ac:dyDescent="0.3">
      <c r="B156">
        <v>101</v>
      </c>
      <c r="C156">
        <v>7.1095576620795953</v>
      </c>
      <c r="D156">
        <v>5.8171150590189953</v>
      </c>
      <c r="E156">
        <v>4.1911500642018993</v>
      </c>
      <c r="F156">
        <v>2.6092526685195381</v>
      </c>
      <c r="G156">
        <v>1</v>
      </c>
    </row>
    <row r="157" spans="2:7" x14ac:dyDescent="0.3">
      <c r="B157">
        <v>102</v>
      </c>
      <c r="C157">
        <v>7.7110128327249967</v>
      </c>
      <c r="D157">
        <v>6.416089950364551</v>
      </c>
      <c r="E157">
        <v>4.7951456616542956</v>
      </c>
      <c r="F157">
        <v>3.2466797472225579</v>
      </c>
      <c r="G157">
        <v>2</v>
      </c>
    </row>
    <row r="158" spans="2:7" x14ac:dyDescent="0.3">
      <c r="B158">
        <v>103</v>
      </c>
      <c r="C158">
        <v>8.3376339492511917</v>
      </c>
      <c r="D158">
        <v>7.0458728116547107</v>
      </c>
      <c r="E158">
        <v>5.4422951112224922</v>
      </c>
      <c r="F158">
        <v>3.9550818210381067</v>
      </c>
      <c r="G158">
        <v>3</v>
      </c>
    </row>
    <row r="159" spans="2:7" x14ac:dyDescent="0.3">
      <c r="B159">
        <v>104</v>
      </c>
      <c r="C159">
        <v>8.9886559036201774</v>
      </c>
      <c r="D159">
        <v>7.705366019395143</v>
      </c>
      <c r="E159">
        <v>6.130392633304794</v>
      </c>
      <c r="F159">
        <v>4.7266294380417122</v>
      </c>
      <c r="G159">
        <v>4</v>
      </c>
    </row>
    <row r="160" spans="2:7" x14ac:dyDescent="0.3">
      <c r="B160">
        <v>105</v>
      </c>
      <c r="C160">
        <v>9.6632441230880559</v>
      </c>
      <c r="D160">
        <v>8.3933400750871101</v>
      </c>
      <c r="E160">
        <v>6.8568758447613618</v>
      </c>
      <c r="F160">
        <v>5.5523319427531419</v>
      </c>
      <c r="G160">
        <v>5</v>
      </c>
    </row>
    <row r="161" spans="2:7" x14ac:dyDescent="0.3">
      <c r="B161">
        <v>106</v>
      </c>
      <c r="C161">
        <v>10.36050598932718</v>
      </c>
      <c r="D161">
        <v>9.1084581714305841</v>
      </c>
      <c r="E161">
        <v>7.6189205508848659</v>
      </c>
      <c r="F161">
        <v>6.4228518236018886</v>
      </c>
      <c r="G161">
        <v>6</v>
      </c>
    </row>
    <row r="162" spans="2:7" x14ac:dyDescent="0.3">
      <c r="B162">
        <v>107</v>
      </c>
      <c r="C162">
        <v>11.079502117723138</v>
      </c>
      <c r="D162">
        <v>9.8493006905175378</v>
      </c>
      <c r="E162">
        <v>8.413534896345098</v>
      </c>
      <c r="F162">
        <v>7.3291986362281563</v>
      </c>
      <c r="G162">
        <v>7</v>
      </c>
    </row>
    <row r="163" spans="2:7" x14ac:dyDescent="0.3">
      <c r="B163">
        <v>108</v>
      </c>
      <c r="C163">
        <v>11.819257319647988</v>
      </c>
      <c r="D163">
        <v>10.614389035704946</v>
      </c>
      <c r="E163">
        <v>9.237648466660815</v>
      </c>
      <c r="F163">
        <v>8.2632373589112689</v>
      </c>
      <c r="G163">
        <v>8</v>
      </c>
    </row>
    <row r="164" spans="2:7" x14ac:dyDescent="0.3">
      <c r="B164">
        <v>109</v>
      </c>
      <c r="C164">
        <v>12.578771095918427</v>
      </c>
      <c r="D164">
        <v>11.402208287987008</v>
      </c>
      <c r="E164">
        <v>10.088192851314659</v>
      </c>
      <c r="F164">
        <v>9.2179912125818504</v>
      </c>
      <c r="G164">
        <v>9</v>
      </c>
    </row>
    <row r="165" spans="2:7" x14ac:dyDescent="0.3">
      <c r="B165">
        <v>110</v>
      </c>
      <c r="C165">
        <v>13.357027535791005</v>
      </c>
      <c r="D165">
        <v>12.211228273751772</v>
      </c>
      <c r="E165">
        <v>10.962171196094147</v>
      </c>
      <c r="F165">
        <v>10.187756133586376</v>
      </c>
      <c r="G165">
        <v>10</v>
      </c>
    </row>
    <row r="166" spans="2:7" x14ac:dyDescent="0.3">
      <c r="B166">
        <v>111</v>
      </c>
      <c r="C166">
        <v>14.153004521876667</v>
      </c>
      <c r="D166">
        <v>13.039922728791439</v>
      </c>
      <c r="E166">
        <v>11.85671528778623</v>
      </c>
      <c r="F166">
        <v>11.168067571434051</v>
      </c>
      <c r="G166">
        <v>11</v>
      </c>
    </row>
    <row r="167" spans="2:7" x14ac:dyDescent="0.3">
      <c r="B167">
        <v>112</v>
      </c>
      <c r="C167">
        <v>14.965682166542535</v>
      </c>
      <c r="D167">
        <v>13.886786339007088</v>
      </c>
      <c r="E167">
        <v>12.76912964970623</v>
      </c>
      <c r="F167">
        <v>12.155569390979778</v>
      </c>
      <c r="G167">
        <v>12</v>
      </c>
    </row>
    <row r="168" spans="2:7" x14ac:dyDescent="0.3">
      <c r="B168">
        <v>113</v>
      </c>
      <c r="C168">
        <v>15.794050429125008</v>
      </c>
      <c r="D168">
        <v>14.75034952789558</v>
      </c>
      <c r="E168">
        <v>13.696922925098605</v>
      </c>
      <c r="F168">
        <v>13.147832229903202</v>
      </c>
      <c r="G168">
        <v>13</v>
      </c>
    </row>
    <row r="169" spans="2:7" x14ac:dyDescent="0.3">
      <c r="B169">
        <v>114</v>
      </c>
      <c r="C169">
        <v>16.637115885148347</v>
      </c>
      <c r="D169">
        <v>15.629190941965319</v>
      </c>
      <c r="E169">
        <v>14.637827454016346</v>
      </c>
      <c r="F169">
        <v>14.143159155862108</v>
      </c>
      <c r="G169">
        <v>14</v>
      </c>
    </row>
    <row r="170" spans="2:7" x14ac:dyDescent="0.3">
      <c r="B170">
        <v>115</v>
      </c>
      <c r="C170">
        <v>17.493907638399335</v>
      </c>
      <c r="D170">
        <v>16.521947655869823</v>
      </c>
      <c r="E170">
        <v>15.589808396145827</v>
      </c>
      <c r="F170">
        <v>15.140404274490351</v>
      </c>
      <c r="G170">
        <v>15</v>
      </c>
    </row>
    <row r="171" spans="2:7" x14ac:dyDescent="0.3">
      <c r="B171">
        <v>116</v>
      </c>
      <c r="C171">
        <v>18.363482383946064</v>
      </c>
      <c r="D171">
        <v>17.427323178224</v>
      </c>
      <c r="E171">
        <v>16.551064023207957</v>
      </c>
      <c r="F171">
        <v>16.1388183524803</v>
      </c>
      <c r="G171">
        <v>16</v>
      </c>
    </row>
    <row r="172" spans="2:7" x14ac:dyDescent="0.3">
      <c r="B172">
        <v>117</v>
      </c>
      <c r="C172">
        <v>19.244928644905315</v>
      </c>
      <c r="D172">
        <v>18.344093386413448</v>
      </c>
      <c r="E172">
        <v>17.520018919104544</v>
      </c>
      <c r="F172">
        <v>17.137926396779747</v>
      </c>
      <c r="G172">
        <v>17</v>
      </c>
    </row>
    <row r="173" spans="2:7" x14ac:dyDescent="0.3">
      <c r="B173">
        <v>118</v>
      </c>
      <c r="C173">
        <v>20.137370217948344</v>
      </c>
      <c r="D173">
        <v>19.271110554435111</v>
      </c>
      <c r="E173">
        <v>18.495311811156256</v>
      </c>
      <c r="F173">
        <v>18.137436060707785</v>
      </c>
      <c r="G173">
        <v>18</v>
      </c>
    </row>
    <row r="174" spans="2:7" x14ac:dyDescent="0.3">
      <c r="B174">
        <v>119</v>
      </c>
      <c r="C174">
        <v>21.039968872257646</v>
      </c>
      <c r="D174">
        <v>20.207305662583067</v>
      </c>
      <c r="E174">
        <v>19.475779642612537</v>
      </c>
      <c r="F174">
        <v>19.137172463129659</v>
      </c>
      <c r="G174">
        <v>19</v>
      </c>
    </row>
    <row r="175" spans="2:7" x14ac:dyDescent="0.3">
      <c r="B175">
        <v>120</v>
      </c>
      <c r="C175">
        <v>21.951926354033603</v>
      </c>
      <c r="D175">
        <v>21.15168919262338</v>
      </c>
      <c r="E175">
        <v>20.460439316195718</v>
      </c>
      <c r="F175">
        <v>20.137033821339273</v>
      </c>
      <c r="G175">
        <v>20</v>
      </c>
    </row>
    <row r="179" spans="2:4" x14ac:dyDescent="0.3">
      <c r="B179" t="s">
        <v>20</v>
      </c>
      <c r="C179" t="s">
        <v>32</v>
      </c>
      <c r="D179" t="s">
        <v>33</v>
      </c>
    </row>
    <row r="180" spans="2:4" x14ac:dyDescent="0.3">
      <c r="B180">
        <v>80</v>
      </c>
      <c r="C180">
        <v>5.5088851359714822E-3</v>
      </c>
      <c r="D180">
        <v>-0.1575291160165018</v>
      </c>
    </row>
    <row r="181" spans="2:4" x14ac:dyDescent="0.3">
      <c r="B181">
        <v>81</v>
      </c>
      <c r="C181">
        <v>6.880617448707777E-3</v>
      </c>
      <c r="D181">
        <v>-0.1561573837037655</v>
      </c>
    </row>
    <row r="182" spans="2:4" x14ac:dyDescent="0.3">
      <c r="B182">
        <v>82</v>
      </c>
      <c r="C182">
        <v>8.4946787475821354E-3</v>
      </c>
      <c r="D182">
        <v>-0.15454332240489113</v>
      </c>
    </row>
    <row r="183" spans="2:4" x14ac:dyDescent="0.3">
      <c r="B183">
        <v>83</v>
      </c>
      <c r="C183">
        <v>1.0371067604233158E-2</v>
      </c>
      <c r="D183">
        <v>-0.15266693354824012</v>
      </c>
    </row>
    <row r="184" spans="2:4" x14ac:dyDescent="0.3">
      <c r="B184">
        <v>84</v>
      </c>
      <c r="C184">
        <v>1.252710586345686E-2</v>
      </c>
      <c r="D184">
        <v>-0.15051089528901643</v>
      </c>
    </row>
    <row r="185" spans="2:4" x14ac:dyDescent="0.3">
      <c r="B185">
        <v>85</v>
      </c>
      <c r="C185">
        <v>1.4976687481536957E-2</v>
      </c>
      <c r="D185">
        <v>-0.14806131367093633</v>
      </c>
    </row>
    <row r="186" spans="2:4" x14ac:dyDescent="0.3">
      <c r="B186">
        <v>86</v>
      </c>
      <c r="C186">
        <v>1.7729603973067318E-2</v>
      </c>
      <c r="D186">
        <v>-0.14530839717940597</v>
      </c>
    </row>
    <row r="187" spans="2:4" x14ac:dyDescent="0.3">
      <c r="B187">
        <v>87</v>
      </c>
      <c r="C187">
        <v>2.0790981207636391E-2</v>
      </c>
      <c r="D187">
        <v>-0.14224701994483691</v>
      </c>
    </row>
    <row r="188" spans="2:4" x14ac:dyDescent="0.3">
      <c r="B188">
        <v>88</v>
      </c>
      <c r="C188">
        <v>2.4160856974204777E-2</v>
      </c>
      <c r="D188">
        <v>-0.13887714417826849</v>
      </c>
    </row>
    <row r="189" spans="2:4" x14ac:dyDescent="0.3">
      <c r="B189">
        <v>89</v>
      </c>
      <c r="C189">
        <v>2.783392155808417E-2</v>
      </c>
      <c r="D189">
        <v>-0.13520407959438913</v>
      </c>
    </row>
    <row r="190" spans="2:4" x14ac:dyDescent="0.3">
      <c r="B190">
        <v>90</v>
      </c>
      <c r="C190">
        <v>3.1799435101915539E-2</v>
      </c>
      <c r="D190">
        <v>-0.13123856605055775</v>
      </c>
    </row>
    <row r="191" spans="2:4" x14ac:dyDescent="0.3">
      <c r="B191">
        <v>91</v>
      </c>
      <c r="C191">
        <v>3.6041326375368249E-2</v>
      </c>
      <c r="D191">
        <v>-0.12699667477710505</v>
      </c>
    </row>
    <row r="192" spans="2:4" x14ac:dyDescent="0.3">
      <c r="B192">
        <v>92</v>
      </c>
      <c r="C192">
        <v>4.0538468405530728E-2</v>
      </c>
      <c r="D192">
        <v>-0.12249953274694254</v>
      </c>
    </row>
    <row r="193" spans="2:4" x14ac:dyDescent="0.3">
      <c r="B193">
        <v>93</v>
      </c>
      <c r="C193">
        <v>4.5265117831990491E-2</v>
      </c>
      <c r="D193">
        <v>-0.11777288332048277</v>
      </c>
    </row>
    <row r="194" spans="2:4" x14ac:dyDescent="0.3">
      <c r="B194">
        <v>94</v>
      </c>
      <c r="C194">
        <v>5.0191497374446288E-2</v>
      </c>
      <c r="D194">
        <v>-0.11284650377802699</v>
      </c>
    </row>
    <row r="195" spans="2:4" x14ac:dyDescent="0.3">
      <c r="B195">
        <v>95</v>
      </c>
      <c r="C195">
        <v>5.5284494844139956E-2</v>
      </c>
      <c r="D195">
        <v>-0.10775350630833332</v>
      </c>
    </row>
    <row r="196" spans="2:4" x14ac:dyDescent="0.3">
      <c r="B196">
        <v>96</v>
      </c>
      <c r="C196">
        <v>6.0508447960638895E-2</v>
      </c>
      <c r="D196">
        <v>-0.10252955319183439</v>
      </c>
    </row>
    <row r="197" spans="2:4" x14ac:dyDescent="0.3">
      <c r="B197">
        <v>97</v>
      </c>
      <c r="C197">
        <v>6.5825981972312264E-2</v>
      </c>
      <c r="D197">
        <v>-9.7212019180161008E-2</v>
      </c>
    </row>
    <row r="198" spans="2:4" x14ac:dyDescent="0.3">
      <c r="B198">
        <v>98</v>
      </c>
      <c r="C198">
        <v>7.1198866700907831E-2</v>
      </c>
      <c r="D198">
        <v>-9.1839134451565427E-2</v>
      </c>
    </row>
    <row r="199" spans="2:4" x14ac:dyDescent="0.3">
      <c r="B199">
        <v>99</v>
      </c>
      <c r="C199">
        <v>7.6588860992845037E-2</v>
      </c>
      <c r="D199">
        <v>-8.6449140159628221E-2</v>
      </c>
    </row>
    <row r="200" spans="2:4" x14ac:dyDescent="0.3">
      <c r="B200">
        <v>100</v>
      </c>
      <c r="C200">
        <v>8.1958515418385808E-2</v>
      </c>
      <c r="D200">
        <v>-8.1079485734087464E-2</v>
      </c>
    </row>
    <row r="201" spans="2:4" x14ac:dyDescent="0.3">
      <c r="B201">
        <v>101</v>
      </c>
      <c r="C201">
        <v>8.7271908101862042E-2</v>
      </c>
      <c r="D201">
        <v>-7.576609305061123E-2</v>
      </c>
    </row>
    <row r="202" spans="2:4" x14ac:dyDescent="0.3">
      <c r="B202">
        <v>102</v>
      </c>
      <c r="C202">
        <v>9.2495293440630219E-2</v>
      </c>
      <c r="D202">
        <v>-7.0542707711843053E-2</v>
      </c>
    </row>
    <row r="203" spans="2:4" x14ac:dyDescent="0.3">
      <c r="B203">
        <v>103</v>
      </c>
      <c r="C203">
        <v>9.7597648817669497E-2</v>
      </c>
      <c r="D203">
        <v>-6.5440352334803775E-2</v>
      </c>
    </row>
    <row r="204" spans="2:4" x14ac:dyDescent="0.3">
      <c r="B204">
        <v>104</v>
      </c>
      <c r="C204">
        <v>0.10255110989001752</v>
      </c>
      <c r="D204">
        <v>-6.0486891262455766E-2</v>
      </c>
    </row>
    <row r="205" spans="2:4" x14ac:dyDescent="0.3">
      <c r="B205">
        <v>105</v>
      </c>
      <c r="C205">
        <v>0.10733129033732407</v>
      </c>
      <c r="D205">
        <v>-5.5706710815149205E-2</v>
      </c>
    </row>
    <row r="206" spans="2:4" x14ac:dyDescent="0.3">
      <c r="B206">
        <v>106</v>
      </c>
      <c r="C206">
        <v>0.11191748682853404</v>
      </c>
      <c r="D206">
        <v>-5.1120514323939228E-2</v>
      </c>
    </row>
    <row r="207" spans="2:4" x14ac:dyDescent="0.3">
      <c r="B207">
        <v>107</v>
      </c>
      <c r="C207">
        <v>0.11629277421744787</v>
      </c>
      <c r="D207">
        <v>-4.6745226935025405E-2</v>
      </c>
    </row>
    <row r="208" spans="2:4" x14ac:dyDescent="0.3">
      <c r="B208">
        <v>108</v>
      </c>
      <c r="C208">
        <v>0.12044399948034891</v>
      </c>
      <c r="D208">
        <v>-4.2594001672124363E-2</v>
      </c>
    </row>
    <row r="209" spans="2:4" x14ac:dyDescent="0.3">
      <c r="B209">
        <v>109</v>
      </c>
      <c r="C209">
        <v>0.12436168559300763</v>
      </c>
      <c r="D209">
        <v>-3.8676315559465643E-2</v>
      </c>
    </row>
    <row r="210" spans="2:4" x14ac:dyDescent="0.3">
      <c r="B210">
        <v>110</v>
      </c>
      <c r="C210">
        <v>0.12803985839757542</v>
      </c>
      <c r="D210">
        <v>-3.4998142754897862E-2</v>
      </c>
    </row>
    <row r="211" spans="2:4" x14ac:dyDescent="0.3">
      <c r="B211">
        <v>111</v>
      </c>
      <c r="C211">
        <v>0.13147581056645274</v>
      </c>
      <c r="D211">
        <v>-3.1562190586020521E-2</v>
      </c>
    </row>
    <row r="212" spans="2:4" x14ac:dyDescent="0.3">
      <c r="B212">
        <v>112</v>
      </c>
      <c r="C212">
        <v>0.13466981710126749</v>
      </c>
      <c r="D212">
        <v>-2.8368184051205777E-2</v>
      </c>
    </row>
    <row r="213" spans="2:4" x14ac:dyDescent="0.3">
      <c r="B213">
        <v>113</v>
      </c>
      <c r="C213">
        <v>0.13762481650795913</v>
      </c>
      <c r="D213">
        <v>-2.5413184644514145E-2</v>
      </c>
    </row>
    <row r="214" spans="2:4" x14ac:dyDescent="0.3">
      <c r="B214">
        <v>114</v>
      </c>
      <c r="C214">
        <v>0.14034607097690863</v>
      </c>
      <c r="D214">
        <v>-2.2691930175564663E-2</v>
      </c>
    </row>
    <row r="215" spans="2:4" x14ac:dyDescent="0.3">
      <c r="B215">
        <v>115</v>
      </c>
      <c r="C215">
        <v>0.14284081768998216</v>
      </c>
      <c r="D215">
        <v>-2.0197183462491133E-2</v>
      </c>
    </row>
    <row r="216" spans="2:4" x14ac:dyDescent="0.3">
      <c r="B216">
        <v>116</v>
      </c>
      <c r="C216">
        <v>0.14511792189289296</v>
      </c>
      <c r="D216">
        <v>-1.7920079259580307E-2</v>
      </c>
    </row>
    <row r="217" spans="2:4" x14ac:dyDescent="0.3">
      <c r="B217">
        <v>117</v>
      </c>
      <c r="C217">
        <v>0.14718754072247531</v>
      </c>
      <c r="D217">
        <v>-1.5850460429997978E-2</v>
      </c>
    </row>
    <row r="218" spans="2:4" x14ac:dyDescent="0.3">
      <c r="B218">
        <v>118</v>
      </c>
      <c r="C218">
        <v>0.14906080506323649</v>
      </c>
      <c r="D218">
        <v>-1.3977196089236784E-2</v>
      </c>
    </row>
    <row r="219" spans="2:4" x14ac:dyDescent="0.3">
      <c r="B219">
        <v>119</v>
      </c>
      <c r="C219">
        <v>0.15074952500976907</v>
      </c>
      <c r="D219">
        <v>-1.2288476142704211E-2</v>
      </c>
    </row>
    <row r="220" spans="2:4" x14ac:dyDescent="0.3">
      <c r="B220">
        <v>120</v>
      </c>
      <c r="C220">
        <v>0.15226592289862131</v>
      </c>
      <c r="D220">
        <v>-1.0772078253851959E-2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PC_07</dc:creator>
  <cp:lastModifiedBy>sean</cp:lastModifiedBy>
  <dcterms:created xsi:type="dcterms:W3CDTF">2012-04-11T00:08:52Z</dcterms:created>
  <dcterms:modified xsi:type="dcterms:W3CDTF">2023-10-26T07:35:57Z</dcterms:modified>
</cp:coreProperties>
</file>