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4370" windowHeight="7485" activeTab="3"/>
  </bookViews>
  <sheets>
    <sheet name="실습1" sheetId="1" r:id="rId1"/>
    <sheet name="실습2" sheetId="2" r:id="rId2"/>
    <sheet name="실습3" sheetId="3" r:id="rId3"/>
    <sheet name="실습4" sheetId="4" r:id="rId4"/>
    <sheet name="실습5" sheetId="5" r:id="rId5"/>
  </sheets>
  <definedNames>
    <definedName name="가입일">실습5!$E$4:$E$16</definedName>
    <definedName name="동적상품코드표">OFFSET(실습1!$A$10,0,0,COUNTA(실습1!$A:$A)-1,9)</definedName>
    <definedName name="발행번호">실습4!$D$4</definedName>
    <definedName name="상품명">실습1!$B$10:$B$15</definedName>
    <definedName name="상품코드">실습1!$A$10:$A$15</definedName>
    <definedName name="상품코드표">실습1!$A$9:$C$15</definedName>
    <definedName name="성명">실습5!$B$4:$B$16</definedName>
    <definedName name="주민번호">실습5!$C$4:$C$16</definedName>
    <definedName name="지역">실습5!$G$4:$G$16</definedName>
    <definedName name="클럽지역">실습5!$H$4:$H$16</definedName>
    <definedName name="탈퇴일">실습5!$F$4:$F$16</definedName>
    <definedName name="할인률표">실습1!$B$3:$G$4</definedName>
    <definedName name="회원번호">실습5!$A$4:$A$16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B8" i="4"/>
  <c r="B7" i="4"/>
  <c r="B6" i="4"/>
  <c r="B5" i="4"/>
  <c r="B4" i="4"/>
  <c r="B3" i="4"/>
  <c r="C4" i="2"/>
  <c r="J9" i="2"/>
  <c r="G10" i="1"/>
  <c r="F6" i="2"/>
  <c r="F7" i="2"/>
  <c r="F8" i="2"/>
  <c r="F9" i="2"/>
  <c r="F10" i="2"/>
  <c r="F11" i="2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C5" i="2"/>
  <c r="C6" i="2"/>
  <c r="C7" i="2"/>
  <c r="C8" i="2"/>
  <c r="C9" i="2"/>
  <c r="C10" i="2"/>
  <c r="C11" i="2"/>
  <c r="F5" i="2"/>
  <c r="F4" i="2"/>
  <c r="D5" i="2"/>
  <c r="G5" i="2" s="1"/>
  <c r="D4" i="2"/>
  <c r="G4" i="2" s="1"/>
  <c r="D6" i="4" l="1"/>
</calcChain>
</file>

<file path=xl/sharedStrings.xml><?xml version="1.0" encoding="utf-8"?>
<sst xmlns="http://schemas.openxmlformats.org/spreadsheetml/2006/main" count="220" uniqueCount="139">
  <si>
    <t>&lt;&lt;상품 수량별 할인률 표&gt;&gt;</t>
    <phoneticPr fontId="1" type="noConversion"/>
  </si>
  <si>
    <t>수량</t>
    <phoneticPr fontId="1" type="noConversion"/>
  </si>
  <si>
    <t>할인률</t>
    <phoneticPr fontId="1" type="noConversion"/>
  </si>
  <si>
    <t>상품코드</t>
    <phoneticPr fontId="1" type="noConversion"/>
  </si>
  <si>
    <t>상품명</t>
    <phoneticPr fontId="1" type="noConversion"/>
  </si>
  <si>
    <t>단가</t>
    <phoneticPr fontId="1" type="noConversion"/>
  </si>
  <si>
    <t>M001</t>
    <phoneticPr fontId="1" type="noConversion"/>
  </si>
  <si>
    <t>P001</t>
    <phoneticPr fontId="1" type="noConversion"/>
  </si>
  <si>
    <t>P002</t>
    <phoneticPr fontId="1" type="noConversion"/>
  </si>
  <si>
    <t>C001</t>
    <phoneticPr fontId="1" type="noConversion"/>
  </si>
  <si>
    <t>C002</t>
    <phoneticPr fontId="1" type="noConversion"/>
  </si>
  <si>
    <t>D001</t>
    <phoneticPr fontId="1" type="noConversion"/>
  </si>
  <si>
    <t>MP3</t>
    <phoneticPr fontId="1" type="noConversion"/>
  </si>
  <si>
    <t>PDA</t>
    <phoneticPr fontId="1" type="noConversion"/>
  </si>
  <si>
    <t>PSP</t>
    <phoneticPr fontId="1" type="noConversion"/>
  </si>
  <si>
    <t>Computer</t>
    <phoneticPr fontId="1" type="noConversion"/>
  </si>
  <si>
    <t>Notebook</t>
    <phoneticPr fontId="1" type="noConversion"/>
  </si>
  <si>
    <t>전자사전</t>
  </si>
  <si>
    <t>전자사전</t>
    <phoneticPr fontId="1" type="noConversion"/>
  </si>
  <si>
    <t>상품 입고 내역서</t>
    <phoneticPr fontId="1" type="noConversion"/>
  </si>
  <si>
    <t>입고날짜</t>
    <phoneticPr fontId="1" type="noConversion"/>
  </si>
  <si>
    <t>할인율</t>
    <phoneticPr fontId="1" type="noConversion"/>
  </si>
  <si>
    <t>금액</t>
    <phoneticPr fontId="1" type="noConversion"/>
  </si>
  <si>
    <t>5월8일</t>
    <phoneticPr fontId="1" type="noConversion"/>
  </si>
  <si>
    <t>5월9일</t>
    <phoneticPr fontId="1" type="noConversion"/>
  </si>
  <si>
    <t>5월18일</t>
    <phoneticPr fontId="1" type="noConversion"/>
  </si>
  <si>
    <t>5월20일</t>
    <phoneticPr fontId="1" type="noConversion"/>
  </si>
  <si>
    <t>5월21일</t>
    <phoneticPr fontId="1" type="noConversion"/>
  </si>
  <si>
    <t>5월22일</t>
  </si>
  <si>
    <t>5월23일</t>
  </si>
  <si>
    <t>5월24일</t>
  </si>
  <si>
    <t>&lt;&lt;상품코드표&gt;&gt;</t>
    <phoneticPr fontId="1" type="noConversion"/>
  </si>
  <si>
    <t>&lt;&lt;사원 명단&gt;&gt;</t>
    <phoneticPr fontId="1" type="noConversion"/>
  </si>
  <si>
    <t>사번</t>
    <phoneticPr fontId="1" type="noConversion"/>
  </si>
  <si>
    <t>성명</t>
    <phoneticPr fontId="1" type="noConversion"/>
  </si>
  <si>
    <t>주민번호</t>
    <phoneticPr fontId="1" type="noConversion"/>
  </si>
  <si>
    <t>부서</t>
    <phoneticPr fontId="1" type="noConversion"/>
  </si>
  <si>
    <t>직위</t>
    <phoneticPr fontId="1" type="noConversion"/>
  </si>
  <si>
    <t>입사일</t>
    <phoneticPr fontId="1" type="noConversion"/>
  </si>
  <si>
    <t>퇴사일</t>
    <phoneticPr fontId="1" type="noConversion"/>
  </si>
  <si>
    <t>지역</t>
    <phoneticPr fontId="1" type="noConversion"/>
  </si>
  <si>
    <t>주소</t>
    <phoneticPr fontId="1" type="noConversion"/>
  </si>
  <si>
    <t>P95001</t>
    <phoneticPr fontId="1" type="noConversion"/>
  </si>
  <si>
    <t>P03003</t>
    <phoneticPr fontId="1" type="noConversion"/>
  </si>
  <si>
    <t>P03004</t>
    <phoneticPr fontId="1" type="noConversion"/>
  </si>
  <si>
    <t>P03005</t>
  </si>
  <si>
    <t>P03006</t>
  </si>
  <si>
    <t>P04001</t>
    <phoneticPr fontId="1" type="noConversion"/>
  </si>
  <si>
    <t>P04003</t>
  </si>
  <si>
    <t>P04004</t>
  </si>
  <si>
    <t>P04005</t>
  </si>
  <si>
    <t>P04006</t>
  </si>
  <si>
    <t>P07002</t>
    <phoneticPr fontId="1" type="noConversion"/>
  </si>
  <si>
    <t>P08002</t>
    <phoneticPr fontId="1" type="noConversion"/>
  </si>
  <si>
    <t>정유진</t>
    <phoneticPr fontId="1" type="noConversion"/>
  </si>
  <si>
    <t>홍길동</t>
    <phoneticPr fontId="1" type="noConversion"/>
  </si>
  <si>
    <t>홍미라</t>
    <phoneticPr fontId="1" type="noConversion"/>
  </si>
  <si>
    <t>대장금</t>
    <phoneticPr fontId="1" type="noConversion"/>
  </si>
  <si>
    <t>김복자</t>
    <phoneticPr fontId="1" type="noConversion"/>
  </si>
  <si>
    <t>이수동</t>
    <phoneticPr fontId="1" type="noConversion"/>
  </si>
  <si>
    <t>정수민</t>
    <phoneticPr fontId="1" type="noConversion"/>
  </si>
  <si>
    <t>이호종</t>
    <phoneticPr fontId="1" type="noConversion"/>
  </si>
  <si>
    <t>최정수</t>
    <phoneticPr fontId="1" type="noConversion"/>
  </si>
  <si>
    <t>홍재동</t>
    <phoneticPr fontId="1" type="noConversion"/>
  </si>
  <si>
    <t>김한섭</t>
    <phoneticPr fontId="1" type="noConversion"/>
  </si>
  <si>
    <t>차수경</t>
    <phoneticPr fontId="1" type="noConversion"/>
  </si>
  <si>
    <t>김갑돌</t>
    <phoneticPr fontId="1" type="noConversion"/>
  </si>
  <si>
    <t>P98000</t>
    <phoneticPr fontId="1" type="noConversion"/>
  </si>
  <si>
    <t>영업부</t>
    <phoneticPr fontId="1" type="noConversion"/>
  </si>
  <si>
    <t>생산부</t>
    <phoneticPr fontId="1" type="noConversion"/>
  </si>
  <si>
    <t>홍보부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</si>
  <si>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</si>
  <si>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</si>
  <si>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</si>
  <si>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부장</t>
    <phoneticPr fontId="1" type="noConversion"/>
  </si>
  <si>
    <t>서울시 강동구 천호동</t>
    <phoneticPr fontId="1" type="noConversion"/>
  </si>
  <si>
    <t>서울시 종로구 수송동</t>
    <phoneticPr fontId="1" type="noConversion"/>
  </si>
  <si>
    <t>서울시 강남구 도곡동</t>
    <phoneticPr fontId="1" type="noConversion"/>
  </si>
  <si>
    <t>650210-2******</t>
    <phoneticPr fontId="1" type="noConversion"/>
  </si>
  <si>
    <t>700217-1******</t>
    <phoneticPr fontId="1" type="noConversion"/>
  </si>
  <si>
    <t>651203-2******</t>
    <phoneticPr fontId="1" type="noConversion"/>
  </si>
  <si>
    <t>710213-2******</t>
    <phoneticPr fontId="1" type="noConversion"/>
  </si>
  <si>
    <t>관리부</t>
    <phoneticPr fontId="1" type="noConversion"/>
  </si>
  <si>
    <t xml:space="preserve">        개수
상품명 </t>
    <phoneticPr fontId="1" type="noConversion"/>
  </si>
  <si>
    <t>&lt;&lt;상품/수량별 입고 횟수&gt;&gt;</t>
    <phoneticPr fontId="1" type="noConversion"/>
  </si>
  <si>
    <t>회원 증명서</t>
    <phoneticPr fontId="1" type="noConversion"/>
  </si>
  <si>
    <t>회원번호</t>
    <phoneticPr fontId="1" type="noConversion"/>
  </si>
  <si>
    <t>회원 기간</t>
    <phoneticPr fontId="1" type="noConversion"/>
  </si>
  <si>
    <t>탈퇴구분</t>
    <phoneticPr fontId="1" type="noConversion"/>
  </si>
  <si>
    <t>주민등록번호</t>
    <phoneticPr fontId="1" type="noConversion"/>
  </si>
  <si>
    <t>700210-8******</t>
  </si>
  <si>
    <t>700210-8******</t>
    <phoneticPr fontId="1" type="noConversion"/>
  </si>
  <si>
    <t>부산시 동래구 구서동</t>
    <phoneticPr fontId="1" type="noConversion"/>
  </si>
  <si>
    <t>K0007</t>
  </si>
  <si>
    <t>위의 사실을 증명합니다.</t>
    <phoneticPr fontId="1" type="noConversion"/>
  </si>
  <si>
    <t>우리 스포츠클럽</t>
    <phoneticPr fontId="1" type="noConversion"/>
  </si>
  <si>
    <t>790210-6******</t>
    <phoneticPr fontId="1" type="noConversion"/>
  </si>
  <si>
    <t>700215-1******</t>
    <phoneticPr fontId="1" type="noConversion"/>
  </si>
  <si>
    <t>700213-1******</t>
    <phoneticPr fontId="1" type="noConversion"/>
  </si>
  <si>
    <t>700211-1******</t>
    <phoneticPr fontId="1" type="noConversion"/>
  </si>
  <si>
    <t>700210-1******</t>
    <phoneticPr fontId="1" type="noConversion"/>
  </si>
  <si>
    <t>750210-9******</t>
    <phoneticPr fontId="1" type="noConversion"/>
  </si>
  <si>
    <t>731210-1******</t>
    <phoneticPr fontId="1" type="noConversion"/>
  </si>
  <si>
    <t>해외영업부</t>
    <phoneticPr fontId="1" type="noConversion"/>
  </si>
  <si>
    <t>기획실</t>
    <phoneticPr fontId="1" type="noConversion"/>
  </si>
  <si>
    <t>사원</t>
    <phoneticPr fontId="1" type="noConversion"/>
  </si>
  <si>
    <t>2005-02-31</t>
    <phoneticPr fontId="1" type="noConversion"/>
  </si>
  <si>
    <t>서울시 강서구 내발산동</t>
    <phoneticPr fontId="1" type="noConversion"/>
  </si>
  <si>
    <t>서울시 송파수 신천동</t>
    <phoneticPr fontId="1" type="noConversion"/>
  </si>
  <si>
    <t>부산시 부산진구 부천동</t>
    <phoneticPr fontId="1" type="noConversion"/>
  </si>
  <si>
    <t>부산시 동래구 장전동 100번지</t>
    <phoneticPr fontId="1" type="noConversion"/>
  </si>
  <si>
    <t>부산시 부산진구 전포동</t>
    <phoneticPr fontId="1" type="noConversion"/>
  </si>
  <si>
    <t>부산시 연제구 거제동</t>
    <phoneticPr fontId="1" type="noConversion"/>
  </si>
  <si>
    <t>부산시 연제구 연산동</t>
    <phoneticPr fontId="1" type="noConversion"/>
  </si>
  <si>
    <t>부산시 해운대구 좌동 200</t>
    <phoneticPr fontId="1" type="noConversion"/>
  </si>
  <si>
    <t>부산시 해운대구 운동</t>
    <phoneticPr fontId="1" type="noConversion"/>
  </si>
  <si>
    <t>부산시 동래구 온천동</t>
    <phoneticPr fontId="1" type="noConversion"/>
  </si>
  <si>
    <t>부산시 해운대구 중동</t>
    <phoneticPr fontId="1" type="noConversion"/>
  </si>
  <si>
    <t>주부</t>
    <phoneticPr fontId="1" type="noConversion"/>
  </si>
  <si>
    <t>회사원</t>
    <phoneticPr fontId="1" type="noConversion"/>
  </si>
  <si>
    <t>교사</t>
    <phoneticPr fontId="1" type="noConversion"/>
  </si>
  <si>
    <t>공무원</t>
    <phoneticPr fontId="1" type="noConversion"/>
  </si>
  <si>
    <t>대학생</t>
    <phoneticPr fontId="1" type="noConversion"/>
  </si>
  <si>
    <t>K0001</t>
    <phoneticPr fontId="1" type="noConversion"/>
  </si>
  <si>
    <t>K0002</t>
  </si>
  <si>
    <t>K0003</t>
  </si>
  <si>
    <t>K0004</t>
  </si>
  <si>
    <t>K0005</t>
  </si>
  <si>
    <t>K0006</t>
  </si>
  <si>
    <t>K0008</t>
  </si>
  <si>
    <t>K0009</t>
  </si>
  <si>
    <t>K0010</t>
  </si>
  <si>
    <t>K0011</t>
  </si>
  <si>
    <t>K0012</t>
  </si>
  <si>
    <t>K0013</t>
  </si>
  <si>
    <t>직업</t>
    <phoneticPr fontId="1" type="noConversion"/>
  </si>
  <si>
    <t>가입일</t>
    <phoneticPr fontId="1" type="noConversion"/>
  </si>
  <si>
    <t>탈퇴일</t>
    <phoneticPr fontId="1" type="noConversion"/>
  </si>
  <si>
    <t>클럽지역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</si>
</sst>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#,###,###"/>
    <numFmt numFmtId="178" formatCode="#,###,###,###"/>
    <numFmt numFmtId="179" formatCode="###&quot;개 이상&quot;"/>
    <numFmt numFmtId="181" formatCode="yyyy&quot;년&quot;\ mm&quot;월&quot;\ dd&quot;일&quot;&quot; 부터&quot;"/>
    <numFmt numFmtId="182" formatCode="yyyy&quot;년&quot;\ mm&quot;월&quot;\ dd&quot;일&quot;&quot; 까지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3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 applyAlignment="1">
      <alignment horizontal="center"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82" fontId="6" fillId="0" borderId="7" xfId="0" applyNumberFormat="1" applyFont="1" applyBorder="1" applyAlignment="1">
      <alignment horizontal="center" vertical="center"/>
    </xf>
    <xf numFmtId="182" fontId="6" fillId="0" borderId="8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3" sqref="B3:G4"/>
    </sheetView>
  </sheetViews>
  <sheetFormatPr defaultRowHeight="16.5" x14ac:dyDescent="0.3"/>
  <sheetData>
    <row r="1" spans="1:7" x14ac:dyDescent="0.3">
      <c r="A1" s="2" t="s">
        <v>0</v>
      </c>
      <c r="B1" s="2"/>
      <c r="C1" s="2"/>
      <c r="D1" s="2"/>
      <c r="E1" s="2"/>
      <c r="F1" s="2"/>
    </row>
    <row r="2" spans="1:7" x14ac:dyDescent="0.3">
      <c r="A2" s="2"/>
      <c r="B2" s="2"/>
      <c r="C2" s="2"/>
      <c r="D2" s="2"/>
      <c r="E2" s="2"/>
      <c r="F2" s="2"/>
    </row>
    <row r="3" spans="1:7" x14ac:dyDescent="0.3">
      <c r="A3" s="3" t="s">
        <v>1</v>
      </c>
      <c r="B3" s="3">
        <v>100</v>
      </c>
      <c r="C3" s="3">
        <v>200</v>
      </c>
      <c r="D3" s="3">
        <v>300</v>
      </c>
      <c r="E3" s="3">
        <v>400</v>
      </c>
      <c r="F3" s="3">
        <v>500</v>
      </c>
      <c r="G3" s="3"/>
    </row>
    <row r="4" spans="1:7" x14ac:dyDescent="0.3">
      <c r="A4" s="3" t="s">
        <v>2</v>
      </c>
      <c r="B4" s="4">
        <v>0.05</v>
      </c>
      <c r="C4" s="4">
        <v>0.1</v>
      </c>
      <c r="D4" s="4">
        <v>0.15</v>
      </c>
      <c r="E4" s="4">
        <v>0.2</v>
      </c>
      <c r="F4" s="4">
        <v>0.25</v>
      </c>
      <c r="G4" s="3"/>
    </row>
    <row r="8" spans="1:7" x14ac:dyDescent="0.3">
      <c r="A8" s="9"/>
      <c r="B8" s="10" t="s">
        <v>31</v>
      </c>
      <c r="C8" s="10"/>
    </row>
    <row r="9" spans="1:7" x14ac:dyDescent="0.3">
      <c r="A9" s="3" t="s">
        <v>3</v>
      </c>
      <c r="B9" s="5" t="s">
        <v>4</v>
      </c>
      <c r="C9" s="5" t="s">
        <v>5</v>
      </c>
    </row>
    <row r="10" spans="1:7" x14ac:dyDescent="0.3">
      <c r="A10" s="3" t="s">
        <v>6</v>
      </c>
      <c r="B10" s="5" t="s">
        <v>12</v>
      </c>
      <c r="C10" s="5">
        <v>250000</v>
      </c>
      <c r="G10">
        <f>COUNTA($A:$A)-3</f>
        <v>7</v>
      </c>
    </row>
    <row r="11" spans="1:7" x14ac:dyDescent="0.3">
      <c r="A11" s="3" t="s">
        <v>7</v>
      </c>
      <c r="B11" s="5" t="s">
        <v>13</v>
      </c>
      <c r="C11" s="5">
        <v>350000</v>
      </c>
    </row>
    <row r="12" spans="1:7" x14ac:dyDescent="0.3">
      <c r="A12" s="3" t="s">
        <v>8</v>
      </c>
      <c r="B12" s="5" t="s">
        <v>14</v>
      </c>
      <c r="C12" s="5">
        <v>543000</v>
      </c>
    </row>
    <row r="13" spans="1:7" x14ac:dyDescent="0.3">
      <c r="A13" s="3" t="s">
        <v>9</v>
      </c>
      <c r="B13" s="5" t="s">
        <v>15</v>
      </c>
      <c r="C13" s="5">
        <v>985000</v>
      </c>
    </row>
    <row r="14" spans="1:7" x14ac:dyDescent="0.3">
      <c r="A14" s="3" t="s">
        <v>10</v>
      </c>
      <c r="B14" s="5" t="s">
        <v>16</v>
      </c>
      <c r="C14" s="5">
        <v>1150000</v>
      </c>
    </row>
    <row r="15" spans="1:7" x14ac:dyDescent="0.3">
      <c r="A15" s="3" t="s">
        <v>11</v>
      </c>
      <c r="B15" s="5" t="s">
        <v>18</v>
      </c>
      <c r="C15" s="5">
        <v>256000</v>
      </c>
    </row>
  </sheetData>
  <mergeCells count="2">
    <mergeCell ref="A1:F2"/>
    <mergeCell ref="B8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29" sqref="D29"/>
    </sheetView>
  </sheetViews>
  <sheetFormatPr defaultRowHeight="16.5" x14ac:dyDescent="0.3"/>
  <cols>
    <col min="7" max="7" width="11.375" bestFit="1" customWidth="1"/>
    <col min="9" max="9" width="11.25" customWidth="1"/>
    <col min="10" max="10" width="10.875" bestFit="1" customWidth="1"/>
  </cols>
  <sheetData>
    <row r="1" spans="1:10" x14ac:dyDescent="0.3">
      <c r="A1" s="6" t="s">
        <v>19</v>
      </c>
      <c r="B1" s="2"/>
      <c r="C1" s="2"/>
      <c r="D1" s="2"/>
      <c r="E1" s="2"/>
      <c r="F1" s="2"/>
      <c r="G1" s="2"/>
    </row>
    <row r="2" spans="1:10" x14ac:dyDescent="0.3">
      <c r="A2" s="2"/>
      <c r="B2" s="2"/>
      <c r="C2" s="2"/>
      <c r="D2" s="2"/>
      <c r="E2" s="2"/>
      <c r="F2" s="2"/>
      <c r="G2" s="2"/>
    </row>
    <row r="3" spans="1:10" x14ac:dyDescent="0.3">
      <c r="A3" s="3" t="s">
        <v>20</v>
      </c>
      <c r="B3" s="3" t="s">
        <v>3</v>
      </c>
      <c r="C3" s="3" t="s">
        <v>4</v>
      </c>
      <c r="D3" s="3" t="s">
        <v>5</v>
      </c>
      <c r="E3" s="3" t="s">
        <v>1</v>
      </c>
      <c r="F3" s="3" t="s">
        <v>21</v>
      </c>
      <c r="G3" s="3" t="s">
        <v>22</v>
      </c>
    </row>
    <row r="4" spans="1:10" x14ac:dyDescent="0.3">
      <c r="A4" s="3" t="s">
        <v>23</v>
      </c>
      <c r="B4" s="3" t="s">
        <v>6</v>
      </c>
      <c r="C4" s="3" t="str">
        <f>VLOOKUP(B4,상품코드표,2,FALSE)</f>
        <v>MP3</v>
      </c>
      <c r="D4" s="7">
        <f>VLOOKUP(B4,상품코드표,3,FALSE)</f>
        <v>250000</v>
      </c>
      <c r="E4" s="3">
        <v>100</v>
      </c>
      <c r="F4" s="4">
        <f>IFERROR(HLOOKUP(E4,할인률표,2,TRUE),"")</f>
        <v>0.05</v>
      </c>
      <c r="G4" s="8">
        <f>D4*E4-(D4*E4*F4)</f>
        <v>23750000</v>
      </c>
    </row>
    <row r="5" spans="1:10" x14ac:dyDescent="0.3">
      <c r="A5" s="3" t="s">
        <v>24</v>
      </c>
      <c r="B5" s="3" t="s">
        <v>11</v>
      </c>
      <c r="C5" s="3" t="str">
        <f>VLOOKUP(B5,상품코드표,2,FALSE)</f>
        <v>전자사전</v>
      </c>
      <c r="D5" s="7">
        <f>VLOOKUP(B5,상품코드표,3,FALSE)</f>
        <v>256000</v>
      </c>
      <c r="E5" s="3">
        <v>150</v>
      </c>
      <c r="F5" s="4">
        <f>IFERROR(HLOOKUP(E5,할인률표,2,TRUE),"")</f>
        <v>0.05</v>
      </c>
      <c r="G5" s="8">
        <f>D5*E5-(D5*E5*F5)</f>
        <v>36480000</v>
      </c>
    </row>
    <row r="6" spans="1:10" x14ac:dyDescent="0.3">
      <c r="A6" s="3" t="s">
        <v>25</v>
      </c>
      <c r="B6" s="3" t="s">
        <v>9</v>
      </c>
      <c r="C6" s="3" t="str">
        <f>VLOOKUP(B6,상품코드표,2,FALSE)</f>
        <v>Computer</v>
      </c>
      <c r="D6" s="7">
        <f>VLOOKUP(B6,상품코드표,3,FALSE)</f>
        <v>985000</v>
      </c>
      <c r="E6" s="3">
        <v>20</v>
      </c>
      <c r="F6" s="4" t="str">
        <f>IFERROR(HLOOKUP(E6,할인률표,2,TRUE),"")</f>
        <v/>
      </c>
      <c r="G6" s="8">
        <f>D6*E6</f>
        <v>19700000</v>
      </c>
      <c r="I6" s="10" t="s">
        <v>84</v>
      </c>
      <c r="J6" s="10"/>
    </row>
    <row r="7" spans="1:10" x14ac:dyDescent="0.3">
      <c r="A7" s="3" t="s">
        <v>26</v>
      </c>
      <c r="B7" s="3" t="s">
        <v>11</v>
      </c>
      <c r="C7" s="3" t="str">
        <f>VLOOKUP(B7,상품코드표,2,FALSE)</f>
        <v>전자사전</v>
      </c>
      <c r="D7" s="7">
        <f>VLOOKUP(B7,상품코드표,3,FALSE)</f>
        <v>256000</v>
      </c>
      <c r="E7" s="3">
        <v>30</v>
      </c>
      <c r="F7" s="4" t="str">
        <f>IFERROR(HLOOKUP(E7,할인률표,2,TRUE),"")</f>
        <v/>
      </c>
      <c r="G7" s="8">
        <f t="shared" ref="G7:G10" si="0">D7*E7</f>
        <v>7680000</v>
      </c>
      <c r="I7" s="16" t="s">
        <v>83</v>
      </c>
      <c r="J7" s="20">
        <v>150</v>
      </c>
    </row>
    <row r="8" spans="1:10" x14ac:dyDescent="0.3">
      <c r="A8" s="3" t="s">
        <v>27</v>
      </c>
      <c r="B8" s="3" t="s">
        <v>6</v>
      </c>
      <c r="C8" s="3" t="str">
        <f>VLOOKUP(B8,상품코드표,2,FALSE)</f>
        <v>MP3</v>
      </c>
      <c r="D8" s="7">
        <f>VLOOKUP(B8,상품코드표,3,FALSE)</f>
        <v>250000</v>
      </c>
      <c r="E8" s="3">
        <v>50</v>
      </c>
      <c r="F8" s="4" t="str">
        <f>IFERROR(HLOOKUP(E8,할인률표,2,TRUE),"")</f>
        <v/>
      </c>
      <c r="G8" s="8">
        <f t="shared" si="0"/>
        <v>12500000</v>
      </c>
      <c r="I8" s="17"/>
      <c r="J8" s="21"/>
    </row>
    <row r="9" spans="1:10" x14ac:dyDescent="0.3">
      <c r="A9" s="3" t="s">
        <v>28</v>
      </c>
      <c r="B9" s="3" t="s">
        <v>7</v>
      </c>
      <c r="C9" s="3" t="str">
        <f>VLOOKUP(B9,상품코드표,2,FALSE)</f>
        <v>PDA</v>
      </c>
      <c r="D9" s="7">
        <f>VLOOKUP(B9,상품코드표,3,FALSE)</f>
        <v>350000</v>
      </c>
      <c r="E9" s="3">
        <v>10</v>
      </c>
      <c r="F9" s="4" t="str">
        <f>IFERROR(HLOOKUP(E9,할인률표,2,TRUE),"")</f>
        <v/>
      </c>
      <c r="G9" s="8">
        <f t="shared" si="0"/>
        <v>3500000</v>
      </c>
      <c r="I9" s="18" t="s">
        <v>17</v>
      </c>
      <c r="J9" s="14">
        <f>COUNTIFS(C4:C11,I9,E4:E11,"&gt;="&amp;J7)</f>
        <v>1</v>
      </c>
    </row>
    <row r="10" spans="1:10" x14ac:dyDescent="0.3">
      <c r="A10" s="3" t="s">
        <v>29</v>
      </c>
      <c r="B10" s="3" t="s">
        <v>10</v>
      </c>
      <c r="C10" s="3" t="str">
        <f>VLOOKUP(B10,상품코드표,2,FALSE)</f>
        <v>Notebook</v>
      </c>
      <c r="D10" s="7">
        <f>VLOOKUP(B10,상품코드표,3,FALSE)</f>
        <v>1150000</v>
      </c>
      <c r="E10" s="3">
        <v>10</v>
      </c>
      <c r="F10" s="4" t="str">
        <f>IFERROR(HLOOKUP(E10,할인률표,2,TRUE),"")</f>
        <v/>
      </c>
      <c r="G10" s="8">
        <f t="shared" si="0"/>
        <v>11500000</v>
      </c>
      <c r="I10" s="19"/>
      <c r="J10" s="15"/>
    </row>
    <row r="11" spans="1:10" x14ac:dyDescent="0.3">
      <c r="A11" s="3" t="s">
        <v>30</v>
      </c>
      <c r="B11" s="3" t="s">
        <v>9</v>
      </c>
      <c r="C11" s="3" t="str">
        <f>VLOOKUP(B11,상품코드표,2,FALSE)</f>
        <v>Computer</v>
      </c>
      <c r="D11" s="7">
        <f>VLOOKUP(B11,상품코드표,3,FALSE)</f>
        <v>985000</v>
      </c>
      <c r="E11" s="3">
        <v>250</v>
      </c>
      <c r="F11" s="4">
        <f>IFERROR(HLOOKUP(E11,할인률표,2,TRUE),"")</f>
        <v>0.1</v>
      </c>
      <c r="G11" s="8">
        <f>D11*E11-(D11*E11*F11)</f>
        <v>221625000</v>
      </c>
    </row>
  </sheetData>
  <mergeCells count="6">
    <mergeCell ref="A1:G2"/>
    <mergeCell ref="I7:I8"/>
    <mergeCell ref="J7:J8"/>
    <mergeCell ref="I9:I10"/>
    <mergeCell ref="J9:J10"/>
    <mergeCell ref="I6:J6"/>
  </mergeCells>
  <phoneticPr fontId="1" type="noConversion"/>
  <dataValidations count="3">
    <dataValidation type="list" allowBlank="1" showInputMessage="1" showErrorMessage="1" sqref="B4 B5 B6 B7 B8 B9 B10:B11">
      <formula1>상품코드</formula1>
    </dataValidation>
    <dataValidation type="list" allowBlank="1" showInputMessage="1" showErrorMessage="1" sqref="I9:I10">
      <formula1>상품명</formula1>
    </dataValidation>
    <dataValidation type="list" allowBlank="1" showInputMessage="1" showErrorMessage="1" sqref="J7:J8">
      <formula1>"0,10,50,100,150,200,250,300"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:I16"/>
    </sheetView>
  </sheetViews>
  <sheetFormatPr defaultRowHeight="16.5" x14ac:dyDescent="0.3"/>
  <cols>
    <col min="2" max="2" width="7.125" bestFit="1" customWidth="1"/>
    <col min="3" max="3" width="14.125" bestFit="1" customWidth="1"/>
    <col min="4" max="4" width="11" bestFit="1" customWidth="1"/>
    <col min="5" max="5" width="5.25" bestFit="1" customWidth="1"/>
    <col min="6" max="7" width="11.125" bestFit="1" customWidth="1"/>
    <col min="9" max="9" width="22.75" bestFit="1" customWidth="1"/>
  </cols>
  <sheetData>
    <row r="1" spans="1:9" x14ac:dyDescent="0.3">
      <c r="D1" s="11" t="s">
        <v>32</v>
      </c>
      <c r="E1" s="2"/>
      <c r="F1" s="2"/>
      <c r="G1" s="2"/>
    </row>
    <row r="2" spans="1:9" x14ac:dyDescent="0.3">
      <c r="D2" s="2"/>
      <c r="E2" s="2"/>
      <c r="F2" s="2"/>
      <c r="G2" s="2"/>
    </row>
    <row r="3" spans="1:9" x14ac:dyDescent="0.3">
      <c r="A3" s="3" t="s">
        <v>33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3" t="s">
        <v>41</v>
      </c>
    </row>
    <row r="4" spans="1:9" x14ac:dyDescent="0.3">
      <c r="A4" s="3" t="s">
        <v>42</v>
      </c>
      <c r="B4" s="3" t="s">
        <v>54</v>
      </c>
      <c r="C4" s="3" t="s">
        <v>78</v>
      </c>
      <c r="D4" s="3" t="s">
        <v>68</v>
      </c>
      <c r="E4" s="3" t="s">
        <v>71</v>
      </c>
      <c r="F4" s="28">
        <v>35064</v>
      </c>
      <c r="G4" s="12">
        <v>39020</v>
      </c>
      <c r="H4" s="3">
        <v>1</v>
      </c>
      <c r="I4" s="3" t="s">
        <v>75</v>
      </c>
    </row>
    <row r="5" spans="1:9" x14ac:dyDescent="0.3">
      <c r="A5" s="3" t="s">
        <v>67</v>
      </c>
      <c r="B5" s="3" t="s">
        <v>55</v>
      </c>
      <c r="C5" s="3" t="s">
        <v>79</v>
      </c>
      <c r="D5" s="3" t="s">
        <v>82</v>
      </c>
      <c r="E5" s="3" t="s">
        <v>72</v>
      </c>
      <c r="F5" s="28">
        <v>36160</v>
      </c>
      <c r="G5" s="12">
        <v>38478</v>
      </c>
      <c r="H5" s="3">
        <v>2</v>
      </c>
      <c r="I5" s="3" t="s">
        <v>76</v>
      </c>
    </row>
    <row r="6" spans="1:9" x14ac:dyDescent="0.3">
      <c r="A6" s="3" t="s">
        <v>43</v>
      </c>
      <c r="B6" s="3" t="s">
        <v>56</v>
      </c>
      <c r="C6" s="3" t="s">
        <v>81</v>
      </c>
      <c r="D6" s="3" t="s">
        <v>69</v>
      </c>
      <c r="E6" s="3" t="s">
        <v>73</v>
      </c>
      <c r="F6" s="28">
        <v>38868</v>
      </c>
      <c r="G6" s="3"/>
      <c r="H6" s="3">
        <v>3</v>
      </c>
      <c r="I6" s="3" t="s">
        <v>77</v>
      </c>
    </row>
    <row r="7" spans="1:9" x14ac:dyDescent="0.3">
      <c r="A7" s="3" t="s">
        <v>44</v>
      </c>
      <c r="B7" s="3" t="s">
        <v>57</v>
      </c>
      <c r="C7" s="3" t="s">
        <v>80</v>
      </c>
      <c r="D7" s="3" t="s">
        <v>70</v>
      </c>
      <c r="E7" s="3" t="s">
        <v>74</v>
      </c>
      <c r="F7" s="28">
        <v>37437</v>
      </c>
      <c r="G7" s="12">
        <v>39020</v>
      </c>
      <c r="H7" s="3">
        <v>1</v>
      </c>
      <c r="I7" s="3" t="s">
        <v>107</v>
      </c>
    </row>
    <row r="8" spans="1:9" x14ac:dyDescent="0.3">
      <c r="A8" s="3" t="s">
        <v>45</v>
      </c>
      <c r="B8" s="3" t="s">
        <v>58</v>
      </c>
      <c r="C8" s="3" t="s">
        <v>96</v>
      </c>
      <c r="D8" s="3" t="s">
        <v>68</v>
      </c>
      <c r="E8" s="3" t="s">
        <v>105</v>
      </c>
      <c r="F8" s="28">
        <v>38929</v>
      </c>
      <c r="G8" s="12">
        <v>39446</v>
      </c>
      <c r="H8" s="3">
        <v>2</v>
      </c>
      <c r="I8" s="3" t="s">
        <v>75</v>
      </c>
    </row>
    <row r="9" spans="1:9" x14ac:dyDescent="0.3">
      <c r="A9" s="3" t="s">
        <v>46</v>
      </c>
      <c r="B9" s="3" t="s">
        <v>59</v>
      </c>
      <c r="C9" s="3" t="s">
        <v>91</v>
      </c>
      <c r="D9" s="3" t="s">
        <v>103</v>
      </c>
      <c r="E9" s="3" t="s">
        <v>73</v>
      </c>
      <c r="F9" s="28">
        <v>37590</v>
      </c>
      <c r="G9" s="3"/>
      <c r="H9" s="3">
        <v>3</v>
      </c>
      <c r="I9" s="3" t="s">
        <v>108</v>
      </c>
    </row>
    <row r="10" spans="1:9" x14ac:dyDescent="0.3">
      <c r="A10" s="3" t="s">
        <v>47</v>
      </c>
      <c r="B10" s="3" t="s">
        <v>60</v>
      </c>
      <c r="C10" s="3" t="s">
        <v>97</v>
      </c>
      <c r="D10" s="3" t="s">
        <v>69</v>
      </c>
      <c r="E10" s="3" t="s">
        <v>105</v>
      </c>
      <c r="F10" s="28">
        <v>39447</v>
      </c>
      <c r="G10" s="3"/>
      <c r="H10" s="3">
        <v>4</v>
      </c>
      <c r="I10" s="3" t="s">
        <v>77</v>
      </c>
    </row>
    <row r="11" spans="1:9" x14ac:dyDescent="0.3">
      <c r="A11" s="3" t="s">
        <v>48</v>
      </c>
      <c r="B11" s="3" t="s">
        <v>61</v>
      </c>
      <c r="C11" s="3" t="s">
        <v>98</v>
      </c>
      <c r="D11" s="3" t="s">
        <v>104</v>
      </c>
      <c r="E11" s="3" t="s">
        <v>72</v>
      </c>
      <c r="F11" s="28">
        <v>38352</v>
      </c>
      <c r="G11" s="12">
        <v>39081</v>
      </c>
      <c r="H11" s="3">
        <v>4</v>
      </c>
      <c r="I11" s="3" t="s">
        <v>76</v>
      </c>
    </row>
    <row r="12" spans="1:9" x14ac:dyDescent="0.3">
      <c r="A12" s="3" t="s">
        <v>49</v>
      </c>
      <c r="B12" s="3" t="s">
        <v>62</v>
      </c>
      <c r="C12" s="3" t="s">
        <v>99</v>
      </c>
      <c r="D12" s="3" t="s">
        <v>68</v>
      </c>
      <c r="E12" s="3" t="s">
        <v>71</v>
      </c>
      <c r="F12" s="28">
        <v>38018</v>
      </c>
      <c r="G12" s="12">
        <v>39446</v>
      </c>
      <c r="H12" s="3">
        <v>1</v>
      </c>
      <c r="I12" s="3" t="s">
        <v>107</v>
      </c>
    </row>
    <row r="13" spans="1:9" x14ac:dyDescent="0.3">
      <c r="A13" s="3" t="s">
        <v>50</v>
      </c>
      <c r="B13" s="3" t="s">
        <v>63</v>
      </c>
      <c r="C13" s="3" t="s">
        <v>100</v>
      </c>
      <c r="D13" s="3" t="s">
        <v>103</v>
      </c>
      <c r="E13" s="3" t="s">
        <v>74</v>
      </c>
      <c r="F13" s="28" t="s">
        <v>106</v>
      </c>
      <c r="G13" s="12">
        <v>38747</v>
      </c>
      <c r="H13" s="3">
        <v>2</v>
      </c>
      <c r="I13" s="3" t="s">
        <v>77</v>
      </c>
    </row>
    <row r="14" spans="1:9" x14ac:dyDescent="0.3">
      <c r="A14" s="3" t="s">
        <v>51</v>
      </c>
      <c r="B14" s="3" t="s">
        <v>64</v>
      </c>
      <c r="C14" s="3" t="s">
        <v>101</v>
      </c>
      <c r="D14" s="3" t="s">
        <v>70</v>
      </c>
      <c r="E14" s="3" t="s">
        <v>105</v>
      </c>
      <c r="F14" s="28">
        <v>38749</v>
      </c>
      <c r="G14" s="3"/>
      <c r="H14" s="3">
        <v>3</v>
      </c>
      <c r="I14" s="3" t="s">
        <v>76</v>
      </c>
    </row>
    <row r="15" spans="1:9" x14ac:dyDescent="0.3">
      <c r="A15" s="3" t="s">
        <v>52</v>
      </c>
      <c r="B15" s="3" t="s">
        <v>66</v>
      </c>
      <c r="C15" s="3" t="s">
        <v>101</v>
      </c>
      <c r="D15" s="3" t="s">
        <v>82</v>
      </c>
      <c r="E15" s="3" t="s">
        <v>73</v>
      </c>
      <c r="F15" s="28">
        <v>39417</v>
      </c>
      <c r="G15" s="3"/>
      <c r="H15" s="3">
        <v>2</v>
      </c>
      <c r="I15" s="3" t="s">
        <v>107</v>
      </c>
    </row>
    <row r="16" spans="1:9" x14ac:dyDescent="0.3">
      <c r="A16" s="3" t="s">
        <v>53</v>
      </c>
      <c r="B16" s="3" t="s">
        <v>65</v>
      </c>
      <c r="C16" s="3" t="s">
        <v>102</v>
      </c>
      <c r="D16" s="3" t="s">
        <v>104</v>
      </c>
      <c r="E16" s="3" t="s">
        <v>73</v>
      </c>
      <c r="F16" s="12">
        <v>39448</v>
      </c>
      <c r="G16" s="3"/>
      <c r="H16" s="3">
        <v>1</v>
      </c>
      <c r="I16" s="3" t="s">
        <v>75</v>
      </c>
    </row>
  </sheetData>
  <mergeCells count="1">
    <mergeCell ref="D1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8" sqref="E8"/>
    </sheetView>
  </sheetViews>
  <sheetFormatPr defaultRowHeight="16.5" x14ac:dyDescent="0.3"/>
  <cols>
    <col min="1" max="1" width="16.125" customWidth="1"/>
    <col min="2" max="2" width="19.625" customWidth="1"/>
    <col min="3" max="3" width="14.875" customWidth="1"/>
    <col min="4" max="4" width="19.625" customWidth="1"/>
  </cols>
  <sheetData>
    <row r="1" spans="1:4" ht="29.25" customHeight="1" x14ac:dyDescent="0.3">
      <c r="A1" s="22" t="s">
        <v>85</v>
      </c>
      <c r="B1" s="22"/>
      <c r="C1" s="22"/>
      <c r="D1" s="22"/>
    </row>
    <row r="2" spans="1:4" x14ac:dyDescent="0.3">
      <c r="A2" s="22"/>
      <c r="B2" s="22"/>
      <c r="C2" s="22"/>
      <c r="D2" s="22"/>
    </row>
    <row r="3" spans="1:4" x14ac:dyDescent="0.3">
      <c r="A3" s="13" t="s">
        <v>86</v>
      </c>
      <c r="B3" s="13" t="str">
        <f>INDEX(회원번호,MATCH(발행번호,주민번호,0))</f>
        <v>K0006</v>
      </c>
      <c r="C3" s="1"/>
      <c r="D3" s="1"/>
    </row>
    <row r="4" spans="1:4" x14ac:dyDescent="0.3">
      <c r="A4" s="13" t="s">
        <v>34</v>
      </c>
      <c r="B4" s="13" t="str">
        <f>INDEX(성명,MATCH(발행번호,주민번호,0))</f>
        <v>이수동</v>
      </c>
      <c r="C4" s="13" t="s">
        <v>89</v>
      </c>
      <c r="D4" s="13" t="s">
        <v>90</v>
      </c>
    </row>
    <row r="5" spans="1:4" x14ac:dyDescent="0.3">
      <c r="A5" s="13" t="s">
        <v>41</v>
      </c>
      <c r="B5" s="23" t="str">
        <f>INDEX(클럽지역,MATCH(발행번호,주민번호,0))</f>
        <v>부산시 연제구 연산동</v>
      </c>
      <c r="C5" s="25"/>
      <c r="D5" s="24"/>
    </row>
    <row r="6" spans="1:4" x14ac:dyDescent="0.3">
      <c r="A6" s="14" t="s">
        <v>87</v>
      </c>
      <c r="B6" s="30">
        <f>INDEX(가입일,MATCH(발행번호,주민번호,0))</f>
        <v>37590</v>
      </c>
      <c r="C6" s="31"/>
      <c r="D6" s="14" t="str">
        <f ca="1">"("&amp;DATEDIF(B6,B7,"y")&amp;"년"&amp;DATEDIF(B6,B7,"ym")&amp;"개월)"</f>
        <v>(12년9개월)</v>
      </c>
    </row>
    <row r="7" spans="1:4" x14ac:dyDescent="0.3">
      <c r="A7" s="15"/>
      <c r="B7" s="32">
        <f ca="1">IF(INDEX(탈퇴일,MATCH(발행번호,주민번호,0))="",TODAY(),INDEX(탈퇴일,MATCH(발행번호,주민번호,0)))</f>
        <v>42269</v>
      </c>
      <c r="C7" s="33"/>
      <c r="D7" s="15"/>
    </row>
    <row r="8" spans="1:4" x14ac:dyDescent="0.3">
      <c r="A8" s="13" t="s">
        <v>88</v>
      </c>
      <c r="B8" s="13" t="str">
        <f>IF(INDEX(탈퇴일,MATCH(발행번호,주민번호,0))="","현재회원임","회원탈퇴")</f>
        <v>현재회원임</v>
      </c>
      <c r="C8" s="13" t="s">
        <v>138</v>
      </c>
      <c r="D8" s="13" t="str">
        <f>CHOOSE(INDEX(지역,MATCH(발행번호,주민번호,0)),"해운대구","동래구","강서구","부산진구")</f>
        <v>강서구</v>
      </c>
    </row>
    <row r="10" spans="1:4" x14ac:dyDescent="0.3">
      <c r="B10" s="2" t="s">
        <v>94</v>
      </c>
      <c r="C10" s="2"/>
    </row>
    <row r="11" spans="1:4" x14ac:dyDescent="0.3">
      <c r="B11" s="26">
        <v>40631</v>
      </c>
      <c r="C11" s="2"/>
    </row>
    <row r="13" spans="1:4" ht="20.25" x14ac:dyDescent="0.3">
      <c r="B13" s="27" t="s">
        <v>95</v>
      </c>
      <c r="C13" s="2"/>
    </row>
  </sheetData>
  <mergeCells count="9">
    <mergeCell ref="B10:C10"/>
    <mergeCell ref="B11:C11"/>
    <mergeCell ref="B13:C13"/>
    <mergeCell ref="D6:D7"/>
    <mergeCell ref="B7:C7"/>
    <mergeCell ref="B6:C6"/>
    <mergeCell ref="A1:D2"/>
    <mergeCell ref="B5:D5"/>
    <mergeCell ref="A6:A7"/>
  </mergeCells>
  <phoneticPr fontId="1" type="noConversion"/>
  <dataValidations count="1">
    <dataValidation type="list" allowBlank="1" showInputMessage="1" showErrorMessage="1" sqref="D4">
      <formula1>주민번호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G4" sqref="G4:G16"/>
    </sheetView>
  </sheetViews>
  <sheetFormatPr defaultRowHeight="16.5" x14ac:dyDescent="0.3"/>
  <cols>
    <col min="3" max="3" width="14.125" bestFit="1" customWidth="1"/>
    <col min="5" max="6" width="11.125" bestFit="1" customWidth="1"/>
    <col min="7" max="7" width="5.25" bestFit="1" customWidth="1"/>
    <col min="8" max="9" width="28.87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29" t="s">
        <v>86</v>
      </c>
      <c r="B3" s="29" t="s">
        <v>34</v>
      </c>
      <c r="C3" s="29" t="s">
        <v>35</v>
      </c>
      <c r="D3" s="29" t="s">
        <v>135</v>
      </c>
      <c r="E3" s="29" t="s">
        <v>136</v>
      </c>
      <c r="F3" s="29" t="s">
        <v>137</v>
      </c>
      <c r="G3" s="29" t="s">
        <v>40</v>
      </c>
      <c r="H3" s="29" t="s">
        <v>41</v>
      </c>
    </row>
    <row r="4" spans="1:8" x14ac:dyDescent="0.3">
      <c r="A4" s="13" t="s">
        <v>123</v>
      </c>
      <c r="B4" s="13" t="s">
        <v>54</v>
      </c>
      <c r="C4" s="13" t="s">
        <v>78</v>
      </c>
      <c r="D4" s="13" t="s">
        <v>118</v>
      </c>
      <c r="E4" s="28">
        <v>35064</v>
      </c>
      <c r="F4" s="28">
        <v>39020</v>
      </c>
      <c r="G4" s="13">
        <v>1</v>
      </c>
      <c r="H4" s="13" t="s">
        <v>109</v>
      </c>
    </row>
    <row r="5" spans="1:8" x14ac:dyDescent="0.3">
      <c r="A5" s="13" t="s">
        <v>124</v>
      </c>
      <c r="B5" s="13" t="s">
        <v>55</v>
      </c>
      <c r="C5" s="13" t="s">
        <v>79</v>
      </c>
      <c r="D5" s="13" t="s">
        <v>119</v>
      </c>
      <c r="E5" s="28">
        <v>36160</v>
      </c>
      <c r="F5" s="28">
        <v>38478</v>
      </c>
      <c r="G5" s="13">
        <v>2</v>
      </c>
      <c r="H5" s="13" t="s">
        <v>110</v>
      </c>
    </row>
    <row r="6" spans="1:8" x14ac:dyDescent="0.3">
      <c r="A6" s="13" t="s">
        <v>125</v>
      </c>
      <c r="B6" s="13" t="s">
        <v>56</v>
      </c>
      <c r="C6" s="13" t="s">
        <v>81</v>
      </c>
      <c r="D6" s="13" t="s">
        <v>120</v>
      </c>
      <c r="E6" s="28">
        <v>38868</v>
      </c>
      <c r="F6" s="13"/>
      <c r="G6" s="13">
        <v>3</v>
      </c>
      <c r="H6" s="13" t="s">
        <v>110</v>
      </c>
    </row>
    <row r="7" spans="1:8" x14ac:dyDescent="0.3">
      <c r="A7" s="13" t="s">
        <v>126</v>
      </c>
      <c r="B7" s="13" t="s">
        <v>57</v>
      </c>
      <c r="C7" s="13" t="s">
        <v>80</v>
      </c>
      <c r="D7" s="13" t="s">
        <v>118</v>
      </c>
      <c r="E7" s="28">
        <v>37437</v>
      </c>
      <c r="F7" s="28">
        <v>39020</v>
      </c>
      <c r="G7" s="13">
        <v>1</v>
      </c>
      <c r="H7" s="13" t="s">
        <v>111</v>
      </c>
    </row>
    <row r="8" spans="1:8" x14ac:dyDescent="0.3">
      <c r="A8" s="13" t="s">
        <v>127</v>
      </c>
      <c r="B8" s="13" t="s">
        <v>58</v>
      </c>
      <c r="C8" s="13" t="s">
        <v>96</v>
      </c>
      <c r="D8" s="13" t="s">
        <v>119</v>
      </c>
      <c r="E8" s="28">
        <v>38929</v>
      </c>
      <c r="F8" s="28">
        <v>39446</v>
      </c>
      <c r="G8" s="13">
        <v>2</v>
      </c>
      <c r="H8" s="13" t="s">
        <v>112</v>
      </c>
    </row>
    <row r="9" spans="1:8" x14ac:dyDescent="0.3">
      <c r="A9" s="13" t="s">
        <v>128</v>
      </c>
      <c r="B9" s="13" t="s">
        <v>59</v>
      </c>
      <c r="C9" s="13" t="s">
        <v>91</v>
      </c>
      <c r="D9" s="13" t="s">
        <v>121</v>
      </c>
      <c r="E9" s="28">
        <v>37590</v>
      </c>
      <c r="F9" s="13"/>
      <c r="G9" s="13">
        <v>3</v>
      </c>
      <c r="H9" s="13" t="s">
        <v>113</v>
      </c>
    </row>
    <row r="10" spans="1:8" x14ac:dyDescent="0.3">
      <c r="A10" s="13" t="s">
        <v>93</v>
      </c>
      <c r="B10" s="13" t="s">
        <v>60</v>
      </c>
      <c r="C10" s="13" t="s">
        <v>97</v>
      </c>
      <c r="D10" s="13" t="s">
        <v>121</v>
      </c>
      <c r="E10" s="28">
        <v>39447</v>
      </c>
      <c r="F10" s="13"/>
      <c r="G10" s="13">
        <v>4</v>
      </c>
      <c r="H10" s="13" t="s">
        <v>92</v>
      </c>
    </row>
    <row r="11" spans="1:8" x14ac:dyDescent="0.3">
      <c r="A11" s="13" t="s">
        <v>129</v>
      </c>
      <c r="B11" s="13" t="s">
        <v>61</v>
      </c>
      <c r="C11" s="13" t="s">
        <v>98</v>
      </c>
      <c r="D11" s="13" t="s">
        <v>119</v>
      </c>
      <c r="E11" s="28">
        <v>38352</v>
      </c>
      <c r="F11" s="28">
        <v>39081</v>
      </c>
      <c r="G11" s="13">
        <v>4</v>
      </c>
      <c r="H11" s="13" t="s">
        <v>92</v>
      </c>
    </row>
    <row r="12" spans="1:8" x14ac:dyDescent="0.3">
      <c r="A12" s="13" t="s">
        <v>130</v>
      </c>
      <c r="B12" s="13" t="s">
        <v>62</v>
      </c>
      <c r="C12" s="13" t="s">
        <v>99</v>
      </c>
      <c r="D12" s="13" t="s">
        <v>122</v>
      </c>
      <c r="E12" s="28">
        <v>38018</v>
      </c>
      <c r="F12" s="28">
        <v>39446</v>
      </c>
      <c r="G12" s="13">
        <v>1</v>
      </c>
      <c r="H12" s="13" t="s">
        <v>114</v>
      </c>
    </row>
    <row r="13" spans="1:8" x14ac:dyDescent="0.3">
      <c r="A13" s="13" t="s">
        <v>131</v>
      </c>
      <c r="B13" s="13" t="s">
        <v>63</v>
      </c>
      <c r="C13" s="13" t="s">
        <v>100</v>
      </c>
      <c r="D13" s="13" t="s">
        <v>122</v>
      </c>
      <c r="E13" s="28" t="s">
        <v>106</v>
      </c>
      <c r="F13" s="28">
        <v>38747</v>
      </c>
      <c r="G13" s="13">
        <v>2</v>
      </c>
      <c r="H13" s="13" t="s">
        <v>115</v>
      </c>
    </row>
    <row r="14" spans="1:8" x14ac:dyDescent="0.3">
      <c r="A14" s="13" t="s">
        <v>132</v>
      </c>
      <c r="B14" s="13" t="s">
        <v>64</v>
      </c>
      <c r="C14" s="13" t="s">
        <v>101</v>
      </c>
      <c r="D14" s="13" t="s">
        <v>119</v>
      </c>
      <c r="E14" s="28">
        <v>38749</v>
      </c>
      <c r="F14" s="13"/>
      <c r="G14" s="13">
        <v>3</v>
      </c>
      <c r="H14" s="13" t="s">
        <v>116</v>
      </c>
    </row>
    <row r="15" spans="1:8" x14ac:dyDescent="0.3">
      <c r="A15" s="13" t="s">
        <v>133</v>
      </c>
      <c r="B15" s="13" t="s">
        <v>66</v>
      </c>
      <c r="C15" s="13" t="s">
        <v>101</v>
      </c>
      <c r="D15" s="13" t="s">
        <v>120</v>
      </c>
      <c r="E15" s="28">
        <v>39417</v>
      </c>
      <c r="F15" s="13"/>
      <c r="G15" s="13">
        <v>2</v>
      </c>
      <c r="H15" s="13" t="s">
        <v>117</v>
      </c>
    </row>
    <row r="16" spans="1:8" x14ac:dyDescent="0.3">
      <c r="A16" s="13" t="s">
        <v>134</v>
      </c>
      <c r="B16" s="13" t="s">
        <v>65</v>
      </c>
      <c r="C16" s="13" t="s">
        <v>102</v>
      </c>
      <c r="D16" s="13" t="s">
        <v>118</v>
      </c>
      <c r="E16" s="28">
        <v>39448</v>
      </c>
      <c r="F16" s="13"/>
      <c r="G16" s="13">
        <v>1</v>
      </c>
      <c r="H16" s="13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12</vt:i4>
      </vt:variant>
    </vt:vector>
  </HeadingPairs>
  <TitlesOfParts>
    <vt:vector size="17" baseType="lpstr">
      <vt:lpstr>실습1</vt:lpstr>
      <vt:lpstr>실습2</vt:lpstr>
      <vt:lpstr>실습3</vt:lpstr>
      <vt:lpstr>실습4</vt:lpstr>
      <vt:lpstr>실습5</vt:lpstr>
      <vt:lpstr>가입일</vt:lpstr>
      <vt:lpstr>발행번호</vt:lpstr>
      <vt:lpstr>상품명</vt:lpstr>
      <vt:lpstr>상품코드</vt:lpstr>
      <vt:lpstr>상품코드표</vt:lpstr>
      <vt:lpstr>성명</vt:lpstr>
      <vt:lpstr>주민번호</vt:lpstr>
      <vt:lpstr>지역</vt:lpstr>
      <vt:lpstr>클럽지역</vt:lpstr>
      <vt:lpstr>탈퇴일</vt:lpstr>
      <vt:lpstr>할인률표</vt:lpstr>
      <vt:lpstr>회원번호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2015-09-22T06:17:16Z</dcterms:created>
  <dcterms:modified xsi:type="dcterms:W3CDTF">2015-09-22T07:52:02Z</dcterms:modified>
</cp:coreProperties>
</file>