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ursh/Desktop/PRINCIPLES OF FINANCE (in Excel)/"/>
    </mc:Choice>
  </mc:AlternateContent>
  <bookViews>
    <workbookView xWindow="0" yWindow="0" windowWidth="25600" windowHeight="16000" tabRatio="500" activeTab="1"/>
  </bookViews>
  <sheets>
    <sheet name="DIVIDEND GROWTH MODEL" sheetId="1" r:id="rId1"/>
    <sheet name="PRICE RATIO ANALYSI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2" l="1"/>
  <c r="B23" i="2"/>
  <c r="C23" i="2"/>
  <c r="D23" i="2"/>
  <c r="E23" i="2"/>
  <c r="F23" i="2"/>
  <c r="B24" i="2"/>
  <c r="C24" i="2"/>
  <c r="D24" i="2"/>
  <c r="E24" i="2"/>
  <c r="F24" i="2"/>
  <c r="E9" i="2"/>
  <c r="B6" i="2"/>
  <c r="B7" i="2"/>
  <c r="C6" i="2"/>
  <c r="C7" i="2"/>
  <c r="D6" i="2"/>
  <c r="D7" i="2"/>
  <c r="E6" i="2"/>
  <c r="E7" i="2"/>
  <c r="F6" i="2"/>
  <c r="F7" i="2"/>
  <c r="H7" i="2"/>
  <c r="I7" i="2"/>
  <c r="B9" i="2"/>
  <c r="B10" i="2"/>
  <c r="C9" i="2"/>
  <c r="C10" i="2"/>
  <c r="D9" i="2"/>
  <c r="D10" i="2"/>
  <c r="E10" i="2"/>
  <c r="F9" i="2"/>
  <c r="F10" i="2"/>
  <c r="H10" i="2"/>
  <c r="I10" i="2"/>
  <c r="B12" i="2"/>
  <c r="B13" i="2"/>
  <c r="C12" i="2"/>
  <c r="C13" i="2"/>
  <c r="D12" i="2"/>
  <c r="D13" i="2"/>
  <c r="E12" i="2"/>
  <c r="E13" i="2"/>
  <c r="F12" i="2"/>
  <c r="F13" i="2"/>
  <c r="H13" i="2"/>
  <c r="I13" i="2"/>
  <c r="I17" i="2"/>
  <c r="C7" i="1"/>
  <c r="C8" i="1"/>
  <c r="D7" i="1"/>
  <c r="D8" i="1"/>
  <c r="D6" i="1"/>
  <c r="E6" i="1"/>
  <c r="H3" i="1"/>
  <c r="E5" i="1"/>
  <c r="E4" i="1"/>
  <c r="D4" i="1"/>
  <c r="D5" i="1"/>
  <c r="C6" i="1"/>
  <c r="C4" i="1"/>
  <c r="C5" i="1"/>
</calcChain>
</file>

<file path=xl/sharedStrings.xml><?xml version="1.0" encoding="utf-8"?>
<sst xmlns="http://schemas.openxmlformats.org/spreadsheetml/2006/main" count="35" uniqueCount="31">
  <si>
    <t>PRICE</t>
  </si>
  <si>
    <t>RETURN RATE</t>
  </si>
  <si>
    <t>YEAR</t>
  </si>
  <si>
    <t>DIV GROWTH RATE</t>
  </si>
  <si>
    <t>CASH FLOWS</t>
  </si>
  <si>
    <t>STOPPING POINT</t>
  </si>
  <si>
    <t>NET PRESENT VALUE</t>
  </si>
  <si>
    <t>N/A</t>
  </si>
  <si>
    <t>DIVIDENDS</t>
  </si>
  <si>
    <t>DIVIDEND GROWTH MODEL</t>
  </si>
  <si>
    <t>Average</t>
  </si>
  <si>
    <t>AVG X RECENTS</t>
  </si>
  <si>
    <t>EPS</t>
  </si>
  <si>
    <t>TRADING RANGE</t>
  </si>
  <si>
    <t>PRICE RATIO ANALYSIS</t>
  </si>
  <si>
    <t>SALES PER SHARE</t>
  </si>
  <si>
    <t>PRICE/SPS</t>
  </si>
  <si>
    <t>CASH FLOW PER SHARE</t>
  </si>
  <si>
    <t>PRICE/CFPS</t>
  </si>
  <si>
    <t>PRICE/EPS</t>
  </si>
  <si>
    <t>CLOSING PRICES</t>
  </si>
  <si>
    <t>DEP AND AMORT</t>
  </si>
  <si>
    <t>SHARES OUTSTANDING</t>
  </si>
  <si>
    <t>SALES</t>
  </si>
  <si>
    <t>COST OF GOODS SOLD</t>
  </si>
  <si>
    <t>NET INCOME</t>
  </si>
  <si>
    <t>CASH FLOW</t>
  </si>
  <si>
    <t>END OF YEAR</t>
  </si>
  <si>
    <t>EOY (PREV)</t>
  </si>
  <si>
    <t>BUY @</t>
  </si>
  <si>
    <t>SELL 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</si>
</sst>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3" formatCode="_(* #,##0.00_);_(* \(#,##0.0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pple Braille"/>
    </font>
    <font>
      <b/>
      <u/>
      <sz val="12"/>
      <color theme="1"/>
      <name val="Apple Braille"/>
    </font>
    <font>
      <b/>
      <u/>
      <sz val="11"/>
      <color theme="1"/>
      <name val="Apple Braille"/>
    </font>
    <font>
      <sz val="13"/>
      <color rgb="FF000000"/>
      <name val="Apple Braille"/>
    </font>
    <font>
      <sz val="12"/>
      <color rgb="FF000000"/>
      <name val="Apple Braille"/>
    </font>
    <font>
      <sz val="18"/>
      <color theme="1"/>
      <name val="Apple Braille"/>
    </font>
    <font>
      <sz val="18"/>
      <color theme="1"/>
      <name val="Calibri"/>
      <family val="2"/>
      <scheme val="minor"/>
    </font>
    <font>
      <sz val="18"/>
      <color theme="0"/>
      <name val="Apple Braille"/>
    </font>
  </fonts>
  <fills count="7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ill="1" applyBorder="1"/>
    <xf numFmtId="0" fontId="0" fillId="0" borderId="0" xfId="0" applyAlignment="1"/>
    <xf numFmtId="0" fontId="2" fillId="0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0" borderId="3" xfId="0" applyFill="1" applyBorder="1"/>
    <xf numFmtId="0" fontId="0" fillId="0" borderId="3" xfId="0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0" fillId="3" borderId="4" xfId="0" applyFill="1" applyBorder="1"/>
    <xf numFmtId="0" fontId="0" fillId="3" borderId="1" xfId="0" applyFill="1" applyBorder="1" applyAlignment="1">
      <alignment horizontal="center"/>
    </xf>
    <xf numFmtId="8" fontId="3" fillId="4" borderId="3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8" fontId="4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4" fillId="0" borderId="3" xfId="0" applyFont="1" applyBorder="1"/>
    <xf numFmtId="43" fontId="7" fillId="3" borderId="3" xfId="1" applyFont="1" applyFill="1" applyBorder="1" applyAlignment="1">
      <alignment horizontal="center"/>
    </xf>
    <xf numFmtId="43" fontId="8" fillId="3" borderId="3" xfId="1" applyFont="1" applyFill="1" applyBorder="1" applyAlignment="1">
      <alignment horizontal="center"/>
    </xf>
    <xf numFmtId="43" fontId="4" fillId="0" borderId="3" xfId="1" applyFont="1" applyBorder="1" applyAlignment="1">
      <alignment horizontal="center"/>
    </xf>
    <xf numFmtId="0" fontId="2" fillId="0" borderId="3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center"/>
    </xf>
    <xf numFmtId="8" fontId="11" fillId="6" borderId="3" xfId="0" applyNumberFormat="1" applyFont="1" applyFill="1" applyBorder="1" applyAlignment="1">
      <alignment horizontal="center"/>
    </xf>
    <xf numFmtId="8" fontId="11" fillId="5" borderId="3" xfId="0" applyNumberFormat="1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9" sqref="B9"/>
    </sheetView>
  </sheetViews>
  <sheetFormatPr baseColWidth="10" defaultRowHeight="16" x14ac:dyDescent="0.2"/>
  <cols>
    <col min="1" max="1" width="11.83203125" customWidth="1"/>
    <col min="2" max="2" width="17.33203125" customWidth="1"/>
    <col min="3" max="7" width="11.83203125" customWidth="1"/>
    <col min="8" max="8" width="15" customWidth="1"/>
    <col min="9" max="10" width="11.83203125" customWidth="1"/>
  </cols>
  <sheetData>
    <row r="1" spans="1:11" ht="26" customHeight="1" x14ac:dyDescent="0.2">
      <c r="A1" s="7" t="s">
        <v>9</v>
      </c>
      <c r="B1" s="8"/>
      <c r="C1" s="8"/>
      <c r="D1" s="8"/>
      <c r="E1" s="8"/>
      <c r="F1" s="8"/>
      <c r="G1" s="8"/>
      <c r="H1" s="8"/>
      <c r="I1" s="1"/>
      <c r="J1" s="1"/>
      <c r="K1" s="1"/>
    </row>
    <row r="2" spans="1:11" ht="33" customHeight="1" x14ac:dyDescent="0.2">
      <c r="A2" s="3" t="s">
        <v>2</v>
      </c>
      <c r="B2" s="3" t="s">
        <v>3</v>
      </c>
      <c r="C2" s="3" t="s">
        <v>8</v>
      </c>
      <c r="D2" s="3" t="s">
        <v>0</v>
      </c>
      <c r="E2" s="3" t="s">
        <v>4</v>
      </c>
      <c r="F2" s="3" t="s">
        <v>1</v>
      </c>
      <c r="G2" s="3" t="s">
        <v>5</v>
      </c>
      <c r="H2" s="3" t="s">
        <v>6</v>
      </c>
      <c r="I2" s="1"/>
      <c r="J2" s="1"/>
      <c r="K2" s="1"/>
    </row>
    <row r="3" spans="1:11" ht="18" customHeight="1" x14ac:dyDescent="0.2">
      <c r="A3" s="9">
        <v>0</v>
      </c>
      <c r="B3" s="10" t="s">
        <v>7</v>
      </c>
      <c r="C3" s="11">
        <v>1</v>
      </c>
      <c r="D3" s="10" t="s">
        <v>7</v>
      </c>
      <c r="E3" s="5">
        <v>0</v>
      </c>
      <c r="F3" s="12">
        <v>0.18</v>
      </c>
      <c r="G3" s="4">
        <v>3</v>
      </c>
      <c r="H3" s="13">
        <f>NPV(F3, E4:E6) + E3</f>
        <v>11.026614717992913</v>
      </c>
      <c r="I3" s="1"/>
      <c r="J3" s="1"/>
      <c r="K3" s="1"/>
    </row>
    <row r="4" spans="1:11" ht="18" customHeight="1" x14ac:dyDescent="0.2">
      <c r="A4" s="3">
        <v>1</v>
      </c>
      <c r="B4" s="4">
        <v>0.15</v>
      </c>
      <c r="C4" s="5">
        <f>C3*(1+B4)</f>
        <v>1.1499999999999999</v>
      </c>
      <c r="D4" s="5">
        <f>C5/($F$3-B5)</f>
        <v>44.083333333333329</v>
      </c>
      <c r="E4" s="5">
        <f>IF(A4=$G$3, C4+D4, C4)</f>
        <v>1.1499999999999999</v>
      </c>
      <c r="F4" s="5"/>
      <c r="G4" s="6"/>
      <c r="H4" s="5"/>
      <c r="I4" s="1"/>
      <c r="J4" s="1"/>
      <c r="K4" s="1"/>
    </row>
    <row r="5" spans="1:11" ht="18" customHeight="1" x14ac:dyDescent="0.2">
      <c r="A5" s="3">
        <v>2</v>
      </c>
      <c r="B5" s="4">
        <v>0.15</v>
      </c>
      <c r="C5" s="5">
        <f>C4*(1+B5)</f>
        <v>1.3224999999999998</v>
      </c>
      <c r="D5" s="5">
        <f>C6/($F$3-B6)</f>
        <v>50.695833333333319</v>
      </c>
      <c r="E5" s="5">
        <f t="shared" ref="E5:E6" si="0">IF(A5=$G$3, C5+D5, C5)</f>
        <v>1.3224999999999998</v>
      </c>
      <c r="F5" s="5"/>
      <c r="G5" s="6"/>
      <c r="H5" s="5"/>
      <c r="I5" s="1"/>
      <c r="J5" s="1"/>
      <c r="K5" s="1"/>
    </row>
    <row r="6" spans="1:11" ht="18" customHeight="1" x14ac:dyDescent="0.2">
      <c r="A6" s="3">
        <v>3</v>
      </c>
      <c r="B6" s="4">
        <v>0.15</v>
      </c>
      <c r="C6" s="5">
        <f>C5*(1+B6)</f>
        <v>1.5208749999999995</v>
      </c>
      <c r="D6" s="5">
        <f>C7/($F$3-B7)</f>
        <v>13.43439583333333</v>
      </c>
      <c r="E6" s="5">
        <f t="shared" si="0"/>
        <v>14.95527083333333</v>
      </c>
      <c r="F6" s="5"/>
      <c r="G6" s="6"/>
      <c r="H6" s="5"/>
      <c r="I6" s="1"/>
      <c r="J6" s="1"/>
      <c r="K6" s="1"/>
    </row>
    <row r="7" spans="1:11" ht="18" customHeight="1" x14ac:dyDescent="0.2">
      <c r="A7" s="3">
        <v>4</v>
      </c>
      <c r="B7" s="4">
        <v>0.06</v>
      </c>
      <c r="C7" s="5">
        <f>C6*(1+B7)</f>
        <v>1.6121274999999995</v>
      </c>
      <c r="D7" s="5">
        <f>C8/($F$3-B8)</f>
        <v>14.24045958333333</v>
      </c>
      <c r="E7" s="5"/>
      <c r="F7" s="5"/>
      <c r="G7" s="6"/>
      <c r="H7" s="5"/>
      <c r="I7" s="1"/>
      <c r="J7" s="1"/>
      <c r="K7" s="1"/>
    </row>
    <row r="8" spans="1:11" ht="18" customHeight="1" x14ac:dyDescent="0.2">
      <c r="A8" s="3">
        <v>5</v>
      </c>
      <c r="B8" s="4">
        <v>0.06</v>
      </c>
      <c r="C8" s="5">
        <f>C7*(1+B8)</f>
        <v>1.7088551499999995</v>
      </c>
      <c r="D8" s="5">
        <f>C9/($F$3-B9)</f>
        <v>0</v>
      </c>
      <c r="E8" s="5"/>
      <c r="F8" s="5"/>
      <c r="G8" s="6"/>
      <c r="H8" s="5"/>
      <c r="I8" s="1"/>
      <c r="J8" s="1"/>
      <c r="K8" s="1"/>
    </row>
    <row r="9" spans="1:11" ht="18" customHeight="1" x14ac:dyDescent="0.2">
      <c r="A9" s="3">
        <v>6</v>
      </c>
      <c r="B9" s="4">
        <v>0.06</v>
      </c>
      <c r="C9" s="5"/>
      <c r="D9" s="5"/>
      <c r="E9" s="5"/>
      <c r="F9" s="5"/>
      <c r="G9" s="6"/>
      <c r="H9" s="5"/>
      <c r="I9" s="1"/>
      <c r="J9" s="1"/>
      <c r="K9" s="1"/>
    </row>
    <row r="10" spans="1:11" x14ac:dyDescent="0.2">
      <c r="A10" s="3">
        <v>7</v>
      </c>
      <c r="B10" s="4">
        <v>0.06</v>
      </c>
      <c r="C10" s="5"/>
      <c r="D10" s="5"/>
      <c r="E10" s="5"/>
      <c r="F10" s="5"/>
      <c r="G10" s="6"/>
      <c r="H10" s="5"/>
      <c r="I10" s="1"/>
      <c r="J10" s="1"/>
      <c r="K10" s="1"/>
    </row>
    <row r="11" spans="1:11" x14ac:dyDescent="0.2">
      <c r="A11" s="3">
        <v>8</v>
      </c>
      <c r="B11" s="4">
        <v>0.06</v>
      </c>
      <c r="C11" s="5"/>
      <c r="D11" s="5"/>
      <c r="E11" s="5"/>
      <c r="F11" s="5"/>
      <c r="G11" s="6"/>
      <c r="H11" s="5"/>
      <c r="I11" s="1"/>
      <c r="J11" s="1"/>
      <c r="K11" s="1"/>
    </row>
    <row r="12" spans="1:11" x14ac:dyDescent="0.2">
      <c r="A12" s="3">
        <v>9</v>
      </c>
      <c r="B12" s="4">
        <v>0.06</v>
      </c>
      <c r="C12" s="5"/>
      <c r="D12" s="5"/>
      <c r="E12" s="5"/>
      <c r="F12" s="5"/>
      <c r="G12" s="6"/>
      <c r="H12" s="5"/>
      <c r="I12" s="1"/>
      <c r="J12" s="1"/>
      <c r="K12" s="1"/>
    </row>
    <row r="13" spans="1:11" x14ac:dyDescent="0.2">
      <c r="A13" s="3">
        <v>10</v>
      </c>
      <c r="B13" s="4">
        <v>0.06</v>
      </c>
      <c r="C13" s="5"/>
      <c r="D13" s="5"/>
      <c r="E13" s="5"/>
      <c r="F13" s="5"/>
      <c r="G13" s="6"/>
      <c r="H13" s="5"/>
      <c r="I13" s="1"/>
      <c r="J13" s="1"/>
      <c r="K13" s="1"/>
    </row>
    <row r="14" spans="1:11" x14ac:dyDescent="0.2">
      <c r="A14" s="3">
        <v>11</v>
      </c>
      <c r="B14" s="4">
        <v>0.06</v>
      </c>
      <c r="C14" s="6"/>
      <c r="D14" s="5"/>
      <c r="E14" s="5"/>
      <c r="F14" s="6"/>
      <c r="G14" s="6"/>
      <c r="H14" s="6"/>
    </row>
    <row r="15" spans="1:11" x14ac:dyDescent="0.2">
      <c r="A15" s="3">
        <v>12</v>
      </c>
      <c r="B15" s="4">
        <v>0.06</v>
      </c>
      <c r="C15" s="6"/>
      <c r="D15" s="5"/>
      <c r="E15" s="5"/>
      <c r="F15" s="6"/>
      <c r="G15" s="6"/>
      <c r="H15" s="6"/>
    </row>
    <row r="16" spans="1:11" x14ac:dyDescent="0.2">
      <c r="A16" s="3">
        <v>13</v>
      </c>
      <c r="B16" s="4">
        <v>0.06</v>
      </c>
      <c r="C16" s="6"/>
      <c r="D16" s="5"/>
      <c r="E16" s="5"/>
      <c r="F16" s="6"/>
      <c r="G16" s="6"/>
      <c r="H16" s="6"/>
    </row>
    <row r="17" spans="1:8" x14ac:dyDescent="0.2">
      <c r="A17" s="3">
        <v>14</v>
      </c>
      <c r="B17" s="4">
        <v>0.06</v>
      </c>
      <c r="C17" s="6"/>
      <c r="D17" s="5"/>
      <c r="E17" s="5"/>
      <c r="F17" s="6"/>
      <c r="G17" s="6"/>
      <c r="H17" s="6"/>
    </row>
    <row r="18" spans="1:8" x14ac:dyDescent="0.2">
      <c r="A18" s="3">
        <v>15</v>
      </c>
      <c r="B18" s="4">
        <v>0.06</v>
      </c>
      <c r="C18" s="6"/>
      <c r="D18" s="5"/>
      <c r="E18" s="5"/>
      <c r="F18" s="6"/>
      <c r="G18" s="6"/>
      <c r="H18" s="6"/>
    </row>
    <row r="20" spans="1:8" x14ac:dyDescent="0.2">
      <c r="D20" s="2"/>
      <c r="E20" s="2"/>
      <c r="F20" s="2"/>
      <c r="G20" s="2"/>
      <c r="H20" s="2"/>
    </row>
    <row r="21" spans="1:8" x14ac:dyDescent="0.2">
      <c r="D21" s="2"/>
      <c r="E21" s="2"/>
      <c r="F21" s="2"/>
      <c r="G21" s="2"/>
      <c r="H21" s="2"/>
    </row>
    <row r="22" spans="1:8" x14ac:dyDescent="0.2">
      <c r="D22" s="2"/>
      <c r="E22" s="2"/>
      <c r="F22" s="2"/>
      <c r="G22" s="2"/>
      <c r="H22" s="2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M14" sqref="M14"/>
    </sheetView>
  </sheetViews>
  <sheetFormatPr baseColWidth="10" defaultRowHeight="16" x14ac:dyDescent="0.2"/>
  <cols>
    <col min="1" max="1" width="24.1640625" customWidth="1"/>
    <col min="2" max="6" width="15.1640625" bestFit="1" customWidth="1"/>
    <col min="8" max="8" width="14.6640625" customWidth="1"/>
    <col min="9" max="9" width="16.1640625" customWidth="1"/>
  </cols>
  <sheetData>
    <row r="1" spans="1:9" ht="16" customHeight="1" x14ac:dyDescent="0.2">
      <c r="A1" s="14" t="s">
        <v>14</v>
      </c>
      <c r="B1" s="15"/>
      <c r="C1" s="15"/>
      <c r="D1" s="15"/>
      <c r="E1" s="15"/>
      <c r="F1" s="15"/>
      <c r="G1" s="15"/>
      <c r="H1" s="15"/>
      <c r="I1" s="15"/>
    </row>
    <row r="2" spans="1:9" ht="16" customHeight="1" x14ac:dyDescent="0.2">
      <c r="A2" s="7"/>
      <c r="B2" s="8"/>
      <c r="C2" s="8"/>
      <c r="D2" s="8"/>
      <c r="E2" s="8"/>
      <c r="F2" s="8"/>
      <c r="G2" s="8"/>
      <c r="H2" s="8"/>
      <c r="I2" s="8"/>
    </row>
    <row r="3" spans="1:9" x14ac:dyDescent="0.2">
      <c r="A3" s="16"/>
      <c r="B3" s="3" t="s">
        <v>27</v>
      </c>
      <c r="C3" s="17" t="s">
        <v>28</v>
      </c>
      <c r="D3" s="17" t="s">
        <v>28</v>
      </c>
      <c r="E3" s="17" t="s">
        <v>28</v>
      </c>
      <c r="F3" s="17" t="s">
        <v>28</v>
      </c>
      <c r="G3" s="18"/>
      <c r="H3" s="18" t="s">
        <v>10</v>
      </c>
      <c r="I3" s="18" t="s">
        <v>11</v>
      </c>
    </row>
    <row r="4" spans="1:9" x14ac:dyDescent="0.2">
      <c r="A4" s="16"/>
      <c r="B4" s="16"/>
      <c r="C4" s="16"/>
      <c r="D4" s="16"/>
      <c r="E4" s="16"/>
      <c r="F4" s="16"/>
      <c r="G4" s="16"/>
      <c r="H4" s="16"/>
      <c r="I4" s="16"/>
    </row>
    <row r="5" spans="1:9" x14ac:dyDescent="0.2">
      <c r="A5" s="16"/>
      <c r="B5" s="16"/>
      <c r="C5" s="16"/>
      <c r="D5" s="16"/>
      <c r="E5" s="16"/>
      <c r="F5" s="16"/>
      <c r="G5" s="16"/>
      <c r="H5" s="16"/>
      <c r="I5" s="16"/>
    </row>
    <row r="6" spans="1:9" x14ac:dyDescent="0.2">
      <c r="A6" s="27" t="s">
        <v>15</v>
      </c>
      <c r="B6" s="19">
        <f>B21/B18</f>
        <v>11.576883903765061</v>
      </c>
      <c r="C6" s="19">
        <f t="shared" ref="C6:F6" si="0">C21/C18</f>
        <v>11.257068482660733</v>
      </c>
      <c r="D6" s="19">
        <f t="shared" si="0"/>
        <v>11.005716761589156</v>
      </c>
      <c r="E6" s="19">
        <f t="shared" si="0"/>
        <v>9.1702401170203309</v>
      </c>
      <c r="F6" s="19">
        <f t="shared" si="0"/>
        <v>7.209976280621027</v>
      </c>
      <c r="G6" s="16"/>
      <c r="H6" s="16"/>
      <c r="I6" s="16"/>
    </row>
    <row r="7" spans="1:9" x14ac:dyDescent="0.2">
      <c r="A7" s="27" t="s">
        <v>16</v>
      </c>
      <c r="B7" s="20">
        <f>B16/B6</f>
        <v>1.526317457001821</v>
      </c>
      <c r="C7" s="20">
        <f>C16/C6</f>
        <v>1.2818612609691888</v>
      </c>
      <c r="D7" s="20">
        <f>D16/D6</f>
        <v>2.6395373085910094</v>
      </c>
      <c r="E7" s="20">
        <f>E16/E6</f>
        <v>4.3957409495944431</v>
      </c>
      <c r="F7" s="20">
        <f>F16/F6</f>
        <v>4.7087533548828455</v>
      </c>
      <c r="G7" s="16"/>
      <c r="H7" s="20">
        <f>AVERAGE(B7:F7)</f>
        <v>2.9104420662078616</v>
      </c>
      <c r="I7" s="19">
        <f>H7*B6</f>
        <v>33.69384990912252</v>
      </c>
    </row>
    <row r="8" spans="1:9" x14ac:dyDescent="0.2">
      <c r="A8" s="27"/>
      <c r="B8" s="16"/>
      <c r="C8" s="16"/>
      <c r="D8" s="16"/>
      <c r="E8" s="16"/>
      <c r="F8" s="16"/>
      <c r="G8" s="16"/>
      <c r="H8" s="16"/>
      <c r="I8" s="16"/>
    </row>
    <row r="9" spans="1:9" x14ac:dyDescent="0.2">
      <c r="A9" s="27" t="s">
        <v>17</v>
      </c>
      <c r="B9" s="19">
        <f>B24/B18</f>
        <v>4.8122787872393049</v>
      </c>
      <c r="C9" s="19">
        <f t="shared" ref="C9:F9" si="1">C24/C18</f>
        <v>4.6710195283865819</v>
      </c>
      <c r="D9" s="19">
        <f t="shared" si="1"/>
        <v>4.7802344134294872</v>
      </c>
      <c r="E9" s="19">
        <f>E24/E18</f>
        <v>4.1754662089155481</v>
      </c>
      <c r="F9" s="19">
        <f t="shared" si="1"/>
        <v>3.3663861895343263</v>
      </c>
      <c r="G9" s="16"/>
      <c r="H9" s="16"/>
      <c r="I9" s="16"/>
    </row>
    <row r="10" spans="1:9" x14ac:dyDescent="0.2">
      <c r="A10" s="27" t="s">
        <v>18</v>
      </c>
      <c r="B10" s="20">
        <f>B16/B9</f>
        <v>3.6718570933287262</v>
      </c>
      <c r="C10" s="20">
        <f>C16/C9</f>
        <v>3.0892613298459639</v>
      </c>
      <c r="D10" s="20">
        <f>D16/D9</f>
        <v>6.0771078335379451</v>
      </c>
      <c r="E10" s="20">
        <f>E16/E9</f>
        <v>9.654011787696712</v>
      </c>
      <c r="F10" s="20">
        <f>F16/F9</f>
        <v>10.084998597471172</v>
      </c>
      <c r="G10" s="16"/>
      <c r="H10" s="20">
        <f>AVERAGE(B10:F10)</f>
        <v>6.5154473283761032</v>
      </c>
      <c r="I10" s="19">
        <f>H10*B9</f>
        <v>31.354148967719322</v>
      </c>
    </row>
    <row r="11" spans="1:9" x14ac:dyDescent="0.2">
      <c r="A11" s="27"/>
      <c r="B11" s="16"/>
      <c r="C11" s="16"/>
      <c r="D11" s="16"/>
      <c r="E11" s="16"/>
      <c r="F11" s="16"/>
      <c r="G11" s="16"/>
      <c r="H11" s="16"/>
      <c r="I11" s="16"/>
    </row>
    <row r="12" spans="1:9" x14ac:dyDescent="0.2">
      <c r="A12" s="27" t="s">
        <v>12</v>
      </c>
      <c r="B12" s="19">
        <f>B23/B18</f>
        <v>5.2174842696974819</v>
      </c>
      <c r="C12" s="19">
        <f t="shared" ref="C12:F12" si="2">C23/C18</f>
        <v>5.0640389290956378</v>
      </c>
      <c r="D12" s="19">
        <f t="shared" si="2"/>
        <v>5.1104286104282997</v>
      </c>
      <c r="E12" s="19">
        <f t="shared" si="2"/>
        <v>4.4090193089134617</v>
      </c>
      <c r="F12" s="19">
        <f t="shared" si="2"/>
        <v>3.5349096870391041</v>
      </c>
      <c r="G12" s="16"/>
      <c r="H12" s="16"/>
      <c r="I12" s="16"/>
    </row>
    <row r="13" spans="1:9" x14ac:dyDescent="0.2">
      <c r="A13" s="27" t="s">
        <v>19</v>
      </c>
      <c r="B13" s="20">
        <f>B16/B12</f>
        <v>3.3866896547489804</v>
      </c>
      <c r="C13" s="20">
        <f>C16/C12</f>
        <v>2.8495041610150071</v>
      </c>
      <c r="D13" s="20">
        <f>D16/D12</f>
        <v>5.684454713000159</v>
      </c>
      <c r="E13" s="20">
        <f>E16/E12</f>
        <v>9.1426226958243486</v>
      </c>
      <c r="F13" s="20">
        <f>F16/F12</f>
        <v>9.6042057664101339</v>
      </c>
      <c r="G13" s="16"/>
      <c r="H13" s="20">
        <f>AVERAGE(B13:F13)</f>
        <v>6.1334953981997256</v>
      </c>
      <c r="I13" s="19">
        <f>H13*B12</f>
        <v>32.001415758368964</v>
      </c>
    </row>
    <row r="14" spans="1:9" x14ac:dyDescent="0.2">
      <c r="A14" s="27"/>
      <c r="B14" s="16"/>
      <c r="C14" s="16"/>
      <c r="D14" s="16"/>
      <c r="E14" s="16"/>
      <c r="F14" s="16"/>
      <c r="G14" s="16"/>
      <c r="H14" s="16"/>
      <c r="I14" s="16"/>
    </row>
    <row r="15" spans="1:9" ht="24" x14ac:dyDescent="0.3">
      <c r="A15" s="27"/>
      <c r="B15" s="16"/>
      <c r="C15" s="16"/>
      <c r="D15" s="16"/>
      <c r="E15" s="16"/>
      <c r="F15" s="16"/>
      <c r="G15" s="16"/>
      <c r="H15" s="28" t="s">
        <v>13</v>
      </c>
      <c r="I15" s="28"/>
    </row>
    <row r="16" spans="1:9" ht="24" x14ac:dyDescent="0.3">
      <c r="A16" s="27" t="s">
        <v>20</v>
      </c>
      <c r="B16" s="24">
        <v>17.670000000000002</v>
      </c>
      <c r="C16" s="24">
        <v>14.43</v>
      </c>
      <c r="D16" s="24">
        <v>29.05</v>
      </c>
      <c r="E16" s="24">
        <v>40.31</v>
      </c>
      <c r="F16" s="24">
        <v>33.950000000000003</v>
      </c>
      <c r="G16" s="16"/>
      <c r="H16" s="31" t="s">
        <v>29</v>
      </c>
      <c r="I16" s="31" t="s">
        <v>30</v>
      </c>
    </row>
    <row r="17" spans="1:9" ht="24" x14ac:dyDescent="0.3">
      <c r="A17" s="27" t="s">
        <v>21</v>
      </c>
      <c r="B17" s="25">
        <v>181768</v>
      </c>
      <c r="C17" s="25">
        <v>173747</v>
      </c>
      <c r="D17" s="25">
        <v>144770</v>
      </c>
      <c r="E17" s="25">
        <v>100940</v>
      </c>
      <c r="F17" s="25">
        <v>72093</v>
      </c>
      <c r="G17" s="21"/>
      <c r="H17" s="29">
        <f>MIN(I7:I13)</f>
        <v>31.354148967719322</v>
      </c>
      <c r="I17" s="30">
        <f>MAX(I7:I13)</f>
        <v>33.69384990912252</v>
      </c>
    </row>
    <row r="18" spans="1:9" x14ac:dyDescent="0.2">
      <c r="A18" s="27" t="s">
        <v>22</v>
      </c>
      <c r="B18" s="25">
        <v>448582.28200000001</v>
      </c>
      <c r="C18" s="25">
        <v>442082.50199999998</v>
      </c>
      <c r="D18" s="25">
        <v>438438.95899999997</v>
      </c>
      <c r="E18" s="25">
        <v>432192.93599999999</v>
      </c>
      <c r="F18" s="25">
        <v>427791.97600000002</v>
      </c>
      <c r="G18" s="22"/>
      <c r="H18" s="16"/>
      <c r="I18" s="16"/>
    </row>
    <row r="19" spans="1:9" x14ac:dyDescent="0.2">
      <c r="A19" s="27"/>
      <c r="B19" s="26"/>
      <c r="C19" s="26"/>
      <c r="D19" s="26"/>
      <c r="E19" s="26"/>
      <c r="F19" s="26"/>
      <c r="G19" s="16"/>
      <c r="H19" s="16"/>
      <c r="I19" s="16"/>
    </row>
    <row r="20" spans="1:9" x14ac:dyDescent="0.2">
      <c r="A20" s="27"/>
      <c r="B20" s="26"/>
      <c r="C20" s="26"/>
      <c r="D20" s="26"/>
      <c r="E20" s="26"/>
      <c r="F20" s="26"/>
      <c r="G20" s="16"/>
      <c r="H20" s="16"/>
      <c r="I20" s="16"/>
    </row>
    <row r="21" spans="1:9" ht="17" x14ac:dyDescent="0.2">
      <c r="A21" s="27" t="s">
        <v>23</v>
      </c>
      <c r="B21" s="24">
        <v>5193185</v>
      </c>
      <c r="C21" s="24">
        <v>4976553</v>
      </c>
      <c r="D21" s="24">
        <v>4825335</v>
      </c>
      <c r="E21" s="24">
        <v>3963313</v>
      </c>
      <c r="F21" s="24">
        <v>3084370</v>
      </c>
      <c r="G21" s="21"/>
      <c r="H21" s="23"/>
      <c r="I21" s="23"/>
    </row>
    <row r="22" spans="1:9" ht="17" x14ac:dyDescent="0.2">
      <c r="A22" s="27" t="s">
        <v>24</v>
      </c>
      <c r="B22" s="24">
        <v>2852714</v>
      </c>
      <c r="C22" s="24">
        <v>2737830</v>
      </c>
      <c r="D22" s="24">
        <v>2584724</v>
      </c>
      <c r="E22" s="24">
        <v>2057766</v>
      </c>
      <c r="F22" s="24">
        <v>1572164</v>
      </c>
      <c r="G22" s="21"/>
      <c r="H22" s="23"/>
      <c r="I22" s="23"/>
    </row>
    <row r="23" spans="1:9" ht="17" x14ac:dyDescent="0.2">
      <c r="A23" s="27" t="s">
        <v>25</v>
      </c>
      <c r="B23" s="24">
        <f>B21-B22</f>
        <v>2340471</v>
      </c>
      <c r="C23" s="24">
        <f t="shared" ref="C23:F23" si="3">C21-C22</f>
        <v>2238723</v>
      </c>
      <c r="D23" s="24">
        <f t="shared" si="3"/>
        <v>2240611</v>
      </c>
      <c r="E23" s="24">
        <f t="shared" si="3"/>
        <v>1905547</v>
      </c>
      <c r="F23" s="24">
        <f t="shared" si="3"/>
        <v>1512206</v>
      </c>
      <c r="G23" s="16"/>
      <c r="H23" s="23"/>
      <c r="I23" s="23"/>
    </row>
    <row r="24" spans="1:9" ht="17" x14ac:dyDescent="0.2">
      <c r="A24" s="27" t="s">
        <v>26</v>
      </c>
      <c r="B24" s="24">
        <f>B23-B17</f>
        <v>2158703</v>
      </c>
      <c r="C24" s="24">
        <f>C23-C17</f>
        <v>2064976</v>
      </c>
      <c r="D24" s="24">
        <f>D23-D17</f>
        <v>2095841</v>
      </c>
      <c r="E24" s="24">
        <f>E23-E17</f>
        <v>1804607</v>
      </c>
      <c r="F24" s="24">
        <f>F23-F17</f>
        <v>1440113</v>
      </c>
      <c r="G24" s="21"/>
      <c r="H24" s="23"/>
      <c r="I24" s="23"/>
    </row>
  </sheetData>
  <mergeCells count="2">
    <mergeCell ref="A1:I2"/>
    <mergeCell ref="H15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DIVIDEND GROWTH MODEL</vt:lpstr>
      <vt:lpstr>PRICE RATIO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2019-05-26T01:18:34Z</dcterms:created>
  <dcterms:modified xsi:type="dcterms:W3CDTF">2019-05-28T01:46:45Z</dcterms:modified>
</cp:coreProperties>
</file>