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tkartalkaya\Desktop\MEF BDA\BDA 501 Applied Statistics\Week-2\HW-2\"/>
    </mc:Choice>
  </mc:AlternateContent>
  <bookViews>
    <workbookView xWindow="0" yWindow="461" windowWidth="25603" windowHeight="14630" tabRatio="500"/>
  </bookViews>
  <sheets>
    <sheet name="Normal Probabilities" sheetId="4" r:id="rId1"/>
    <sheet name="Confidence Interval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5" l="1"/>
  <c r="L20" i="5" l="1"/>
  <c r="L10" i="5"/>
  <c r="M12" i="5"/>
  <c r="P23" i="5"/>
  <c r="P22" i="5"/>
  <c r="M22" i="5"/>
  <c r="P13" i="5"/>
  <c r="P12" i="5"/>
  <c r="Q4" i="5"/>
  <c r="R6" i="5"/>
  <c r="S4" i="5"/>
  <c r="S3" i="5"/>
  <c r="S2" i="5"/>
  <c r="Q2" i="5"/>
  <c r="Q3" i="5"/>
  <c r="B39" i="4"/>
  <c r="B38" i="4"/>
  <c r="B37" i="4"/>
  <c r="D33" i="4"/>
  <c r="B33" i="4"/>
  <c r="E33" i="4"/>
  <c r="E30" i="4"/>
  <c r="D30" i="4"/>
  <c r="B30" i="4"/>
  <c r="E27" i="4"/>
  <c r="D27" i="4"/>
  <c r="B27" i="4"/>
  <c r="E24" i="4"/>
  <c r="C24" i="4"/>
  <c r="E21" i="4"/>
  <c r="C21" i="4"/>
  <c r="E18" i="4"/>
  <c r="C18" i="4"/>
  <c r="D18" i="4"/>
  <c r="Q12" i="5"/>
  <c r="C38" i="4"/>
  <c r="F27" i="4"/>
  <c r="D24" i="4"/>
  <c r="F18" i="4"/>
  <c r="Q13" i="5"/>
  <c r="C37" i="4"/>
  <c r="F21" i="4"/>
  <c r="F33" i="4"/>
  <c r="Q22" i="5"/>
  <c r="C39" i="4"/>
  <c r="F30" i="4"/>
  <c r="F24" i="4"/>
  <c r="Q23" i="5"/>
  <c r="D21" i="4"/>
</calcChain>
</file>

<file path=xl/sharedStrings.xml><?xml version="1.0" encoding="utf-8"?>
<sst xmlns="http://schemas.openxmlformats.org/spreadsheetml/2006/main" count="47" uniqueCount="39">
  <si>
    <t xml:space="preserve">    95% of the students. Calculate his grade. </t>
  </si>
  <si>
    <r>
      <t>•</t>
    </r>
    <r>
      <rPr>
        <sz val="18"/>
        <color rgb="FF000000"/>
        <rFont val="Times"/>
      </rPr>
      <t xml:space="preserve">What is the probability that a student scores </t>
    </r>
  </si>
  <si>
    <r>
      <t>–</t>
    </r>
    <r>
      <rPr>
        <sz val="18"/>
        <color rgb="FF000000"/>
        <rFont val="Times"/>
      </rPr>
      <t xml:space="preserve">an 82 or less? </t>
    </r>
  </si>
  <si>
    <r>
      <t>–</t>
    </r>
    <r>
      <rPr>
        <sz val="18"/>
        <color rgb="FF000000"/>
        <rFont val="Times"/>
      </rPr>
      <t xml:space="preserve">a 90 or more? </t>
    </r>
  </si>
  <si>
    <r>
      <t>–</t>
    </r>
    <r>
      <rPr>
        <sz val="18"/>
        <color rgb="FF000000"/>
        <rFont val="Times"/>
      </rPr>
      <t xml:space="preserve">a 74 or less? </t>
    </r>
  </si>
  <si>
    <r>
      <t>–</t>
    </r>
    <r>
      <rPr>
        <sz val="18"/>
        <color rgb="FF000000"/>
        <rFont val="Times"/>
      </rPr>
      <t xml:space="preserve">between 74 and 82? </t>
    </r>
  </si>
  <si>
    <r>
      <t>•</t>
    </r>
    <r>
      <rPr>
        <sz val="18"/>
        <color rgb="FF000000"/>
        <rFont val="Times"/>
      </rPr>
      <t>A students claims that his grade is better than the</t>
    </r>
  </si>
  <si>
    <r>
      <t>•</t>
    </r>
    <r>
      <rPr>
        <sz val="18"/>
        <color rgb="FF000000"/>
        <rFont val="Times"/>
      </rPr>
      <t>A professor’s exam scores are approximately distributed normally with mean 80 and standard deviation 5. Let φ(z) determine the value read from the table or excel</t>
    </r>
  </si>
  <si>
    <r>
      <t>–</t>
    </r>
    <r>
      <rPr>
        <sz val="18"/>
        <color rgb="FF000000"/>
        <rFont val="Times"/>
      </rPr>
      <t xml:space="preserve">between 75 and 85? </t>
    </r>
  </si>
  <si>
    <r>
      <t>–</t>
    </r>
    <r>
      <rPr>
        <sz val="18"/>
        <color rgb="FF000000"/>
        <rFont val="Times"/>
      </rPr>
      <t xml:space="preserve">between 70 and 90? </t>
    </r>
  </si>
  <si>
    <t>Annual Profit</t>
  </si>
  <si>
    <t>Mean</t>
  </si>
  <si>
    <t>Variance</t>
  </si>
  <si>
    <t>Std dev</t>
  </si>
  <si>
    <t>a)</t>
  </si>
  <si>
    <t>b)</t>
  </si>
  <si>
    <t xml:space="preserve">•What is the probability that a student scores an 82 or less? </t>
  </si>
  <si>
    <t xml:space="preserve">•What is the probability that a student scores a 90 or more? </t>
  </si>
  <si>
    <t xml:space="preserve">•What is the probability that a student scores a 74 or less? </t>
  </si>
  <si>
    <t xml:space="preserve">•What is the probability that a student scores between 74 and 82? </t>
  </si>
  <si>
    <t xml:space="preserve">•What is the probability that a student scores between 75 and 85? </t>
  </si>
  <si>
    <t xml:space="preserve">•What is the probability that a student scores between 70 and 90? </t>
  </si>
  <si>
    <t>ANSWERS</t>
  </si>
  <si>
    <t>z&lt;</t>
  </si>
  <si>
    <t>z&gt;</t>
  </si>
  <si>
    <t xml:space="preserve">•A students claims that his grade is better than the 95% of the students. Calculate his grade. </t>
  </si>
  <si>
    <t>c)</t>
  </si>
  <si>
    <t>d)</t>
  </si>
  <si>
    <t>e)</t>
  </si>
  <si>
    <t>&lt;z&lt;</t>
  </si>
  <si>
    <t>Student's grade is &gt;88.23. Because;</t>
  </si>
  <si>
    <t>SAMPLE</t>
  </si>
  <si>
    <t>POPULATION</t>
  </si>
  <si>
    <t>is approximately normal distribution. We know this from the central limit theorem.</t>
  </si>
  <si>
    <t>We are %75 certain that the interval from 34.19 to 37.81 is an interval that contains the population mean time.</t>
  </si>
  <si>
    <t>z=</t>
  </si>
  <si>
    <t>40 which is greater than 37.81 (x+E) thousand dollars per employee is above confidence interval of %75.</t>
  </si>
  <si>
    <t>30 which is smaller than 34.19 (x-E) thousand dollars per employee is below %75 confidence interval.</t>
  </si>
  <si>
    <t>Also 30 and 40 thousand dollars which are not in confidence interval of %90  are not very good but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</si>
</sst>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4" x14ac:knownFonts="1">
    <font>
      <sz val="12"/>
      <color theme="1"/>
      <name val="Calibri"/>
      <family val="2"/>
      <scheme val="minor"/>
    </font>
    <font>
      <sz val="22"/>
      <color theme="1"/>
      <name val="Arial"/>
      <family val="2"/>
      <charset val="162"/>
    </font>
    <font>
      <sz val="22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"/>
      <family val="2"/>
      <charset val="162"/>
    </font>
    <font>
      <sz val="18"/>
      <color rgb="FF000000"/>
      <name val="Times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b/>
      <i/>
      <sz val="11"/>
      <color theme="3" tint="0.39997558519241921"/>
      <name val="Calibri"/>
      <family val="2"/>
      <charset val="162"/>
      <scheme val="minor"/>
    </font>
    <font>
      <b/>
      <i/>
      <u/>
      <sz val="11"/>
      <color theme="3" tint="0.59999389629810485"/>
      <name val="Calibri"/>
      <family val="2"/>
      <charset val="162"/>
      <scheme val="minor"/>
    </font>
    <font>
      <b/>
      <i/>
      <sz val="11"/>
      <color theme="3" tint="0.59999389629810485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9" fillId="0" borderId="0" xfId="0" applyFont="1"/>
    <xf numFmtId="164" fontId="0" fillId="0" borderId="0" xfId="0" applyNumberFormat="1"/>
    <xf numFmtId="0" fontId="10" fillId="0" borderId="0" xfId="0" applyFont="1"/>
    <xf numFmtId="165" fontId="0" fillId="0" borderId="0" xfId="0" applyNumberFormat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502920</xdr:colOff>
      <xdr:row>11</xdr:row>
      <xdr:rowOff>82296</xdr:rowOff>
    </xdr:from>
    <xdr:to>
      <xdr:col>5</xdr:col>
      <xdr:colOff>524863</xdr:colOff>
      <xdr:row>14</xdr:row>
      <xdr:rowOff>175170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144" y="3346704"/>
          <a:ext cx="1238095" cy="7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123181</xdr:colOff>
      <xdr:row>22</xdr:row>
      <xdr:rowOff>104167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80DDE86-A306-459B-973D-67932FFBC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52381" cy="48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146304</xdr:colOff>
      <xdr:row>1</xdr:row>
      <xdr:rowOff>0</xdr:rowOff>
    </xdr:from>
    <xdr:to>
      <xdr:col>15</xdr:col>
      <xdr:colOff>365760</xdr:colOff>
      <xdr:row>2</xdr:row>
      <xdr:rowOff>32919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088" y="0"/>
          <a:ext cx="219456" cy="252375"/>
        </a:xfrm>
        <a:prstGeom prst="rect">
          <a:avLst/>
        </a:prstGeom>
      </xdr:spPr>
    </xdr:pic>
    <xdr:clientData/>
  </xdr:twoCellAnchor>
  <xdr:twoCellAnchor editAs="oneCell">
    <xdr:from>
      <xdr:col>15</xdr:col>
      <xdr:colOff>146304</xdr:colOff>
      <xdr:row>1</xdr:row>
      <xdr:rowOff>210312</xdr:rowOff>
    </xdr:from>
    <xdr:to>
      <xdr:col>15</xdr:col>
      <xdr:colOff>365352</xdr:colOff>
      <xdr:row>3</xdr:row>
      <xdr:rowOff>47590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088" y="210312"/>
          <a:ext cx="219048" cy="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320040</xdr:colOff>
      <xdr:row>1</xdr:row>
      <xdr:rowOff>0</xdr:rowOff>
    </xdr:from>
    <xdr:to>
      <xdr:col>17</xdr:col>
      <xdr:colOff>481945</xdr:colOff>
      <xdr:row>2</xdr:row>
      <xdr:rowOff>18639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83112" y="0"/>
          <a:ext cx="161905" cy="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100584</xdr:colOff>
      <xdr:row>9</xdr:row>
      <xdr:rowOff>0</xdr:rowOff>
    </xdr:from>
    <xdr:to>
      <xdr:col>13</xdr:col>
      <xdr:colOff>320040</xdr:colOff>
      <xdr:row>10</xdr:row>
      <xdr:rowOff>32919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3656" y="1975104"/>
          <a:ext cx="219456" cy="252375"/>
        </a:xfrm>
        <a:prstGeom prst="rect">
          <a:avLst/>
        </a:prstGeom>
      </xdr:spPr>
    </xdr:pic>
    <xdr:clientData/>
  </xdr:twoCellAnchor>
  <xdr:twoCellAnchor editAs="oneCell">
    <xdr:from>
      <xdr:col>10</xdr:col>
      <xdr:colOff>27433</xdr:colOff>
      <xdr:row>10</xdr:row>
      <xdr:rowOff>36576</xdr:rowOff>
    </xdr:from>
    <xdr:to>
      <xdr:col>12</xdr:col>
      <xdr:colOff>54864</xdr:colOff>
      <xdr:row>13</xdr:row>
      <xdr:rowOff>60003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98281" y="2231136"/>
          <a:ext cx="1106423" cy="6817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18287</xdr:rowOff>
    </xdr:from>
    <xdr:to>
      <xdr:col>15</xdr:col>
      <xdr:colOff>0</xdr:colOff>
      <xdr:row>13</xdr:row>
      <xdr:rowOff>17912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3696" y="2432303"/>
          <a:ext cx="530352" cy="438537"/>
        </a:xfrm>
        <a:prstGeom prst="rect">
          <a:avLst/>
        </a:prstGeom>
      </xdr:spPr>
    </xdr:pic>
    <xdr:clientData/>
  </xdr:twoCellAnchor>
  <xdr:oneCellAnchor>
    <xdr:from>
      <xdr:col>11</xdr:col>
      <xdr:colOff>146304</xdr:colOff>
      <xdr:row>1</xdr:row>
      <xdr:rowOff>0</xdr:rowOff>
    </xdr:from>
    <xdr:ext cx="219456" cy="25237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60752" y="219456"/>
          <a:ext cx="219456" cy="252375"/>
        </a:xfrm>
        <a:prstGeom prst="rect">
          <a:avLst/>
        </a:prstGeom>
      </xdr:spPr>
    </xdr:pic>
    <xdr:clientData/>
  </xdr:oneCellAnchor>
  <xdr:oneCellAnchor>
    <xdr:from>
      <xdr:col>11</xdr:col>
      <xdr:colOff>146304</xdr:colOff>
      <xdr:row>1</xdr:row>
      <xdr:rowOff>210312</xdr:rowOff>
    </xdr:from>
    <xdr:ext cx="219048" cy="27619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0752" y="429768"/>
          <a:ext cx="219048" cy="276190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20</xdr:row>
      <xdr:rowOff>100584</xdr:rowOff>
    </xdr:from>
    <xdr:to>
      <xdr:col>12</xdr:col>
      <xdr:colOff>27431</xdr:colOff>
      <xdr:row>23</xdr:row>
      <xdr:rowOff>124011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0848" y="4489704"/>
          <a:ext cx="1106423" cy="6817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15</xdr:col>
      <xdr:colOff>0</xdr:colOff>
      <xdr:row>22</xdr:row>
      <xdr:rowOff>219081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3696" y="4608576"/>
          <a:ext cx="530352" cy="438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/>
  </sheetViews>
  <sheetFormatPr defaultColWidth="11" defaultRowHeight="16.600000000000001" x14ac:dyDescent="0.3"/>
  <cols>
    <col min="2" max="2" width="6.77734375" bestFit="1" customWidth="1"/>
    <col min="3" max="3" width="6.44140625" bestFit="1" customWidth="1"/>
    <col min="4" max="4" width="8.33203125" bestFit="1" customWidth="1"/>
    <col min="5" max="5" width="6.44140625" bestFit="1" customWidth="1"/>
  </cols>
  <sheetData>
    <row r="1" spans="1:6" ht="23.05" x14ac:dyDescent="0.3">
      <c r="A1" s="4" t="s">
        <v>7</v>
      </c>
    </row>
    <row r="2" spans="1:6" ht="23.05" x14ac:dyDescent="0.3">
      <c r="A2" s="4" t="s">
        <v>1</v>
      </c>
    </row>
    <row r="3" spans="1:6" ht="23.05" x14ac:dyDescent="0.3">
      <c r="A3" s="5" t="s">
        <v>2</v>
      </c>
    </row>
    <row r="4" spans="1:6" ht="23.05" x14ac:dyDescent="0.3">
      <c r="A4" s="5" t="s">
        <v>3</v>
      </c>
    </row>
    <row r="5" spans="1:6" ht="23.05" x14ac:dyDescent="0.3">
      <c r="A5" s="5" t="s">
        <v>4</v>
      </c>
    </row>
    <row r="6" spans="1:6" ht="23.05" x14ac:dyDescent="0.3">
      <c r="A6" s="5" t="s">
        <v>5</v>
      </c>
    </row>
    <row r="7" spans="1:6" ht="28.1" x14ac:dyDescent="0.3">
      <c r="A7" s="5" t="s">
        <v>8</v>
      </c>
      <c r="F7" s="2"/>
    </row>
    <row r="8" spans="1:6" ht="28.1" x14ac:dyDescent="0.3">
      <c r="A8" s="5" t="s">
        <v>9</v>
      </c>
      <c r="F8" s="2"/>
    </row>
    <row r="9" spans="1:6" ht="23.05" x14ac:dyDescent="0.3">
      <c r="A9" s="4" t="s">
        <v>6</v>
      </c>
    </row>
    <row r="10" spans="1:6" ht="23.05" x14ac:dyDescent="0.3">
      <c r="A10" s="6" t="s">
        <v>0</v>
      </c>
    </row>
    <row r="12" spans="1:6" x14ac:dyDescent="0.3">
      <c r="A12" s="12" t="s">
        <v>22</v>
      </c>
    </row>
    <row r="13" spans="1:6" x14ac:dyDescent="0.3">
      <c r="B13" t="s">
        <v>11</v>
      </c>
      <c r="C13">
        <v>80</v>
      </c>
    </row>
    <row r="14" spans="1:6" x14ac:dyDescent="0.3">
      <c r="B14" t="s">
        <v>13</v>
      </c>
      <c r="C14">
        <v>5</v>
      </c>
    </row>
    <row r="17" spans="2:6" x14ac:dyDescent="0.3">
      <c r="B17" t="s">
        <v>16</v>
      </c>
    </row>
    <row r="18" spans="2:6" x14ac:dyDescent="0.3">
      <c r="B18" s="10" t="s">
        <v>23</v>
      </c>
      <c r="C18" s="13">
        <f>(82-80)/5</f>
        <v>0.4</v>
      </c>
      <c r="D18" s="14" t="str">
        <f ca="1">_xlfn.FORMULATEXT(C18)</f>
        <v>=(82-80)/5</v>
      </c>
      <c r="E18" s="21">
        <f>NORMSDIST(C18)</f>
        <v>0.65542174161032429</v>
      </c>
      <c r="F18" s="14" t="str">
        <f ca="1">_xlfn.FORMULATEXT(E18)</f>
        <v>=NORMSDIST(C18)</v>
      </c>
    </row>
    <row r="19" spans="2:6" x14ac:dyDescent="0.3">
      <c r="E19" s="21"/>
    </row>
    <row r="20" spans="2:6" x14ac:dyDescent="0.3">
      <c r="B20" t="s">
        <v>17</v>
      </c>
      <c r="E20" s="21"/>
    </row>
    <row r="21" spans="2:6" x14ac:dyDescent="0.3">
      <c r="B21" s="10" t="s">
        <v>24</v>
      </c>
      <c r="C21">
        <f>(90-80)/5</f>
        <v>2</v>
      </c>
      <c r="D21" s="14" t="str">
        <f ca="1">_xlfn.FORMULATEXT(C21)</f>
        <v>=(90-80)/5</v>
      </c>
      <c r="E21" s="21">
        <f>1-NORMSDIST(C21)</f>
        <v>2.2750131948179209E-2</v>
      </c>
      <c r="F21" s="14" t="str">
        <f ca="1">_xlfn.FORMULATEXT(E21)</f>
        <v>=1-NORMSDIST(C21)</v>
      </c>
    </row>
    <row r="22" spans="2:6" x14ac:dyDescent="0.3">
      <c r="E22" s="21"/>
    </row>
    <row r="23" spans="2:6" x14ac:dyDescent="0.3">
      <c r="B23" t="s">
        <v>18</v>
      </c>
      <c r="E23" s="21"/>
    </row>
    <row r="24" spans="2:6" x14ac:dyDescent="0.3">
      <c r="B24" s="10" t="s">
        <v>23</v>
      </c>
      <c r="C24" s="13">
        <f>(74-80)/5</f>
        <v>-1.2</v>
      </c>
      <c r="D24" s="14" t="str">
        <f ca="1">_xlfn.FORMULATEXT(C24)</f>
        <v>=(74-80)/5</v>
      </c>
      <c r="E24" s="21">
        <f>NORMSDIST(C24)</f>
        <v>0.11506967022170828</v>
      </c>
      <c r="F24" s="14" t="str">
        <f ca="1">_xlfn.FORMULATEXT(E24)</f>
        <v>=NORMSDIST(C24)</v>
      </c>
    </row>
    <row r="25" spans="2:6" x14ac:dyDescent="0.3">
      <c r="E25" s="21"/>
    </row>
    <row r="26" spans="2:6" x14ac:dyDescent="0.3">
      <c r="B26" t="s">
        <v>19</v>
      </c>
      <c r="E26" s="21"/>
    </row>
    <row r="27" spans="2:6" x14ac:dyDescent="0.3">
      <c r="B27">
        <f>(74-80)/5</f>
        <v>-1.2</v>
      </c>
      <c r="C27" t="s">
        <v>29</v>
      </c>
      <c r="D27">
        <f>(82-80)/5</f>
        <v>0.4</v>
      </c>
      <c r="E27" s="21">
        <f>NORMSDIST(D27)-NORMSDIST(B27)</f>
        <v>0.54035207138861607</v>
      </c>
      <c r="F27" s="14" t="str">
        <f ca="1">_xlfn.FORMULATEXT(E27)</f>
        <v>=NORMSDIST(D27)-NORMSDIST(B27)</v>
      </c>
    </row>
    <row r="28" spans="2:6" x14ac:dyDescent="0.3">
      <c r="E28" s="21"/>
    </row>
    <row r="29" spans="2:6" x14ac:dyDescent="0.3">
      <c r="B29" t="s">
        <v>20</v>
      </c>
      <c r="E29" s="21"/>
    </row>
    <row r="30" spans="2:6" x14ac:dyDescent="0.3">
      <c r="B30">
        <f>(75-80)/5</f>
        <v>-1</v>
      </c>
      <c r="C30" t="s">
        <v>29</v>
      </c>
      <c r="D30">
        <f>(85-80)/5</f>
        <v>1</v>
      </c>
      <c r="E30" s="21">
        <f>NORMSDIST(D30)-NORMSDIST(B30)</f>
        <v>0.68268949213708607</v>
      </c>
      <c r="F30" s="14" t="str">
        <f ca="1">_xlfn.FORMULATEXT(E30)</f>
        <v>=NORMSDIST(D30)-NORMSDIST(B30)</v>
      </c>
    </row>
    <row r="31" spans="2:6" x14ac:dyDescent="0.3">
      <c r="E31" s="21"/>
    </row>
    <row r="32" spans="2:6" x14ac:dyDescent="0.3">
      <c r="B32" t="s">
        <v>21</v>
      </c>
      <c r="E32" s="21"/>
    </row>
    <row r="33" spans="2:6" x14ac:dyDescent="0.3">
      <c r="B33">
        <f>(70-80)/5</f>
        <v>-2</v>
      </c>
      <c r="C33" t="s">
        <v>29</v>
      </c>
      <c r="D33">
        <f>(90-80)/5</f>
        <v>2</v>
      </c>
      <c r="E33" s="21">
        <f>NORMSDIST(D33)-NORMSDIST(B33)</f>
        <v>0.95449973610364158</v>
      </c>
      <c r="F33" s="14" t="str">
        <f ca="1">_xlfn.FORMULATEXT(E33)</f>
        <v>=NORMSDIST(D33)-NORMSDIST(B33)</v>
      </c>
    </row>
    <row r="35" spans="2:6" x14ac:dyDescent="0.3">
      <c r="B35" t="s">
        <v>25</v>
      </c>
    </row>
    <row r="36" spans="2:6" x14ac:dyDescent="0.3">
      <c r="B36" t="s">
        <v>30</v>
      </c>
    </row>
    <row r="37" spans="2:6" x14ac:dyDescent="0.3">
      <c r="B37">
        <f>NORMSINV(0.95)</f>
        <v>1.6448536269514715</v>
      </c>
      <c r="C37" s="14" t="str">
        <f ca="1">_xlfn.FORMULATEXT(B37)</f>
        <v>=NORMSINV(0.95)</v>
      </c>
    </row>
    <row r="38" spans="2:6" x14ac:dyDescent="0.3">
      <c r="B38">
        <f>B37*C14</f>
        <v>8.2242681347573576</v>
      </c>
      <c r="C38" s="14" t="str">
        <f ca="1">_xlfn.FORMULATEXT(B38)</f>
        <v>=B37*C14</v>
      </c>
    </row>
    <row r="39" spans="2:6" x14ac:dyDescent="0.3">
      <c r="B39">
        <f>C13+B38</f>
        <v>88.224268134757352</v>
      </c>
      <c r="C39" s="14" t="str">
        <f ca="1">_xlfn.FORMULATEXT(B39)</f>
        <v>=C13+B38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O7" sqref="O7"/>
    </sheetView>
  </sheetViews>
  <sheetFormatPr defaultColWidth="11" defaultRowHeight="17.3" customHeight="1" x14ac:dyDescent="0.3"/>
  <cols>
    <col min="8" max="8" width="11.21875" bestFit="1" customWidth="1"/>
    <col min="11" max="11" width="7.6640625" bestFit="1" customWidth="1"/>
    <col min="12" max="12" width="5.44140625" bestFit="1" customWidth="1"/>
    <col min="13" max="13" width="6.44140625" style="11" bestFit="1" customWidth="1"/>
    <col min="14" max="14" width="5.109375" customWidth="1"/>
    <col min="15" max="15" width="6.44140625" style="11" bestFit="1" customWidth="1"/>
    <col min="16" max="16" width="5.44140625" bestFit="1" customWidth="1"/>
    <col min="17" max="17" width="8" bestFit="1" customWidth="1"/>
    <col min="18" max="18" width="10.33203125" bestFit="1" customWidth="1"/>
    <col min="19" max="19" width="6.44140625" bestFit="1" customWidth="1"/>
  </cols>
  <sheetData>
    <row r="1" spans="1:19" ht="17.3" customHeight="1" x14ac:dyDescent="0.3">
      <c r="A1" s="3"/>
      <c r="H1" s="9" t="s">
        <v>10</v>
      </c>
      <c r="O1" s="16" t="s">
        <v>31</v>
      </c>
      <c r="P1" s="16"/>
      <c r="Q1" s="17"/>
      <c r="R1" s="16" t="s">
        <v>32</v>
      </c>
      <c r="S1" s="11"/>
    </row>
    <row r="2" spans="1:19" ht="17.3" customHeight="1" x14ac:dyDescent="0.45">
      <c r="A2" s="7"/>
      <c r="H2" s="9">
        <v>42.9</v>
      </c>
      <c r="J2" s="19" t="s">
        <v>14</v>
      </c>
      <c r="K2" t="s">
        <v>11</v>
      </c>
      <c r="M2" s="11">
        <v>36</v>
      </c>
      <c r="O2" t="s">
        <v>11</v>
      </c>
      <c r="Q2" s="11">
        <f>SUM(H2:H43)/(COUNT(H2:H43)-1)</f>
        <v>36.873170731707319</v>
      </c>
      <c r="S2" s="11">
        <f>AVERAGE(H2:H43)</f>
        <v>35.995238095238101</v>
      </c>
    </row>
    <row r="3" spans="1:19" ht="17.3" customHeight="1" x14ac:dyDescent="0.3">
      <c r="A3" s="1"/>
      <c r="H3" s="9">
        <v>36.9</v>
      </c>
      <c r="J3" s="20"/>
      <c r="K3" t="s">
        <v>13</v>
      </c>
      <c r="M3" s="11">
        <v>10.199999999999999</v>
      </c>
      <c r="O3" t="s">
        <v>13</v>
      </c>
      <c r="Q3" s="11">
        <f>_xlfn.STDEV.S(H2:H43)</f>
        <v>10.237853061447064</v>
      </c>
      <c r="S3" s="11">
        <f>_xlfn.STDEV.P(H2:H43)</f>
        <v>10.115239619621365</v>
      </c>
    </row>
    <row r="4" spans="1:19" ht="17.3" customHeight="1" x14ac:dyDescent="0.3">
      <c r="A4" s="1"/>
      <c r="H4" s="9">
        <v>28.8</v>
      </c>
      <c r="J4" s="20"/>
      <c r="O4" t="s">
        <v>12</v>
      </c>
      <c r="Q4" s="11">
        <f>POWER(Q3,2)</f>
        <v>104.81363530778101</v>
      </c>
      <c r="S4" s="11">
        <f>POWER(S3,2)</f>
        <v>102.31807256235777</v>
      </c>
    </row>
    <row r="5" spans="1:19" ht="17.3" customHeight="1" x14ac:dyDescent="0.3">
      <c r="A5" s="1"/>
      <c r="H5" s="9">
        <v>43.8</v>
      </c>
      <c r="J5" s="20"/>
      <c r="O5"/>
      <c r="Q5" s="11"/>
      <c r="S5" s="11"/>
    </row>
    <row r="6" spans="1:19" ht="17.3" customHeight="1" x14ac:dyDescent="0.45">
      <c r="A6" s="7"/>
      <c r="H6" s="9">
        <v>43.8</v>
      </c>
      <c r="J6" s="20"/>
      <c r="O6">
        <f>Q4/(SQRT(COUNT(H2:H43)))</f>
        <v>16.173095049695608</v>
      </c>
      <c r="Q6" s="11"/>
      <c r="R6" s="15">
        <f>S3/(SQRT(42))</f>
        <v>1.560815358976853</v>
      </c>
      <c r="S6" s="11"/>
    </row>
    <row r="7" spans="1:19" ht="17.3" customHeight="1" x14ac:dyDescent="0.45">
      <c r="A7" s="7"/>
      <c r="H7" s="9">
        <v>27</v>
      </c>
      <c r="J7" s="20"/>
    </row>
    <row r="8" spans="1:19" ht="17.3" customHeight="1" x14ac:dyDescent="0.45">
      <c r="A8" s="7"/>
      <c r="H8" s="9">
        <v>29.3</v>
      </c>
      <c r="J8" s="20"/>
    </row>
    <row r="9" spans="1:19" ht="17.3" customHeight="1" x14ac:dyDescent="0.3">
      <c r="A9" s="4"/>
      <c r="H9" s="9">
        <v>36.9</v>
      </c>
      <c r="J9" s="20"/>
    </row>
    <row r="10" spans="1:19" ht="17.3" customHeight="1" x14ac:dyDescent="0.3">
      <c r="A10" s="5"/>
      <c r="H10" s="9">
        <v>48.2</v>
      </c>
      <c r="J10" s="19" t="s">
        <v>15</v>
      </c>
      <c r="K10" s="10" t="s">
        <v>35</v>
      </c>
      <c r="L10" s="15">
        <f>_xlfn.NORM.S.INV(0.875)</f>
        <v>1.1503493803760083</v>
      </c>
      <c r="M10" s="11">
        <v>0.75</v>
      </c>
      <c r="O10" t="s">
        <v>33</v>
      </c>
    </row>
    <row r="11" spans="1:19" ht="17.3" customHeight="1" x14ac:dyDescent="0.3">
      <c r="A11" s="5"/>
      <c r="H11" s="9">
        <v>47.1</v>
      </c>
      <c r="J11" s="20"/>
    </row>
    <row r="12" spans="1:19" ht="17.3" customHeight="1" x14ac:dyDescent="0.4">
      <c r="A12" s="8"/>
      <c r="H12" s="9">
        <v>31.5</v>
      </c>
      <c r="J12" s="20"/>
      <c r="M12" s="11">
        <f>1.15*(10.2/(SQRT(42)))</f>
        <v>1.8099782950553378</v>
      </c>
      <c r="P12" s="11">
        <f>M2-M12</f>
        <v>34.190021704944662</v>
      </c>
      <c r="Q12" s="18" t="str">
        <f ca="1">_xlfn.FORMULATEXT(P12)</f>
        <v>=M2-M12</v>
      </c>
    </row>
    <row r="13" spans="1:19" ht="17.3" customHeight="1" x14ac:dyDescent="0.45">
      <c r="A13" s="7"/>
      <c r="H13" s="9">
        <v>31.9</v>
      </c>
      <c r="J13" s="20"/>
      <c r="P13" s="11">
        <f>M2+M12</f>
        <v>37.809978295055338</v>
      </c>
      <c r="Q13" s="18" t="str">
        <f ca="1">_xlfn.FORMULATEXT(P13)</f>
        <v>=M2+M12</v>
      </c>
    </row>
    <row r="14" spans="1:19" ht="17.3" customHeight="1" x14ac:dyDescent="0.3">
      <c r="H14" s="9">
        <v>60.6</v>
      </c>
      <c r="J14" s="20"/>
    </row>
    <row r="15" spans="1:19" ht="17.3" customHeight="1" x14ac:dyDescent="0.3">
      <c r="H15" s="9">
        <v>33.799999999999997</v>
      </c>
      <c r="J15" s="19" t="s">
        <v>26</v>
      </c>
      <c r="K15" t="s">
        <v>34</v>
      </c>
    </row>
    <row r="16" spans="1:19" ht="17.3" customHeight="1" x14ac:dyDescent="0.3">
      <c r="H16" s="9">
        <v>31.7</v>
      </c>
      <c r="J16" s="20"/>
      <c r="K16" t="s">
        <v>37</v>
      </c>
    </row>
    <row r="17" spans="8:17" ht="17.3" customHeight="1" x14ac:dyDescent="0.3">
      <c r="H17" s="9">
        <v>25.5</v>
      </c>
      <c r="J17" s="20"/>
    </row>
    <row r="18" spans="8:17" ht="17.3" customHeight="1" x14ac:dyDescent="0.3">
      <c r="H18" s="9">
        <v>54.9</v>
      </c>
      <c r="J18" s="19" t="s">
        <v>27</v>
      </c>
      <c r="K18" t="s">
        <v>36</v>
      </c>
    </row>
    <row r="19" spans="8:17" ht="17.3" customHeight="1" x14ac:dyDescent="0.3">
      <c r="H19" s="9">
        <v>28.1</v>
      </c>
    </row>
    <row r="20" spans="8:17" ht="17.3" customHeight="1" x14ac:dyDescent="0.3">
      <c r="H20" s="9">
        <v>31.1</v>
      </c>
      <c r="J20" s="19" t="s">
        <v>28</v>
      </c>
      <c r="K20" s="10" t="s">
        <v>35</v>
      </c>
      <c r="L20" s="15">
        <f>_xlfn.NORM.S.INV(0.95)</f>
        <v>1.6448536269514715</v>
      </c>
      <c r="M20">
        <v>0.9</v>
      </c>
    </row>
    <row r="21" spans="8:17" ht="17.3" customHeight="1" x14ac:dyDescent="0.3">
      <c r="H21" s="9">
        <v>23.2</v>
      </c>
    </row>
    <row r="22" spans="8:17" ht="17.3" customHeight="1" x14ac:dyDescent="0.3">
      <c r="H22" s="9">
        <v>55.1</v>
      </c>
      <c r="M22" s="11">
        <f>1.645*(10.2/(SQRT(42)))</f>
        <v>2.5890559090139398</v>
      </c>
      <c r="P22" s="11">
        <f>M2-M22</f>
        <v>33.410944090986064</v>
      </c>
      <c r="Q22" s="18" t="str">
        <f ca="1">_xlfn.FORMULATEXT(P22)</f>
        <v>=M2-M22</v>
      </c>
    </row>
    <row r="23" spans="8:17" ht="17.3" customHeight="1" x14ac:dyDescent="0.3">
      <c r="H23" s="9">
        <v>28.5</v>
      </c>
      <c r="P23" s="11">
        <f>M2+M22</f>
        <v>38.589055909013936</v>
      </c>
      <c r="Q23" s="18" t="str">
        <f ca="1">_xlfn.FORMULATEXT(P23)</f>
        <v>=M2+M22</v>
      </c>
    </row>
    <row r="24" spans="8:17" ht="17.3" customHeight="1" x14ac:dyDescent="0.3">
      <c r="H24" s="9">
        <v>38</v>
      </c>
    </row>
    <row r="25" spans="8:17" ht="17.3" customHeight="1" x14ac:dyDescent="0.3">
      <c r="H25" s="9">
        <v>29.8</v>
      </c>
    </row>
    <row r="26" spans="8:17" ht="17.3" customHeight="1" x14ac:dyDescent="0.3">
      <c r="H26" s="9">
        <v>52.9</v>
      </c>
      <c r="K26" t="s">
        <v>38</v>
      </c>
    </row>
    <row r="27" spans="8:17" ht="17.3" customHeight="1" x14ac:dyDescent="0.3">
      <c r="H27" s="9">
        <v>29.1</v>
      </c>
    </row>
    <row r="28" spans="8:17" ht="17.3" customHeight="1" x14ac:dyDescent="0.3">
      <c r="H28" s="9">
        <v>32</v>
      </c>
    </row>
    <row r="29" spans="8:17" ht="17.3" customHeight="1" x14ac:dyDescent="0.3">
      <c r="H29" s="9">
        <v>22.3</v>
      </c>
    </row>
    <row r="30" spans="8:17" ht="17.3" customHeight="1" x14ac:dyDescent="0.3">
      <c r="H30" s="9">
        <v>54.9</v>
      </c>
    </row>
    <row r="31" spans="8:17" ht="17.3" customHeight="1" x14ac:dyDescent="0.3">
      <c r="H31" s="9">
        <v>36.5</v>
      </c>
    </row>
    <row r="32" spans="8:17" ht="17.3" customHeight="1" x14ac:dyDescent="0.3">
      <c r="H32" s="9">
        <v>31.7</v>
      </c>
    </row>
    <row r="33" spans="8:8" ht="17.3" customHeight="1" x14ac:dyDescent="0.3">
      <c r="H33" s="9">
        <v>26.5</v>
      </c>
    </row>
    <row r="34" spans="8:8" ht="17.3" customHeight="1" x14ac:dyDescent="0.3">
      <c r="H34" s="9">
        <v>42.5</v>
      </c>
    </row>
    <row r="35" spans="8:8" ht="17.3" customHeight="1" x14ac:dyDescent="0.3">
      <c r="H35" s="9">
        <v>36.1</v>
      </c>
    </row>
    <row r="36" spans="8:8" ht="17.3" customHeight="1" x14ac:dyDescent="0.3">
      <c r="H36" s="9">
        <v>32.9</v>
      </c>
    </row>
    <row r="37" spans="8:8" ht="17.3" customHeight="1" x14ac:dyDescent="0.3">
      <c r="H37" s="9">
        <v>26.7</v>
      </c>
    </row>
    <row r="38" spans="8:8" ht="17.3" customHeight="1" x14ac:dyDescent="0.3">
      <c r="H38" s="9">
        <v>33</v>
      </c>
    </row>
    <row r="39" spans="8:8" ht="17.3" customHeight="1" x14ac:dyDescent="0.3">
      <c r="H39" s="9">
        <v>26.9</v>
      </c>
    </row>
    <row r="40" spans="8:8" ht="17.3" customHeight="1" x14ac:dyDescent="0.3">
      <c r="H40" s="9">
        <v>23.1</v>
      </c>
    </row>
    <row r="41" spans="8:8" ht="17.3" customHeight="1" x14ac:dyDescent="0.3">
      <c r="H41" s="9">
        <v>33.6</v>
      </c>
    </row>
    <row r="42" spans="8:8" ht="17.3" customHeight="1" x14ac:dyDescent="0.3">
      <c r="H42" s="9">
        <v>27.8</v>
      </c>
    </row>
    <row r="43" spans="8:8" ht="17.3" customHeight="1" x14ac:dyDescent="0.3">
      <c r="H43" s="9">
        <v>54.9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Probabilities</vt:lpstr>
      <vt:lpstr>Confidence Interval</vt:lpstr>
    </vt:vector>
  </TitlesOfParts>
  <Company>MEF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Koç</dc:creator>
  <cp:lastModifiedBy>Turkan Sevgili [Veri Analitigi Teftis Bolumu]</cp:lastModifiedBy>
  <dcterms:created xsi:type="dcterms:W3CDTF">2016-02-23T07:13:06Z</dcterms:created>
  <dcterms:modified xsi:type="dcterms:W3CDTF">2017-10-31T20:21:18Z</dcterms:modified>
</cp:coreProperties>
</file>