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zgur\Dropbox\0 - Current Semester\DS 852\Presentations\"/>
    </mc:Choice>
  </mc:AlternateContent>
  <bookViews>
    <workbookView xWindow="240" yWindow="90" windowWidth="14220" windowHeight="7305" firstSheet="2" activeTab="2"/>
  </bookViews>
  <sheets>
    <sheet name="Template" sheetId="4" r:id="rId1"/>
    <sheet name="Base Model" sheetId="1" r:id="rId2"/>
    <sheet name="Simulation Template" sheetId="6" r:id="rId3"/>
    <sheet name="Simulation" sheetId="5" r:id="rId4"/>
  </sheets>
  <definedNames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0" hidden="1">2</definedName>
    <definedName name="solver_ver" localSheetId="1" hidden="1">10</definedName>
    <definedName name="solver_ver" localSheetId="3" hidden="1">10</definedName>
    <definedName name="solver_ver" localSheetId="2" hidden="1">10</definedName>
    <definedName name="solver_ver" localSheetId="0" hidden="1">10</definedName>
    <definedName name="solveri_ISpPars_C19G19" localSheetId="3" hidden="1">"RiskSolver.UI.Charts.InputDlgPars:-1000001;1;1;30;14;40;69;0;90;80;0;0;0;0;"</definedName>
    <definedName name="solveri_ISpPars_C19G19" localSheetId="2" hidden="1">"RiskSolver.UI.Charts.InputDlgPars:-1000001;1;1;30;14;40;69;0;90;80;0;0;0;0;"</definedName>
    <definedName name="solveri_ISpPars_C20G20" localSheetId="3" hidden="1">"RiskSolver.UI.Charts.InputDlgPars:-1000001;1;1;30;14;40;69;0;90;80;0;0;0;0;"</definedName>
    <definedName name="solveri_ISpPars_C20G20" localSheetId="2" hidden="1">"RiskSolver.UI.Charts.InputDlgPars:-1000001;1;1;30;14;40;69;0;90;80;0;0;0;0;"</definedName>
    <definedName name="solveri_ISpPars_C24G24" localSheetId="3" hidden="1">"RiskSolver.UI.Charts.InputDlgPars:-1000001;1;1;30;14;40;69;0;90;80;0;0;0;0;"</definedName>
    <definedName name="solveri_ISpPars_C24G24" localSheetId="2" hidden="1">"RiskSolver.UI.Charts.InputDlgPars:-1000001;1;1;30;14;40;69;0;90;80;0;0;0;0;"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"RiskSolver.UI.Charts.OutDlgPars:-1000001;23;26;55;45;0;1;90;80;0;0;0;0;"</definedName>
  </definedNames>
  <calcPr calcId="152511"/>
</workbook>
</file>

<file path=xl/calcChain.xml><?xml version="1.0" encoding="utf-8"?>
<calcChain xmlns="http://schemas.openxmlformats.org/spreadsheetml/2006/main">
  <c r="C26" i="6" l="1"/>
  <c r="C25" i="6"/>
  <c r="C20" i="1"/>
  <c r="C18" i="1"/>
  <c r="C17" i="1"/>
  <c r="C16" i="1"/>
  <c r="C15" i="1"/>
  <c r="C14" i="1"/>
  <c r="C13" i="1"/>
  <c r="C12" i="1"/>
  <c r="C21" i="5"/>
  <c r="C17" i="5"/>
  <c r="C16" i="5"/>
  <c r="C15" i="6" l="1"/>
  <c r="D15" i="6"/>
  <c r="E15" i="6"/>
  <c r="F15" i="6"/>
  <c r="G15" i="6"/>
  <c r="C19" i="6"/>
  <c r="D19" i="6"/>
  <c r="D20" i="6" s="1"/>
  <c r="F19" i="6"/>
  <c r="F20" i="6" s="1"/>
  <c r="G19" i="6"/>
  <c r="G20" i="6" s="1"/>
  <c r="E19" i="6"/>
  <c r="E23" i="6"/>
  <c r="C1" i="6"/>
  <c r="G23" i="6" l="1"/>
  <c r="C20" i="6"/>
  <c r="C23" i="6"/>
  <c r="F23" i="6"/>
  <c r="D23" i="6"/>
  <c r="E20" i="6"/>
  <c r="G15" i="5"/>
  <c r="F15" i="5"/>
  <c r="E15" i="5"/>
  <c r="D15" i="5"/>
  <c r="C15" i="5"/>
  <c r="D12" i="1"/>
  <c r="E12" i="1"/>
  <c r="F12" i="1"/>
  <c r="G12" i="1"/>
  <c r="D13" i="1"/>
  <c r="D14" i="1" s="1"/>
  <c r="D15" i="1" s="1"/>
  <c r="E13" i="1"/>
  <c r="E14" i="1" s="1"/>
  <c r="E15" i="1" s="1"/>
  <c r="F13" i="1"/>
  <c r="F14" i="1" s="1"/>
  <c r="G13" i="1"/>
  <c r="G14" i="1" s="1"/>
  <c r="G15" i="1" s="1"/>
  <c r="F16" i="5"/>
  <c r="E17" i="5"/>
  <c r="D16" i="5"/>
  <c r="C1" i="5"/>
  <c r="E21" i="5"/>
  <c r="G16" i="5"/>
  <c r="F21" i="5"/>
  <c r="D21" i="5"/>
  <c r="E16" i="5"/>
  <c r="D17" i="5"/>
  <c r="G17" i="5"/>
  <c r="G21" i="5"/>
  <c r="F17" i="5"/>
  <c r="D18" i="5" l="1"/>
  <c r="D19" i="5" s="1"/>
  <c r="D20" i="5" s="1"/>
  <c r="F18" i="5"/>
  <c r="F19" i="5" s="1"/>
  <c r="E18" i="5"/>
  <c r="E19" i="5" s="1"/>
  <c r="G18" i="5"/>
  <c r="G19" i="5" s="1"/>
  <c r="C18" i="5"/>
  <c r="C19" i="5" s="1"/>
  <c r="G16" i="1"/>
  <c r="G17" i="1" s="1"/>
  <c r="G18" i="1" s="1"/>
  <c r="E16" i="1"/>
  <c r="E17" i="1" s="1"/>
  <c r="E18" i="1" s="1"/>
  <c r="D16" i="1"/>
  <c r="D17" i="1" s="1"/>
  <c r="D18" i="1" s="1"/>
  <c r="F15" i="1"/>
  <c r="D22" i="5" l="1"/>
  <c r="D23" i="5" s="1"/>
  <c r="F20" i="5"/>
  <c r="G20" i="5"/>
  <c r="C20" i="5"/>
  <c r="E20" i="5"/>
  <c r="F16" i="1"/>
  <c r="F17" i="1" s="1"/>
  <c r="F18" i="1"/>
  <c r="E22" i="5" l="1"/>
  <c r="E23" i="5" s="1"/>
  <c r="G22" i="5"/>
  <c r="G23" i="5" s="1"/>
  <c r="F22" i="5"/>
  <c r="F23" i="5" s="1"/>
  <c r="C22" i="5"/>
  <c r="C23" i="5" s="1"/>
  <c r="C26" i="5"/>
  <c r="C25" i="5"/>
</calcChain>
</file>

<file path=xl/sharedStrings.xml><?xml version="1.0" encoding="utf-8"?>
<sst xmlns="http://schemas.openxmlformats.org/spreadsheetml/2006/main" count="102" uniqueCount="30">
  <si>
    <t>Investment</t>
  </si>
  <si>
    <t>Parameters</t>
  </si>
  <si>
    <t>Revenues</t>
  </si>
  <si>
    <t>Cost percentage</t>
  </si>
  <si>
    <t>Tax rate</t>
  </si>
  <si>
    <t>Discount rate</t>
  </si>
  <si>
    <t>Cash flows</t>
  </si>
  <si>
    <t>Year</t>
  </si>
  <si>
    <t>Costs</t>
  </si>
  <si>
    <t>Profit</t>
  </si>
  <si>
    <t>Taxable income</t>
  </si>
  <si>
    <t>Tax</t>
  </si>
  <si>
    <t>Cash flow</t>
  </si>
  <si>
    <t>NPV</t>
  </si>
  <si>
    <t>NPV Analysis</t>
  </si>
  <si>
    <t>Time horizon</t>
  </si>
  <si>
    <t>Total investment</t>
  </si>
  <si>
    <t>fraction of revenues</t>
  </si>
  <si>
    <t>fraction of taxable income</t>
  </si>
  <si>
    <t>Annual revenues</t>
  </si>
  <si>
    <t>years</t>
  </si>
  <si>
    <t>(fraction of revenues)</t>
  </si>
  <si>
    <t>Minimum</t>
  </si>
  <si>
    <t>Most Likely</t>
  </si>
  <si>
    <t>Maximum</t>
  </si>
  <si>
    <t>Probability</t>
  </si>
  <si>
    <t>Cost Percentage</t>
  </si>
  <si>
    <t>Tax Rate</t>
  </si>
  <si>
    <t>Positive Cash Flow</t>
  </si>
  <si>
    <t>In 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</si>
</sst>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164" fontId="4" fillId="0" borderId="0" xfId="1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4" fontId="4" fillId="2" borderId="0" xfId="2" applyFont="1" applyFill="1"/>
    <xf numFmtId="1" fontId="4" fillId="2" borderId="0" xfId="0" applyNumberFormat="1" applyFont="1" applyFill="1"/>
    <xf numFmtId="164" fontId="3" fillId="3" borderId="9" xfId="1" applyNumberFormat="1" applyFont="1" applyFill="1" applyBorder="1"/>
    <xf numFmtId="165" fontId="4" fillId="0" borderId="1" xfId="2" applyNumberFormat="1" applyFont="1" applyBorder="1"/>
    <xf numFmtId="165" fontId="4" fillId="0" borderId="2" xfId="2" applyNumberFormat="1" applyFont="1" applyBorder="1"/>
    <xf numFmtId="165" fontId="4" fillId="0" borderId="3" xfId="2" applyNumberFormat="1" applyFont="1" applyBorder="1"/>
    <xf numFmtId="165" fontId="4" fillId="0" borderId="4" xfId="2" applyNumberFormat="1" applyFont="1" applyBorder="1"/>
    <xf numFmtId="165" fontId="4" fillId="0" borderId="0" xfId="2" applyNumberFormat="1" applyFont="1" applyBorder="1"/>
    <xf numFmtId="165" fontId="4" fillId="0" borderId="5" xfId="2" applyNumberFormat="1" applyFont="1" applyBorder="1"/>
    <xf numFmtId="165" fontId="4" fillId="0" borderId="6" xfId="2" applyNumberFormat="1" applyFont="1" applyBorder="1"/>
    <xf numFmtId="165" fontId="4" fillId="0" borderId="7" xfId="2" applyNumberFormat="1" applyFont="1" applyBorder="1"/>
    <xf numFmtId="165" fontId="4" fillId="0" borderId="8" xfId="2" applyNumberFormat="1" applyFont="1" applyBorder="1"/>
    <xf numFmtId="9" fontId="4" fillId="2" borderId="0" xfId="3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44" fontId="4" fillId="0" borderId="0" xfId="2" applyFont="1" applyFill="1"/>
    <xf numFmtId="9" fontId="4" fillId="0" borderId="0" xfId="3" applyFont="1" applyFill="1"/>
    <xf numFmtId="0" fontId="4" fillId="2" borderId="0" xfId="0" applyFont="1" applyFill="1"/>
    <xf numFmtId="0" fontId="4" fillId="0" borderId="0" xfId="0" applyFont="1" applyAlignment="1">
      <alignment horizontal="left"/>
    </xf>
    <xf numFmtId="9" fontId="4" fillId="2" borderId="0" xfId="0" applyNumberFormat="1" applyFont="1" applyFill="1"/>
    <xf numFmtId="0" fontId="3" fillId="0" borderId="0" xfId="0" applyFont="1" applyAlignment="1">
      <alignment horizontal="left"/>
    </xf>
    <xf numFmtId="165" fontId="4" fillId="4" borderId="4" xfId="2" applyNumberFormat="1" applyFont="1" applyFill="1" applyBorder="1"/>
    <xf numFmtId="165" fontId="4" fillId="4" borderId="0" xfId="2" applyNumberFormat="1" applyFont="1" applyFill="1" applyBorder="1"/>
    <xf numFmtId="165" fontId="4" fillId="4" borderId="5" xfId="2" applyNumberFormat="1" applyFont="1" applyFill="1" applyBorder="1"/>
    <xf numFmtId="9" fontId="4" fillId="4" borderId="4" xfId="3" applyFont="1" applyFill="1" applyBorder="1"/>
    <xf numFmtId="9" fontId="4" fillId="4" borderId="0" xfId="3" applyFont="1" applyFill="1" applyBorder="1"/>
    <xf numFmtId="9" fontId="4" fillId="4" borderId="5" xfId="3" applyFont="1" applyFill="1" applyBorder="1"/>
    <xf numFmtId="0" fontId="4" fillId="3" borderId="9" xfId="0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C7" sqref="C7"/>
    </sheetView>
  </sheetViews>
  <sheetFormatPr defaultRowHeight="15" x14ac:dyDescent="0.25"/>
  <cols>
    <col min="1" max="1" width="4.7109375" style="1" customWidth="1"/>
    <col min="2" max="2" width="16.140625" style="5" bestFit="1" customWidth="1"/>
    <col min="3" max="14" width="12.7109375" style="1" customWidth="1"/>
    <col min="15" max="16384" width="9.140625" style="1"/>
  </cols>
  <sheetData>
    <row r="1" spans="1:7" x14ac:dyDescent="0.25">
      <c r="A1" s="26" t="s">
        <v>14</v>
      </c>
      <c r="B1" s="4"/>
    </row>
    <row r="2" spans="1:7" x14ac:dyDescent="0.25">
      <c r="B2" s="4" t="s">
        <v>1</v>
      </c>
    </row>
    <row r="3" spans="1:7" x14ac:dyDescent="0.25">
      <c r="B3" s="5" t="s">
        <v>16</v>
      </c>
      <c r="C3" s="6">
        <v>150000</v>
      </c>
    </row>
    <row r="4" spans="1:7" x14ac:dyDescent="0.25">
      <c r="B4" s="5" t="s">
        <v>19</v>
      </c>
      <c r="C4" s="6">
        <v>100000</v>
      </c>
    </row>
    <row r="5" spans="1:7" x14ac:dyDescent="0.25">
      <c r="B5" s="5" t="s">
        <v>3</v>
      </c>
      <c r="C5" s="18">
        <v>0.65</v>
      </c>
      <c r="D5" s="1" t="s">
        <v>17</v>
      </c>
    </row>
    <row r="6" spans="1:7" x14ac:dyDescent="0.25">
      <c r="B6" s="5" t="s">
        <v>4</v>
      </c>
      <c r="C6" s="18">
        <v>0.36</v>
      </c>
      <c r="D6" s="1" t="s">
        <v>18</v>
      </c>
    </row>
    <row r="7" spans="1:7" x14ac:dyDescent="0.25">
      <c r="B7" s="5" t="s">
        <v>5</v>
      </c>
      <c r="C7" s="18">
        <v>0.1</v>
      </c>
    </row>
    <row r="8" spans="1:7" x14ac:dyDescent="0.25">
      <c r="B8" s="5" t="s">
        <v>15</v>
      </c>
      <c r="C8" s="7">
        <v>5</v>
      </c>
      <c r="D8" s="1" t="s">
        <v>20</v>
      </c>
    </row>
    <row r="10" spans="1:7" x14ac:dyDescent="0.25">
      <c r="B10" s="4" t="s">
        <v>6</v>
      </c>
    </row>
    <row r="11" spans="1:7" x14ac:dyDescent="0.25">
      <c r="B11" s="5" t="s">
        <v>7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</row>
    <row r="12" spans="1:7" x14ac:dyDescent="0.25">
      <c r="B12" s="5" t="s">
        <v>0</v>
      </c>
      <c r="C12" s="9"/>
      <c r="D12" s="10"/>
      <c r="E12" s="10"/>
      <c r="F12" s="10"/>
      <c r="G12" s="11"/>
    </row>
    <row r="13" spans="1:7" x14ac:dyDescent="0.25">
      <c r="B13" s="5" t="s">
        <v>2</v>
      </c>
      <c r="C13" s="12"/>
      <c r="D13" s="13"/>
      <c r="E13" s="13"/>
      <c r="F13" s="13"/>
      <c r="G13" s="14"/>
    </row>
    <row r="14" spans="1:7" x14ac:dyDescent="0.25">
      <c r="B14" s="5" t="s">
        <v>8</v>
      </c>
      <c r="C14" s="12"/>
      <c r="D14" s="13"/>
      <c r="E14" s="13"/>
      <c r="F14" s="13"/>
      <c r="G14" s="14"/>
    </row>
    <row r="15" spans="1:7" x14ac:dyDescent="0.25">
      <c r="B15" s="5" t="s">
        <v>9</v>
      </c>
      <c r="C15" s="12"/>
      <c r="D15" s="13"/>
      <c r="E15" s="13"/>
      <c r="F15" s="13"/>
      <c r="G15" s="14"/>
    </row>
    <row r="16" spans="1:7" x14ac:dyDescent="0.25">
      <c r="B16" s="5" t="s">
        <v>10</v>
      </c>
      <c r="C16" s="12"/>
      <c r="D16" s="13"/>
      <c r="E16" s="13"/>
      <c r="F16" s="13"/>
      <c r="G16" s="14"/>
    </row>
    <row r="17" spans="2:7" x14ac:dyDescent="0.25">
      <c r="B17" s="5" t="s">
        <v>11</v>
      </c>
      <c r="C17" s="12"/>
      <c r="D17" s="13"/>
      <c r="E17" s="13"/>
      <c r="F17" s="13"/>
      <c r="G17" s="14"/>
    </row>
    <row r="18" spans="2:7" x14ac:dyDescent="0.25">
      <c r="B18" s="5" t="s">
        <v>12</v>
      </c>
      <c r="C18" s="15"/>
      <c r="D18" s="16"/>
      <c r="E18" s="16"/>
      <c r="F18" s="16"/>
      <c r="G18" s="17"/>
    </row>
    <row r="19" spans="2:7" ht="15.75" thickBot="1" x14ac:dyDescent="0.3">
      <c r="C19" s="3"/>
      <c r="D19" s="3"/>
      <c r="E19" s="3"/>
      <c r="F19" s="3"/>
      <c r="G19" s="3"/>
    </row>
    <row r="20" spans="2:7" ht="15.75" thickBot="1" x14ac:dyDescent="0.3">
      <c r="B20" s="4" t="s">
        <v>13</v>
      </c>
      <c r="C20" s="8"/>
      <c r="D20" s="3"/>
      <c r="E20" s="3"/>
      <c r="F20" s="3"/>
      <c r="G20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zoomScaleNormal="100" workbookViewId="0">
      <selection activeCell="C16" sqref="C16"/>
    </sheetView>
  </sheetViews>
  <sheetFormatPr defaultRowHeight="15" x14ac:dyDescent="0.25"/>
  <cols>
    <col min="1" max="1" width="4.7109375" style="1" customWidth="1"/>
    <col min="2" max="2" width="16.140625" style="5" bestFit="1" customWidth="1"/>
    <col min="3" max="14" width="12.7109375" style="1" customWidth="1"/>
    <col min="15" max="16384" width="9.140625" style="1"/>
  </cols>
  <sheetData>
    <row r="1" spans="1:7" x14ac:dyDescent="0.25">
      <c r="A1" s="26" t="s">
        <v>14</v>
      </c>
      <c r="B1" s="1"/>
    </row>
    <row r="2" spans="1:7" x14ac:dyDescent="0.25">
      <c r="B2" s="4" t="s">
        <v>1</v>
      </c>
    </row>
    <row r="3" spans="1:7" x14ac:dyDescent="0.25">
      <c r="B3" s="5" t="s">
        <v>16</v>
      </c>
      <c r="C3" s="6">
        <v>150000</v>
      </c>
    </row>
    <row r="4" spans="1:7" x14ac:dyDescent="0.25">
      <c r="B4" s="5" t="s">
        <v>19</v>
      </c>
      <c r="C4" s="6">
        <v>100000</v>
      </c>
    </row>
    <row r="5" spans="1:7" x14ac:dyDescent="0.25">
      <c r="B5" s="5" t="s">
        <v>3</v>
      </c>
      <c r="C5" s="18">
        <v>0.65</v>
      </c>
      <c r="D5" s="1" t="s">
        <v>17</v>
      </c>
    </row>
    <row r="6" spans="1:7" x14ac:dyDescent="0.25">
      <c r="B6" s="5" t="s">
        <v>4</v>
      </c>
      <c r="C6" s="18">
        <v>0.36</v>
      </c>
      <c r="D6" s="1" t="s">
        <v>18</v>
      </c>
    </row>
    <row r="7" spans="1:7" x14ac:dyDescent="0.25">
      <c r="B7" s="5" t="s">
        <v>5</v>
      </c>
      <c r="C7" s="18">
        <v>0.1</v>
      </c>
    </row>
    <row r="8" spans="1:7" x14ac:dyDescent="0.25">
      <c r="B8" s="5" t="s">
        <v>15</v>
      </c>
      <c r="C8" s="7">
        <v>5</v>
      </c>
      <c r="D8" s="1" t="s">
        <v>20</v>
      </c>
    </row>
    <row r="10" spans="1:7" x14ac:dyDescent="0.25">
      <c r="B10" s="4" t="s">
        <v>6</v>
      </c>
    </row>
    <row r="11" spans="1:7" x14ac:dyDescent="0.25">
      <c r="B11" s="5" t="s">
        <v>7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</row>
    <row r="12" spans="1:7" x14ac:dyDescent="0.25">
      <c r="B12" s="5" t="s">
        <v>0</v>
      </c>
      <c r="C12" s="9">
        <f>$C$3/$C$8</f>
        <v>30000</v>
      </c>
      <c r="D12" s="10">
        <f>$C$3/$C$8</f>
        <v>30000</v>
      </c>
      <c r="E12" s="10">
        <f>$C$3/$C$8</f>
        <v>30000</v>
      </c>
      <c r="F12" s="10">
        <f>$C$3/$C$8</f>
        <v>30000</v>
      </c>
      <c r="G12" s="11">
        <f>$C$3/$C$8</f>
        <v>30000</v>
      </c>
    </row>
    <row r="13" spans="1:7" x14ac:dyDescent="0.25">
      <c r="B13" s="5" t="s">
        <v>2</v>
      </c>
      <c r="C13" s="12">
        <f>$C$4</f>
        <v>100000</v>
      </c>
      <c r="D13" s="13">
        <f>$C$4</f>
        <v>100000</v>
      </c>
      <c r="E13" s="13">
        <f>$C$4</f>
        <v>100000</v>
      </c>
      <c r="F13" s="13">
        <f>$C$4</f>
        <v>100000</v>
      </c>
      <c r="G13" s="14">
        <f>$C$4</f>
        <v>100000</v>
      </c>
    </row>
    <row r="14" spans="1:7" x14ac:dyDescent="0.25">
      <c r="B14" s="5" t="s">
        <v>8</v>
      </c>
      <c r="C14" s="12">
        <f>$C$5*C13</f>
        <v>65000</v>
      </c>
      <c r="D14" s="13">
        <f>$C$5*D13</f>
        <v>65000</v>
      </c>
      <c r="E14" s="13">
        <f>$C$5*E13</f>
        <v>65000</v>
      </c>
      <c r="F14" s="13">
        <f>$C$5*F13</f>
        <v>65000</v>
      </c>
      <c r="G14" s="14">
        <f>$C$5*G13</f>
        <v>65000</v>
      </c>
    </row>
    <row r="15" spans="1:7" x14ac:dyDescent="0.25">
      <c r="B15" s="5" t="s">
        <v>9</v>
      </c>
      <c r="C15" s="12">
        <f>C13-C14</f>
        <v>35000</v>
      </c>
      <c r="D15" s="13">
        <f>D13-D14</f>
        <v>35000</v>
      </c>
      <c r="E15" s="13">
        <f>E13-E14</f>
        <v>35000</v>
      </c>
      <c r="F15" s="13">
        <f>F13-F14</f>
        <v>35000</v>
      </c>
      <c r="G15" s="14">
        <f>G13-G14</f>
        <v>35000</v>
      </c>
    </row>
    <row r="16" spans="1:7" x14ac:dyDescent="0.25">
      <c r="B16" s="5" t="s">
        <v>10</v>
      </c>
      <c r="C16" s="12">
        <f>C15-C12</f>
        <v>5000</v>
      </c>
      <c r="D16" s="13">
        <f>D15-D12</f>
        <v>5000</v>
      </c>
      <c r="E16" s="13">
        <f>E15-E12</f>
        <v>5000</v>
      </c>
      <c r="F16" s="13">
        <f>F15-F12</f>
        <v>5000</v>
      </c>
      <c r="G16" s="14">
        <f>G15-G12</f>
        <v>5000</v>
      </c>
    </row>
    <row r="17" spans="2:7" x14ac:dyDescent="0.25">
      <c r="B17" s="5" t="s">
        <v>11</v>
      </c>
      <c r="C17" s="12">
        <f>$C$6*C16</f>
        <v>1800</v>
      </c>
      <c r="D17" s="13">
        <f>$C$6*D16</f>
        <v>1800</v>
      </c>
      <c r="E17" s="13">
        <f>$C$6*E16</f>
        <v>1800</v>
      </c>
      <c r="F17" s="13">
        <f>$C$6*F16</f>
        <v>1800</v>
      </c>
      <c r="G17" s="14">
        <f>$C$6*G16</f>
        <v>1800</v>
      </c>
    </row>
    <row r="18" spans="2:7" x14ac:dyDescent="0.25">
      <c r="B18" s="5" t="s">
        <v>12</v>
      </c>
      <c r="C18" s="15">
        <f>C15-C12-C17</f>
        <v>3200</v>
      </c>
      <c r="D18" s="16">
        <f>D15-D12-D17</f>
        <v>3200</v>
      </c>
      <c r="E18" s="16">
        <f>E15-E12-E17</f>
        <v>3200</v>
      </c>
      <c r="F18" s="16">
        <f>F15-F12-F17</f>
        <v>3200</v>
      </c>
      <c r="G18" s="17">
        <f>G15-G12-G17</f>
        <v>3200</v>
      </c>
    </row>
    <row r="19" spans="2:7" ht="15.75" thickBot="1" x14ac:dyDescent="0.3">
      <c r="C19" s="3"/>
      <c r="D19" s="3"/>
      <c r="E19" s="3"/>
      <c r="F19" s="3"/>
      <c r="G19" s="3"/>
    </row>
    <row r="20" spans="2:7" ht="15.75" thickBot="1" x14ac:dyDescent="0.3">
      <c r="B20" s="4" t="s">
        <v>13</v>
      </c>
      <c r="C20" s="8">
        <f>NPV($C$7,C18:G18)</f>
        <v>12130.517662107031</v>
      </c>
      <c r="D20" s="3"/>
      <c r="E20" s="3"/>
      <c r="F20" s="3"/>
      <c r="G20" s="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3" zoomScaleNormal="100" workbookViewId="0">
      <selection activeCell="C26" sqref="C26"/>
    </sheetView>
  </sheetViews>
  <sheetFormatPr defaultRowHeight="15" x14ac:dyDescent="0.25"/>
  <cols>
    <col min="1" max="1" width="4.7109375" style="1" customWidth="1"/>
    <col min="2" max="2" width="16.140625" style="5" bestFit="1" customWidth="1"/>
    <col min="3" max="14" width="12.7109375" style="1" customWidth="1"/>
    <col min="15" max="16384" width="9.140625" style="1"/>
  </cols>
  <sheetData>
    <row r="1" spans="1:8" x14ac:dyDescent="0.25">
      <c r="A1" s="26" t="s">
        <v>14</v>
      </c>
      <c r="B1" s="1"/>
      <c r="C1" s="1">
        <f ca="1" xml:space="preserve"> _xll.PsiOutput()</f>
        <v>0</v>
      </c>
    </row>
    <row r="2" spans="1:8" x14ac:dyDescent="0.25">
      <c r="B2" s="4" t="s">
        <v>1</v>
      </c>
      <c r="F2" s="5" t="s">
        <v>5</v>
      </c>
      <c r="G2" s="18">
        <v>0.1</v>
      </c>
    </row>
    <row r="3" spans="1:8" x14ac:dyDescent="0.25">
      <c r="B3" s="5" t="s">
        <v>16</v>
      </c>
      <c r="C3" s="6">
        <v>150000</v>
      </c>
      <c r="F3" s="5" t="s">
        <v>15</v>
      </c>
      <c r="G3" s="7">
        <v>5</v>
      </c>
      <c r="H3" s="1" t="s">
        <v>20</v>
      </c>
    </row>
    <row r="4" spans="1:8" s="19" customFormat="1" x14ac:dyDescent="0.25">
      <c r="B4" s="20"/>
      <c r="C4" s="21"/>
    </row>
    <row r="5" spans="1:8" s="19" customFormat="1" x14ac:dyDescent="0.25">
      <c r="B5" s="20"/>
      <c r="C5" s="21" t="s">
        <v>22</v>
      </c>
      <c r="D5" s="19" t="s">
        <v>23</v>
      </c>
      <c r="E5" s="19" t="s">
        <v>24</v>
      </c>
    </row>
    <row r="6" spans="1:8" x14ac:dyDescent="0.25">
      <c r="B6" s="5" t="s">
        <v>19</v>
      </c>
      <c r="C6" s="6">
        <v>60000</v>
      </c>
      <c r="D6" s="23">
        <v>100000</v>
      </c>
      <c r="E6" s="23">
        <v>125000</v>
      </c>
    </row>
    <row r="7" spans="1:8" s="19" customFormat="1" x14ac:dyDescent="0.25">
      <c r="B7" s="20"/>
      <c r="C7" s="21"/>
    </row>
    <row r="8" spans="1:8" s="19" customFormat="1" x14ac:dyDescent="0.25">
      <c r="B8" s="20"/>
      <c r="C8" s="21" t="s">
        <v>22</v>
      </c>
      <c r="D8" s="19" t="s">
        <v>24</v>
      </c>
    </row>
    <row r="9" spans="1:8" x14ac:dyDescent="0.25">
      <c r="B9" s="5" t="s">
        <v>3</v>
      </c>
      <c r="C9" s="18">
        <v>0.55000000000000004</v>
      </c>
      <c r="D9" s="18">
        <v>0.75</v>
      </c>
      <c r="E9" s="24" t="s">
        <v>21</v>
      </c>
    </row>
    <row r="10" spans="1:8" s="19" customFormat="1" x14ac:dyDescent="0.25">
      <c r="B10" s="20"/>
      <c r="C10" s="22"/>
    </row>
    <row r="11" spans="1:8" s="19" customFormat="1" x14ac:dyDescent="0.25">
      <c r="B11" s="5" t="s">
        <v>4</v>
      </c>
      <c r="C11" s="18">
        <v>0.36</v>
      </c>
      <c r="D11" s="25">
        <v>0.4</v>
      </c>
      <c r="E11" s="1" t="s">
        <v>18</v>
      </c>
    </row>
    <row r="12" spans="1:8" x14ac:dyDescent="0.25">
      <c r="B12" s="5" t="s">
        <v>25</v>
      </c>
      <c r="C12" s="23">
        <v>0.4</v>
      </c>
      <c r="D12" s="23">
        <v>0.6</v>
      </c>
    </row>
    <row r="13" spans="1:8" s="19" customFormat="1" x14ac:dyDescent="0.25">
      <c r="B13" s="20"/>
      <c r="C13" s="22"/>
    </row>
    <row r="14" spans="1:8" x14ac:dyDescent="0.25">
      <c r="B14" s="5" t="s">
        <v>7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</row>
    <row r="15" spans="1:8" x14ac:dyDescent="0.25">
      <c r="B15" s="5" t="s">
        <v>0</v>
      </c>
      <c r="C15" s="9">
        <f>$C$3/$G$3</f>
        <v>30000</v>
      </c>
      <c r="D15" s="10">
        <f>$C$3/$G$3</f>
        <v>30000</v>
      </c>
      <c r="E15" s="10">
        <f>$C$3/$G$3</f>
        <v>30000</v>
      </c>
      <c r="F15" s="10">
        <f>$C$3/$G$3</f>
        <v>30000</v>
      </c>
      <c r="G15" s="11">
        <f>$C$3/$G$3</f>
        <v>30000</v>
      </c>
    </row>
    <row r="16" spans="1:8" x14ac:dyDescent="0.25">
      <c r="B16" s="5" t="s">
        <v>2</v>
      </c>
      <c r="C16" s="27"/>
      <c r="D16" s="28"/>
      <c r="E16" s="28"/>
      <c r="F16" s="28"/>
      <c r="G16" s="29"/>
    </row>
    <row r="17" spans="2:7" x14ac:dyDescent="0.25">
      <c r="B17" s="5" t="s">
        <v>26</v>
      </c>
      <c r="C17" s="30"/>
      <c r="D17" s="31"/>
      <c r="E17" s="31"/>
      <c r="F17" s="31"/>
      <c r="G17" s="32"/>
    </row>
    <row r="18" spans="2:7" x14ac:dyDescent="0.25">
      <c r="B18" s="5" t="s">
        <v>8</v>
      </c>
      <c r="C18" s="12"/>
      <c r="D18" s="13"/>
      <c r="E18" s="13"/>
      <c r="F18" s="13"/>
      <c r="G18" s="14"/>
    </row>
    <row r="19" spans="2:7" x14ac:dyDescent="0.25">
      <c r="B19" s="5" t="s">
        <v>9</v>
      </c>
      <c r="C19" s="12">
        <f>C16-C18</f>
        <v>0</v>
      </c>
      <c r="D19" s="13">
        <f>D16-D18</f>
        <v>0</v>
      </c>
      <c r="E19" s="13">
        <f>E16-E18</f>
        <v>0</v>
      </c>
      <c r="F19" s="13">
        <f>F16-F18</f>
        <v>0</v>
      </c>
      <c r="G19" s="14">
        <f>G16-G18</f>
        <v>0</v>
      </c>
    </row>
    <row r="20" spans="2:7" x14ac:dyDescent="0.25">
      <c r="B20" s="5" t="s">
        <v>10</v>
      </c>
      <c r="C20" s="12">
        <f>C19-C15</f>
        <v>-30000</v>
      </c>
      <c r="D20" s="13">
        <f>D19-D15</f>
        <v>-30000</v>
      </c>
      <c r="E20" s="13">
        <f>E19-E15</f>
        <v>-30000</v>
      </c>
      <c r="F20" s="13">
        <f>F19-F15</f>
        <v>-30000</v>
      </c>
      <c r="G20" s="14">
        <f>G19-G15</f>
        <v>-30000</v>
      </c>
    </row>
    <row r="21" spans="2:7" x14ac:dyDescent="0.25">
      <c r="B21" s="5" t="s">
        <v>27</v>
      </c>
      <c r="C21" s="30"/>
      <c r="D21" s="31"/>
      <c r="E21" s="31"/>
      <c r="F21" s="31"/>
      <c r="G21" s="32"/>
    </row>
    <row r="22" spans="2:7" x14ac:dyDescent="0.25">
      <c r="B22" s="5" t="s">
        <v>11</v>
      </c>
      <c r="C22" s="12"/>
      <c r="D22" s="13"/>
      <c r="E22" s="13"/>
      <c r="F22" s="13"/>
      <c r="G22" s="14"/>
    </row>
    <row r="23" spans="2:7" x14ac:dyDescent="0.25">
      <c r="B23" s="5" t="s">
        <v>12</v>
      </c>
      <c r="C23" s="15">
        <f>C19-C15-C22</f>
        <v>-30000</v>
      </c>
      <c r="D23" s="16">
        <f>D19-D15-D22</f>
        <v>-30000</v>
      </c>
      <c r="E23" s="16">
        <f>E19-E15-E22</f>
        <v>-30000</v>
      </c>
      <c r="F23" s="16">
        <f>F19-F15-F22</f>
        <v>-30000</v>
      </c>
      <c r="G23" s="17">
        <f>G19-G15-G22</f>
        <v>-30000</v>
      </c>
    </row>
    <row r="24" spans="2:7" ht="15.75" thickBot="1" x14ac:dyDescent="0.3">
      <c r="C24" s="3"/>
      <c r="D24" s="3"/>
      <c r="E24" s="3"/>
      <c r="F24" s="3"/>
      <c r="G24" s="3"/>
    </row>
    <row r="25" spans="2:7" ht="15.75" thickBot="1" x14ac:dyDescent="0.3">
      <c r="B25" s="4" t="s">
        <v>13</v>
      </c>
      <c r="C25" s="8">
        <f>NPV($G$2,C23:G23)</f>
        <v>-113723.60308225342</v>
      </c>
      <c r="D25" s="3"/>
      <c r="E25" s="3"/>
      <c r="F25" s="3"/>
      <c r="G25" s="3"/>
    </row>
    <row r="26" spans="2:7" ht="15.75" thickBot="1" x14ac:dyDescent="0.3">
      <c r="B26" s="4" t="s">
        <v>28</v>
      </c>
      <c r="C26" s="33">
        <f>IF(AND(C23&gt;0,D23&gt;0,E23&gt;0,F23&gt;0,G23&gt;0),1,0)</f>
        <v>0</v>
      </c>
      <c r="D26" s="1" t="s">
        <v>29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" zoomScaleNormal="100" workbookViewId="0">
      <selection activeCell="C2" sqref="C2"/>
    </sheetView>
  </sheetViews>
  <sheetFormatPr defaultRowHeight="15" x14ac:dyDescent="0.25"/>
  <cols>
    <col min="1" max="1" width="4.7109375" style="1" customWidth="1"/>
    <col min="2" max="2" width="16.140625" style="5" bestFit="1" customWidth="1"/>
    <col min="3" max="14" width="12.7109375" style="1" customWidth="1"/>
    <col min="15" max="16384" width="9.140625" style="1"/>
  </cols>
  <sheetData>
    <row r="1" spans="1:8" x14ac:dyDescent="0.25">
      <c r="A1" s="26" t="s">
        <v>14</v>
      </c>
      <c r="B1" s="1"/>
      <c r="C1" s="1">
        <f ca="1" xml:space="preserve"> _xll.PsiOutput()</f>
        <v>0</v>
      </c>
    </row>
    <row r="2" spans="1:8" x14ac:dyDescent="0.25">
      <c r="B2" s="4" t="s">
        <v>1</v>
      </c>
      <c r="F2" s="5" t="s">
        <v>5</v>
      </c>
      <c r="G2" s="18">
        <v>0.1</v>
      </c>
    </row>
    <row r="3" spans="1:8" x14ac:dyDescent="0.25">
      <c r="B3" s="5" t="s">
        <v>16</v>
      </c>
      <c r="C3" s="6">
        <v>150000</v>
      </c>
      <c r="F3" s="5" t="s">
        <v>15</v>
      </c>
      <c r="G3" s="7">
        <v>5</v>
      </c>
      <c r="H3" s="1" t="s">
        <v>20</v>
      </c>
    </row>
    <row r="4" spans="1:8" s="19" customFormat="1" x14ac:dyDescent="0.25">
      <c r="B4" s="20"/>
      <c r="C4" s="21"/>
    </row>
    <row r="5" spans="1:8" s="19" customFormat="1" x14ac:dyDescent="0.25">
      <c r="B5" s="20"/>
      <c r="C5" s="21" t="s">
        <v>22</v>
      </c>
      <c r="D5" s="19" t="s">
        <v>23</v>
      </c>
      <c r="E5" s="19" t="s">
        <v>24</v>
      </c>
    </row>
    <row r="6" spans="1:8" x14ac:dyDescent="0.25">
      <c r="B6" s="5" t="s">
        <v>19</v>
      </c>
      <c r="C6" s="6">
        <v>60000</v>
      </c>
      <c r="D6" s="23">
        <v>100000</v>
      </c>
      <c r="E6" s="23">
        <v>125000</v>
      </c>
    </row>
    <row r="7" spans="1:8" s="19" customFormat="1" x14ac:dyDescent="0.25">
      <c r="B7" s="20"/>
      <c r="C7" s="21"/>
    </row>
    <row r="8" spans="1:8" s="19" customFormat="1" x14ac:dyDescent="0.25">
      <c r="B8" s="20"/>
      <c r="C8" s="21" t="s">
        <v>22</v>
      </c>
      <c r="D8" s="19" t="s">
        <v>24</v>
      </c>
    </row>
    <row r="9" spans="1:8" x14ac:dyDescent="0.25">
      <c r="B9" s="5" t="s">
        <v>3</v>
      </c>
      <c r="C9" s="18">
        <v>0.55000000000000004</v>
      </c>
      <c r="D9" s="18">
        <v>0.75</v>
      </c>
      <c r="E9" s="24" t="s">
        <v>21</v>
      </c>
    </row>
    <row r="10" spans="1:8" s="19" customFormat="1" x14ac:dyDescent="0.25">
      <c r="B10" s="20"/>
      <c r="C10" s="22"/>
    </row>
    <row r="11" spans="1:8" s="19" customFormat="1" x14ac:dyDescent="0.25">
      <c r="B11" s="5" t="s">
        <v>4</v>
      </c>
      <c r="C11" s="18">
        <v>0.36</v>
      </c>
      <c r="D11" s="25">
        <v>0.4</v>
      </c>
      <c r="E11" s="1" t="s">
        <v>18</v>
      </c>
    </row>
    <row r="12" spans="1:8" x14ac:dyDescent="0.25">
      <c r="B12" s="5" t="s">
        <v>25</v>
      </c>
      <c r="C12" s="23">
        <v>0.4</v>
      </c>
      <c r="D12" s="23">
        <v>0.6</v>
      </c>
    </row>
    <row r="13" spans="1:8" s="19" customFormat="1" x14ac:dyDescent="0.25">
      <c r="B13" s="20"/>
      <c r="C13" s="22"/>
    </row>
    <row r="14" spans="1:8" x14ac:dyDescent="0.25">
      <c r="B14" s="5" t="s">
        <v>7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</row>
    <row r="15" spans="1:8" x14ac:dyDescent="0.25">
      <c r="B15" s="5" t="s">
        <v>0</v>
      </c>
      <c r="C15" s="9">
        <f>$C$3/$G$3</f>
        <v>30000</v>
      </c>
      <c r="D15" s="10">
        <f>$C$3/$G$3</f>
        <v>30000</v>
      </c>
      <c r="E15" s="10">
        <f>$C$3/$G$3</f>
        <v>30000</v>
      </c>
      <c r="F15" s="10">
        <f>$C$3/$G$3</f>
        <v>30000</v>
      </c>
      <c r="G15" s="11">
        <f>$C$3/$G$3</f>
        <v>30000</v>
      </c>
    </row>
    <row r="16" spans="1:8" x14ac:dyDescent="0.25">
      <c r="B16" s="5" t="s">
        <v>2</v>
      </c>
      <c r="C16" s="27">
        <f ca="1">_xll.PsiTriangular(C6,D6,E6)</f>
        <v>93830.587533483922</v>
      </c>
      <c r="D16" s="28">
        <f ca="1">_xll.PsiTriangular(C6,D6,E6)</f>
        <v>96267.111468792747</v>
      </c>
      <c r="E16" s="28">
        <f ca="1">_xll.PsiTriangular(C6,D6,E6)</f>
        <v>116915.10408216447</v>
      </c>
      <c r="F16" s="28">
        <f ca="1">_xll.PsiTriangular(C6,D6,E6)</f>
        <v>112122.84733897568</v>
      </c>
      <c r="G16" s="29">
        <f ca="1">_xll.PsiTriangular(C6,D6,E6)</f>
        <v>89476.178306840462</v>
      </c>
    </row>
    <row r="17" spans="2:7" x14ac:dyDescent="0.25">
      <c r="B17" s="5" t="s">
        <v>26</v>
      </c>
      <c r="C17" s="30">
        <f ca="1">_xll.PsiUniform(C9,D9)</f>
        <v>0.68051900253634723</v>
      </c>
      <c r="D17" s="31">
        <f ca="1">_xll.PsiUniform(C9,D9)</f>
        <v>0.64685673442170977</v>
      </c>
      <c r="E17" s="31">
        <f ca="1">_xll.PsiUniform(C9,D9)</f>
        <v>0.56273509308004277</v>
      </c>
      <c r="F17" s="31">
        <f ca="1">_xll.PsiUniform(C9,D9)</f>
        <v>0.60072589790392361</v>
      </c>
      <c r="G17" s="32">
        <f ca="1">_xll.PsiUniform(C9,D9)</f>
        <v>0.70312277515696764</v>
      </c>
    </row>
    <row r="18" spans="2:7" x14ac:dyDescent="0.25">
      <c r="B18" s="5" t="s">
        <v>8</v>
      </c>
      <c r="C18" s="12">
        <f ca="1">C17*C16</f>
        <v>63853.497835685899</v>
      </c>
      <c r="D18" s="13">
        <f t="shared" ref="D18:G18" ca="1" si="0">D17*D16</f>
        <v>62271.029356913998</v>
      </c>
      <c r="E18" s="13">
        <f t="shared" ca="1" si="0"/>
        <v>65792.231978139709</v>
      </c>
      <c r="F18" s="13">
        <f t="shared" ca="1" si="0"/>
        <v>67355.098143250725</v>
      </c>
      <c r="G18" s="14">
        <f t="shared" ca="1" si="0"/>
        <v>62912.738801545333</v>
      </c>
    </row>
    <row r="19" spans="2:7" x14ac:dyDescent="0.25">
      <c r="B19" s="5" t="s">
        <v>9</v>
      </c>
      <c r="C19" s="12">
        <f ca="1">C16-C18</f>
        <v>29977.089697798023</v>
      </c>
      <c r="D19" s="13">
        <f ca="1">D16-D18</f>
        <v>33996.08211187875</v>
      </c>
      <c r="E19" s="13">
        <f ca="1">E16-E18</f>
        <v>51122.872104024762</v>
      </c>
      <c r="F19" s="13">
        <f ca="1">F16-F18</f>
        <v>44767.749195724959</v>
      </c>
      <c r="G19" s="14">
        <f ca="1">G16-G18</f>
        <v>26563.439505295129</v>
      </c>
    </row>
    <row r="20" spans="2:7" x14ac:dyDescent="0.25">
      <c r="B20" s="5" t="s">
        <v>10</v>
      </c>
      <c r="C20" s="12">
        <f ca="1">C19-C15</f>
        <v>-22.910302201977174</v>
      </c>
      <c r="D20" s="13">
        <f ca="1">D19-D15</f>
        <v>3996.0821118787499</v>
      </c>
      <c r="E20" s="13">
        <f ca="1">E19-E15</f>
        <v>21122.872104024762</v>
      </c>
      <c r="F20" s="13">
        <f ca="1">F19-F15</f>
        <v>14767.749195724959</v>
      </c>
      <c r="G20" s="14">
        <f ca="1">G19-G15</f>
        <v>-3436.5604947048705</v>
      </c>
    </row>
    <row r="21" spans="2:7" x14ac:dyDescent="0.25">
      <c r="B21" s="5" t="s">
        <v>27</v>
      </c>
      <c r="C21" s="30">
        <f ca="1">_xll.PsiDiscrete(C11:D11,C12:D12)</f>
        <v>0.4</v>
      </c>
      <c r="D21" s="31">
        <f ca="1">_xll.PsiDiscrete(C11:D11,C12:D12)</f>
        <v>0.4</v>
      </c>
      <c r="E21" s="31">
        <f ca="1">_xll.PsiDiscrete(C11:D11,C12:D12)</f>
        <v>0.4</v>
      </c>
      <c r="F21" s="31">
        <f ca="1">_xll.PsiDiscrete(C11:D11,C12:D12)</f>
        <v>0.4</v>
      </c>
      <c r="G21" s="32">
        <f ca="1">_xll.PsiDiscrete(C11:D11,C12:D12)</f>
        <v>0.4</v>
      </c>
    </row>
    <row r="22" spans="2:7" x14ac:dyDescent="0.25">
      <c r="B22" s="5" t="s">
        <v>11</v>
      </c>
      <c r="C22" s="12">
        <f ca="1">C20*C21</f>
        <v>-9.1641208807908701</v>
      </c>
      <c r="D22" s="13">
        <f t="shared" ref="D22:G22" ca="1" si="1">D20*D21</f>
        <v>1598.4328447514999</v>
      </c>
      <c r="E22" s="13">
        <f t="shared" ca="1" si="1"/>
        <v>8449.1488416099055</v>
      </c>
      <c r="F22" s="13">
        <f t="shared" ca="1" si="1"/>
        <v>5907.0996782899838</v>
      </c>
      <c r="G22" s="14">
        <f t="shared" ca="1" si="1"/>
        <v>-1374.6241978819482</v>
      </c>
    </row>
    <row r="23" spans="2:7" x14ac:dyDescent="0.25">
      <c r="B23" s="5" t="s">
        <v>12</v>
      </c>
      <c r="C23" s="15">
        <f ca="1">C19-C15-C22</f>
        <v>-13.746181321186304</v>
      </c>
      <c r="D23" s="16">
        <f ca="1">D19-D15-D22</f>
        <v>2397.6492671272499</v>
      </c>
      <c r="E23" s="16">
        <f ca="1">E19-E15-E22</f>
        <v>12673.723262414856</v>
      </c>
      <c r="F23" s="16">
        <f ca="1">F19-F15-F22</f>
        <v>8860.6495174349748</v>
      </c>
      <c r="G23" s="17">
        <f ca="1">G19-G15-G22</f>
        <v>-2061.9362968229225</v>
      </c>
    </row>
    <row r="24" spans="2:7" ht="15.75" thickBot="1" x14ac:dyDescent="0.3">
      <c r="C24" s="3"/>
      <c r="D24" s="3"/>
      <c r="E24" s="3"/>
      <c r="F24" s="3"/>
      <c r="G24" s="3"/>
    </row>
    <row r="25" spans="2:7" ht="15.75" thickBot="1" x14ac:dyDescent="0.3">
      <c r="B25" s="4" t="s">
        <v>13</v>
      </c>
      <c r="C25" s="8">
        <f ca="1">NPV($G$2,C23:G23) + _xll.PsiOutput()</f>
        <v>16262.630291244104</v>
      </c>
      <c r="D25" s="3"/>
      <c r="E25" s="3"/>
      <c r="F25" s="3"/>
      <c r="G25" s="3"/>
    </row>
    <row r="26" spans="2:7" ht="15.75" thickBot="1" x14ac:dyDescent="0.3">
      <c r="B26" s="4" t="s">
        <v>28</v>
      </c>
      <c r="C26" s="33">
        <f ca="1">IF(AND(C23&gt;0,D23&gt;0,E23&gt;0,F23&gt;0,G23&gt;0),1,0) + _xll.PsiOutput()</f>
        <v>0</v>
      </c>
      <c r="D26" s="1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Base Model</vt:lpstr>
      <vt:lpstr>Simulation Template</vt:lpstr>
      <vt:lpstr>Simulation</vt:lpstr>
    </vt:vector>
  </TitlesOfParts>
  <Company>Dartmouth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Ken.Baker</dc:creator>
  <cp:lastModifiedBy>Ozgur</cp:lastModifiedBy>
  <dcterms:created xsi:type="dcterms:W3CDTF">2003-05-28T21:25:29Z</dcterms:created>
  <dcterms:modified xsi:type="dcterms:W3CDTF">2014-03-24T22:28:25Z</dcterms:modified>
</cp:coreProperties>
</file>