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zgur\Dropbox\0 - Current Semester\DS 852\Presentations\"/>
    </mc:Choice>
  </mc:AlternateContent>
  <bookViews>
    <workbookView xWindow="0" yWindow="45" windowWidth="15195" windowHeight="8445" firstSheet="1" activeTab="1"/>
  </bookViews>
  <sheets>
    <sheet name="CB_DATA_" sheetId="3" state="veryHidden" r:id="rId1"/>
    <sheet name="DATA" sheetId="5" r:id="rId2"/>
    <sheet name="Step 1" sheetId="10" r:id="rId3"/>
    <sheet name="Step 2" sheetId="11" r:id="rId4"/>
    <sheet name="Step 3" sheetId="12" r:id="rId5"/>
    <sheet name="Step 4" sheetId="13" r:id="rId6"/>
    <sheet name="Model" sheetId="1" r:id="rId7"/>
  </sheets>
  <definedNames>
    <definedName name="CB_04f6346e97904f01a852f88dbf934d73" localSheetId="1" hidden="1">DATA!#REF!</definedName>
    <definedName name="CB_04f6346e97904f01a852f88dbf934d73" localSheetId="6" hidden="1">Model!$H$2</definedName>
    <definedName name="CB_04f6346e97904f01a852f88dbf934d73" localSheetId="2" hidden="1">'Step 1'!#REF!</definedName>
    <definedName name="CB_04f6346e97904f01a852f88dbf934d73" localSheetId="3" hidden="1">'Step 2'!$H$2</definedName>
    <definedName name="CB_04f6346e97904f01a852f88dbf934d73" localSheetId="4" hidden="1">'Step 3'!$H$2</definedName>
    <definedName name="CB_04f6346e97904f01a852f88dbf934d73" localSheetId="5" hidden="1">'Step 4'!$H$2</definedName>
    <definedName name="CB_371252916dee47e799968a9417863c17" localSheetId="1" hidden="1">DATA!#REF!</definedName>
    <definedName name="CB_371252916dee47e799968a9417863c17" localSheetId="6" hidden="1">Model!$H$4</definedName>
    <definedName name="CB_371252916dee47e799968a9417863c17" localSheetId="2" hidden="1">'Step 1'!#REF!</definedName>
    <definedName name="CB_371252916dee47e799968a9417863c17" localSheetId="3" hidden="1">'Step 2'!$H$4</definedName>
    <definedName name="CB_371252916dee47e799968a9417863c17" localSheetId="4" hidden="1">'Step 3'!$H$4</definedName>
    <definedName name="CB_371252916dee47e799968a9417863c17" localSheetId="5" hidden="1">'Step 4'!$H$4</definedName>
    <definedName name="CB_60b1608c6459471b9d48f58d0793a6fd" localSheetId="1" hidden="1">DATA!#REF!</definedName>
    <definedName name="CB_60b1608c6459471b9d48f58d0793a6fd" localSheetId="6" hidden="1">Model!$N$24</definedName>
    <definedName name="CB_60b1608c6459471b9d48f58d0793a6fd" localSheetId="2" hidden="1">'Step 1'!#REF!</definedName>
    <definedName name="CB_60b1608c6459471b9d48f58d0793a6fd" localSheetId="3" hidden="1">'Step 2'!#REF!</definedName>
    <definedName name="CB_60b1608c6459471b9d48f58d0793a6fd" localSheetId="4" hidden="1">'Step 3'!#REF!</definedName>
    <definedName name="CB_60b1608c6459471b9d48f58d0793a6fd" localSheetId="5" hidden="1">'Step 4'!#REF!</definedName>
    <definedName name="CB_83556b533f844619830b025623739381" localSheetId="1" hidden="1">DATA!$C$14</definedName>
    <definedName name="CB_83556b533f844619830b025623739381" localSheetId="6" hidden="1">Model!$C$14</definedName>
    <definedName name="CB_83556b533f844619830b025623739381" localSheetId="2" hidden="1">'Step 1'!$C$14</definedName>
    <definedName name="CB_83556b533f844619830b025623739381" localSheetId="3" hidden="1">'Step 2'!$C$14</definedName>
    <definedName name="CB_83556b533f844619830b025623739381" localSheetId="4" hidden="1">'Step 3'!$C$14</definedName>
    <definedName name="CB_83556b533f844619830b025623739381" localSheetId="5" hidden="1">'Step 4'!$C$14</definedName>
    <definedName name="CB_95eaab49b5e04b3b97579b1043d9685d" localSheetId="1" hidden="1">DATA!#REF!</definedName>
    <definedName name="CB_95eaab49b5e04b3b97579b1043d9685d" localSheetId="6" hidden="1">Model!$N$22</definedName>
    <definedName name="CB_95eaab49b5e04b3b97579b1043d9685d" localSheetId="2" hidden="1">'Step 1'!#REF!</definedName>
    <definedName name="CB_95eaab49b5e04b3b97579b1043d9685d" localSheetId="3" hidden="1">'Step 2'!#REF!</definedName>
    <definedName name="CB_95eaab49b5e04b3b97579b1043d9685d" localSheetId="4" hidden="1">'Step 3'!#REF!</definedName>
    <definedName name="CB_95eaab49b5e04b3b97579b1043d9685d" localSheetId="5" hidden="1">'Step 4'!#REF!</definedName>
    <definedName name="CB_dc2e01a0282743a596d8f62188d66802" localSheetId="1" hidden="1">DATA!#REF!</definedName>
    <definedName name="CB_dc2e01a0282743a596d8f62188d66802" localSheetId="6" hidden="1">Model!$H$3</definedName>
    <definedName name="CB_dc2e01a0282743a596d8f62188d66802" localSheetId="2" hidden="1">'Step 1'!#REF!</definedName>
    <definedName name="CB_dc2e01a0282743a596d8f62188d66802" localSheetId="3" hidden="1">'Step 2'!$H$3</definedName>
    <definedName name="CB_dc2e01a0282743a596d8f62188d66802" localSheetId="4" hidden="1">'Step 3'!$H$3</definedName>
    <definedName name="CB_dc2e01a0282743a596d8f62188d66802" localSheetId="5" hidden="1">'Step 4'!$H$3</definedName>
    <definedName name="CB_fe45acd1959f41e9a80eadc84f459158" localSheetId="0" hidden="1">#N/A</definedName>
    <definedName name="CBCR_a69b6a2dca324f889a6497640427fbda" localSheetId="0" hidden="1">CB_DATA_!$A$10001</definedName>
    <definedName name="CBWorkbookPriority" localSheetId="0" hidden="1">-1529950536</definedName>
    <definedName name="CBx_42fe2fedc4c4424db3ac0f374efeeec3" localSheetId="0" hidden="1">"'Model'!$A$1"</definedName>
    <definedName name="CBx_cdd3878732634d39ab52ae999fa37bee" localSheetId="0" hidden="1">"'CB_DATA_'!$A$1"</definedName>
    <definedName name="CBx_Sheet_Guid" localSheetId="0" hidden="1">"'cdd38787-3263-4d39-ab52-ae999fa37bee"</definedName>
    <definedName name="CBx_Sheet_Guid" localSheetId="1" hidden="1">"'42fe2fed-c4c4-424d-b3ac-0f374efeeec3"</definedName>
    <definedName name="CBx_Sheet_Guid" localSheetId="6" hidden="1">"'42fe2fed-c4c4-424d-b3ac-0f374efeeec3"</definedName>
    <definedName name="CBx_Sheet_Guid" localSheetId="2" hidden="1">"'42fe2fed-c4c4-424d-b3ac-0f374efeeec3"</definedName>
    <definedName name="CBx_Sheet_Guid" localSheetId="3" hidden="1">"'42fe2fed-c4c4-424d-b3ac-0f374efeeec3"</definedName>
    <definedName name="CBx_Sheet_Guid" localSheetId="4" hidden="1">"'42fe2fed-c4c4-424d-b3ac-0f374efeeec3"</definedName>
    <definedName name="CBx_Sheet_Guid" localSheetId="5" hidden="1">"'42fe2fed-c4c4-424d-b3ac-0f374efeeec3"</definedName>
    <definedName name="CBx_StorageType" localSheetId="0" hidden="1">1</definedName>
    <definedName name="CBx_StorageType" localSheetId="1" hidden="1">1</definedName>
    <definedName name="CBx_StorageType" localSheetId="6" hidden="1">1</definedName>
    <definedName name="CBx_StorageType" localSheetId="2" hidden="1">1</definedName>
    <definedName name="CBx_StorageType" localSheetId="3" hidden="1">1</definedName>
    <definedName name="CBx_StorageType" localSheetId="4" hidden="1">1</definedName>
    <definedName name="CBx_StorageType" localSheetId="5" hidden="1">1</definedName>
    <definedName name="FirstClassPercentageATL" localSheetId="1">DATA!#REF!</definedName>
    <definedName name="FirstClassPercentageATL" localSheetId="2">'Step 1'!#REF!</definedName>
    <definedName name="FirstClassPercentageATL" localSheetId="3">'Step 2'!$H$3</definedName>
    <definedName name="FirstClassPercentageATL" localSheetId="4">'Step 3'!$H$3</definedName>
    <definedName name="FirstClassPercentageATL" localSheetId="5">'Step 4'!$H$3</definedName>
    <definedName name="FirstClassPercentageATL">Model!$H$3</definedName>
    <definedName name="FirstClassPercentageBOS" localSheetId="1">DATA!#REF!</definedName>
    <definedName name="FirstClassPercentageBOS" localSheetId="2">'Step 1'!#REF!</definedName>
    <definedName name="FirstClassPercentageBOS" localSheetId="3">'Step 2'!$H$2</definedName>
    <definedName name="FirstClassPercentageBOS" localSheetId="4">'Step 3'!$H$2</definedName>
    <definedName name="FirstClassPercentageBOS" localSheetId="5">'Step 4'!$H$2</definedName>
    <definedName name="FirstClassPercentageBOS">Model!$H$2</definedName>
    <definedName name="FirstClassPercentageCHI" localSheetId="1">DATA!#REF!</definedName>
    <definedName name="FirstClassPercentageCHI" localSheetId="2">'Step 1'!#REF!</definedName>
    <definedName name="FirstClassPercentageCHI" localSheetId="3">'Step 2'!$H$4</definedName>
    <definedName name="FirstClassPercentageCHI" localSheetId="4">'Step 3'!$H$4</definedName>
    <definedName name="FirstClassPercentageCHI" localSheetId="5">'Step 4'!$H$4</definedName>
    <definedName name="FirstClassPercentageCHI">Model!$H$4</definedName>
    <definedName name="FirstClassRows" localSheetId="1">DATA!$C$14</definedName>
    <definedName name="FirstClassRows" localSheetId="2">'Step 1'!$C$14</definedName>
    <definedName name="FirstClassRows" localSheetId="3">'Step 2'!$C$14</definedName>
    <definedName name="FirstClassRows" localSheetId="4">'Step 3'!$C$14</definedName>
    <definedName name="FirstClassRows" localSheetId="5">'Step 4'!$C$14</definedName>
    <definedName name="FirstClassRows">Model!$C$14</definedName>
    <definedName name="FirstClassSeats" localSheetId="1">DATA!$C$15</definedName>
    <definedName name="FirstClassSeats" localSheetId="2">'Step 1'!$C$15</definedName>
    <definedName name="FirstClassSeats" localSheetId="3">'Step 2'!$C$15</definedName>
    <definedName name="FirstClassSeats" localSheetId="4">'Step 3'!$C$15</definedName>
    <definedName name="FirstClassSeats" localSheetId="5">'Step 4'!$C$15</definedName>
    <definedName name="FirstClassSeats">Model!$C$15</definedName>
    <definedName name="LSGRGeng_RelaxBounds" localSheetId="6" hidden="1">2</definedName>
    <definedName name="param_cuthi" localSheetId="1" hidden="1">2E+30</definedName>
    <definedName name="param_cuthi" localSheetId="6" hidden="1">2E+30</definedName>
    <definedName name="param_cuthi" localSheetId="2" hidden="1">2E+30</definedName>
    <definedName name="param_cuthi" localSheetId="3" hidden="1">2E+30</definedName>
    <definedName name="param_cuthi" localSheetId="4" hidden="1">2E+30</definedName>
    <definedName name="param_cuthi" localSheetId="5" hidden="1">2E+30</definedName>
    <definedName name="param_cutlo" localSheetId="1" hidden="1">-2E+30</definedName>
    <definedName name="param_cutlo" localSheetId="6" hidden="1">-2E+30</definedName>
    <definedName name="param_cutlo" localSheetId="2" hidden="1">-2E+30</definedName>
    <definedName name="param_cutlo" localSheetId="3" hidden="1">-2E+30</definedName>
    <definedName name="param_cutlo" localSheetId="4" hidden="1">-2E+30</definedName>
    <definedName name="param_cutlo" localSheetId="5" hidden="1">-2E+30</definedName>
    <definedName name="param_epstep" localSheetId="1" hidden="1">0.000001</definedName>
    <definedName name="param_epstep" localSheetId="6" hidden="1">0.000001</definedName>
    <definedName name="param_epstep" localSheetId="2" hidden="1">0.000001</definedName>
    <definedName name="param_epstep" localSheetId="3" hidden="1">0.000001</definedName>
    <definedName name="param_epstep" localSheetId="4" hidden="1">0.000001</definedName>
    <definedName name="param_epstep" localSheetId="5" hidden="1">0.000001</definedName>
    <definedName name="param_iisbnd" localSheetId="1" hidden="1">0</definedName>
    <definedName name="param_iisbnd" localSheetId="6" hidden="1">0</definedName>
    <definedName name="param_iisbnd" localSheetId="2" hidden="1">0</definedName>
    <definedName name="param_iisbnd" localSheetId="3" hidden="1">0</definedName>
    <definedName name="param_iisbnd" localSheetId="4" hidden="1">0</definedName>
    <definedName name="param_iisbnd" localSheetId="5" hidden="1">0</definedName>
    <definedName name="RevenuePerSeat" localSheetId="1">DATA!$C$17:$D$19</definedName>
    <definedName name="RevenuePerSeat" localSheetId="2">'Step 1'!$C$17:$D$19</definedName>
    <definedName name="RevenuePerSeat" localSheetId="3">'Step 2'!$C$17:$D$19</definedName>
    <definedName name="RevenuePerSeat" localSheetId="4">'Step 3'!$C$17:$D$19</definedName>
    <definedName name="RevenuePerSeat" localSheetId="5">'Step 4'!$C$17:$D$19</definedName>
    <definedName name="RevenuePerSeat">Model!$C$17:$D$19</definedName>
    <definedName name="SatisfiedDemand" localSheetId="1">DATA!#REF!</definedName>
    <definedName name="SatisfiedDemand" localSheetId="2">'Step 1'!#REF!</definedName>
    <definedName name="SatisfiedDemand" localSheetId="3">'Step 2'!#REF!</definedName>
    <definedName name="SatisfiedDemand" localSheetId="4">'Step 3'!#REF!</definedName>
    <definedName name="SatisfiedDemand" localSheetId="5">'Step 4'!$M$2:$N$4</definedName>
    <definedName name="SatisfiedDemand">Model!$M$2:$N$4</definedName>
    <definedName name="solver_adj" localSheetId="1" hidden="1">DATA!$C$14</definedName>
    <definedName name="solver_adj" localSheetId="6" hidden="1">Model!$C$14</definedName>
    <definedName name="solver_adj" localSheetId="2" hidden="1">'Step 1'!$C$14</definedName>
    <definedName name="solver_adj" localSheetId="3" hidden="1">'Step 2'!$C$14</definedName>
    <definedName name="solver_adj" localSheetId="4" hidden="1">'Step 3'!$C$14</definedName>
    <definedName name="solver_adj" localSheetId="5" hidden="1">'Step 4'!$C$14</definedName>
    <definedName name="solver_adj_ob" localSheetId="1" hidden="1">1</definedName>
    <definedName name="solver_adj_ob" localSheetId="6" hidden="1">1</definedName>
    <definedName name="solver_adj_ob" localSheetId="2" hidden="1">1</definedName>
    <definedName name="solver_adj_ob" localSheetId="3" hidden="1">1</definedName>
    <definedName name="solver_adj_ob" localSheetId="4" hidden="1">1</definedName>
    <definedName name="solver_adj_ob" localSheetId="5" hidden="1">1</definedName>
    <definedName name="solver_bigm" localSheetId="1" hidden="1">1000000</definedName>
    <definedName name="solver_bigm" localSheetId="6" hidden="1">1000000</definedName>
    <definedName name="solver_bigm" localSheetId="2" hidden="1">1000000</definedName>
    <definedName name="solver_bigm" localSheetId="3" hidden="1">1000000</definedName>
    <definedName name="solver_bigm" localSheetId="4" hidden="1">1000000</definedName>
    <definedName name="solver_bigm" localSheetId="5" hidden="1">1000000</definedName>
    <definedName name="solver_bnd" localSheetId="1" hidden="1">1</definedName>
    <definedName name="solver_bnd" localSheetId="6" hidden="1">1</definedName>
    <definedName name="solver_bnd" localSheetId="2" hidden="1">1</definedName>
    <definedName name="solver_bnd" localSheetId="3" hidden="1">1</definedName>
    <definedName name="solver_bnd" localSheetId="4" hidden="1">1</definedName>
    <definedName name="solver_bnd" localSheetId="5" hidden="1">1</definedName>
    <definedName name="solver_cha" localSheetId="1" hidden="1">0</definedName>
    <definedName name="solver_cha" localSheetId="6" hidden="1">0</definedName>
    <definedName name="solver_cha" localSheetId="2" hidden="1">0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c1" localSheetId="1" hidden="1">0</definedName>
    <definedName name="solver_chc1" localSheetId="6" hidden="1">0</definedName>
    <definedName name="solver_chc1" localSheetId="2" hidden="1">0</definedName>
    <definedName name="solver_chc1" localSheetId="3" hidden="1">0</definedName>
    <definedName name="solver_chc1" localSheetId="4" hidden="1">0</definedName>
    <definedName name="solver_chc1" localSheetId="5" hidden="1">0</definedName>
    <definedName name="solver_chn" localSheetId="1" hidden="1">4</definedName>
    <definedName name="solver_chn" localSheetId="6" hidden="1">4</definedName>
    <definedName name="solver_chn" localSheetId="2" hidden="1">4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p1" localSheetId="1" hidden="1">0</definedName>
    <definedName name="solver_chp1" localSheetId="6" hidden="1">0</definedName>
    <definedName name="solver_chp1" localSheetId="2" hidden="1">0</definedName>
    <definedName name="solver_chp1" localSheetId="3" hidden="1">0</definedName>
    <definedName name="solver_chp1" localSheetId="4" hidden="1">0</definedName>
    <definedName name="solver_chp1" localSheetId="5" hidden="1">0</definedName>
    <definedName name="solver_cht" localSheetId="1" hidden="1">0</definedName>
    <definedName name="solver_cht" localSheetId="6" hidden="1">0</definedName>
    <definedName name="solver_cht" localSheetId="2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ir1" localSheetId="1" hidden="1">1</definedName>
    <definedName name="solver_cir1" localSheetId="6" hidden="1">1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on" localSheetId="1" hidden="1">" "</definedName>
    <definedName name="solver_con" localSheetId="6" hidden="1">" "</definedName>
    <definedName name="solver_con" localSheetId="2" hidden="1">" "</definedName>
    <definedName name="solver_con" localSheetId="3" hidden="1">" "</definedName>
    <definedName name="solver_con" localSheetId="4" hidden="1">" "</definedName>
    <definedName name="solver_con" localSheetId="5" hidden="1">" "</definedName>
    <definedName name="solver_con1" localSheetId="1" hidden="1">" "</definedName>
    <definedName name="solver_con1" localSheetId="6" hidden="1">" "</definedName>
    <definedName name="solver_con1" localSheetId="2" hidden="1">" "</definedName>
    <definedName name="solver_con1" localSheetId="3" hidden="1">" "</definedName>
    <definedName name="solver_con1" localSheetId="4" hidden="1">" "</definedName>
    <definedName name="solver_con1" localSheetId="5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cvg" localSheetId="6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ia" localSheetId="1" hidden="1">5</definedName>
    <definedName name="solver_dia" localSheetId="6" hidden="1">5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isp" hidden="1">0</definedName>
    <definedName name="solver_drv" localSheetId="1" hidden="1">1</definedName>
    <definedName name="solver_drv" localSheetId="6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1</definedName>
    <definedName name="solver_eng" localSheetId="6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1" hidden="1">1</definedName>
    <definedName name="solver_est" localSheetId="6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val" hidden="1">0</definedName>
    <definedName name="solver_glb" localSheetId="1" hidden="1">-1E+30</definedName>
    <definedName name="solver_glb" localSheetId="6" hidden="1">-1E+30</definedName>
    <definedName name="solver_glb" localSheetId="2" hidden="1">-1E+30</definedName>
    <definedName name="solver_glb" localSheetId="3" hidden="1">-1E+30</definedName>
    <definedName name="solver_glb" localSheetId="4" hidden="1">-1E+30</definedName>
    <definedName name="solver_glb" localSheetId="5" hidden="1">-1E+30</definedName>
    <definedName name="solver_gub" localSheetId="1" hidden="1">1E+30</definedName>
    <definedName name="solver_gub" localSheetId="6" hidden="1">1E+30</definedName>
    <definedName name="solver_gub" localSheetId="2" hidden="1">1E+30</definedName>
    <definedName name="solver_gub" localSheetId="3" hidden="1">1E+30</definedName>
    <definedName name="solver_gub" localSheetId="4" hidden="1">1E+30</definedName>
    <definedName name="solver_gub" localSheetId="5" hidden="1">1E+30</definedName>
    <definedName name="solver_iao" localSheetId="1" hidden="1">0</definedName>
    <definedName name="solver_iao" localSheetId="6" hidden="1">0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nc" localSheetId="1" hidden="1">0</definedName>
    <definedName name="solver_inc" localSheetId="6" hidden="1">0</definedName>
    <definedName name="solver_inc" localSheetId="2" hidden="1">0</definedName>
    <definedName name="solver_inc" localSheetId="3" hidden="1">0</definedName>
    <definedName name="solver_inc" localSheetId="4" hidden="1">0</definedName>
    <definedName name="solver_inc" localSheetId="5" hidden="1">0</definedName>
    <definedName name="solver_int" localSheetId="1" hidden="1">0</definedName>
    <definedName name="solver_int" localSheetId="6" hidden="1">0</definedName>
    <definedName name="solver_int" localSheetId="2" hidden="1">0</definedName>
    <definedName name="solver_int" localSheetId="3" hidden="1">0</definedName>
    <definedName name="solver_int" localSheetId="4" hidden="1">0</definedName>
    <definedName name="solver_int" localSheetId="5" hidden="1">0</definedName>
    <definedName name="solver_irs" localSheetId="1" hidden="1">0</definedName>
    <definedName name="solver_irs" localSheetId="6" hidden="1">0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sm" localSheetId="1" hidden="1">0</definedName>
    <definedName name="solver_ism" localSheetId="6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tr" localSheetId="1" hidden="1">2147483647</definedName>
    <definedName name="solver_itr" localSheetId="6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kiv" localSheetId="1" hidden="1">2E+30</definedName>
    <definedName name="solver_kiv" localSheetId="6" hidden="1">2E+30</definedName>
    <definedName name="solver_kiv" localSheetId="2" hidden="1">2E+30</definedName>
    <definedName name="solver_kiv" localSheetId="3" hidden="1">2E+30</definedName>
    <definedName name="solver_kiv" localSheetId="4" hidden="1">2E+30</definedName>
    <definedName name="solver_kiv" localSheetId="5" hidden="1">2E+30</definedName>
    <definedName name="solver_lcens" hidden="1">-1E+30</definedName>
    <definedName name="solver_lcut" hidden="1">-1E+30</definedName>
    <definedName name="solver_lhs_ob1" localSheetId="1" hidden="1">0</definedName>
    <definedName name="solver_lhs_ob1" localSheetId="6" hidden="1">0</definedName>
    <definedName name="solver_lhs_ob1" localSheetId="2" hidden="1">0</definedName>
    <definedName name="solver_lhs_ob1" localSheetId="3" hidden="1">0</definedName>
    <definedName name="solver_lhs_ob1" localSheetId="4" hidden="1">0</definedName>
    <definedName name="solver_lhs_ob1" localSheetId="5" hidden="1">0</definedName>
    <definedName name="solver_lhs1" localSheetId="1" hidden="1">DATA!$C$14</definedName>
    <definedName name="solver_lhs1" localSheetId="6" hidden="1">Model!$C$14</definedName>
    <definedName name="solver_lhs1" localSheetId="2" hidden="1">'Step 1'!$C$14</definedName>
    <definedName name="solver_lhs1" localSheetId="3" hidden="1">'Step 2'!$C$14</definedName>
    <definedName name="solver_lhs1" localSheetId="4" hidden="1">'Step 3'!$C$14</definedName>
    <definedName name="solver_lhs1" localSheetId="5" hidden="1">'Step 4'!$C$14</definedName>
    <definedName name="solver_lin" localSheetId="1" hidden="1">2</definedName>
    <definedName name="solver_lin" localSheetId="6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og" localSheetId="1" hidden="1">1</definedName>
    <definedName name="solver_log" localSheetId="6" hidden="1">1</definedName>
    <definedName name="solver_log" localSheetId="2" hidden="1">1</definedName>
    <definedName name="solver_log" localSheetId="3" hidden="1">1</definedName>
    <definedName name="solver_log" localSheetId="4" hidden="1">1</definedName>
    <definedName name="solver_log" localSheetId="5" hidden="1">1</definedName>
    <definedName name="solver_lva" localSheetId="1" hidden="1">0</definedName>
    <definedName name="solver_lva" localSheetId="6" hidden="1">0</definedName>
    <definedName name="solver_lva" localSheetId="2" hidden="1">0</definedName>
    <definedName name="solver_lva" localSheetId="3" hidden="1">0</definedName>
    <definedName name="solver_lva" localSheetId="4" hidden="1">0</definedName>
    <definedName name="solver_lva" localSheetId="5" hidden="1">0</definedName>
    <definedName name="solver_mda" localSheetId="1" hidden="1">4</definedName>
    <definedName name="solver_mda" localSheetId="6" hidden="1">4</definedName>
    <definedName name="solver_mda" localSheetId="2" hidden="1">4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ip" localSheetId="1" hidden="1">2147483647</definedName>
    <definedName name="solver_mip" localSheetId="6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od" localSheetId="1" hidden="1">3</definedName>
    <definedName name="solver_mod" localSheetId="6" hidden="1">3</definedName>
    <definedName name="solver_mod" localSheetId="2" hidden="1">3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msl" localSheetId="1" hidden="1">0</definedName>
    <definedName name="solver_msl" localSheetId="6" hidden="1">0</definedName>
    <definedName name="solver_msl" localSheetId="2" hidden="1">0</definedName>
    <definedName name="solver_msl" localSheetId="3" hidden="1">0</definedName>
    <definedName name="solver_msl" localSheetId="4" hidden="1">0</definedName>
    <definedName name="solver_msl" localSheetId="5" hidden="1">0</definedName>
    <definedName name="solver_neg" localSheetId="1" hidden="1">0</definedName>
    <definedName name="solver_neg" localSheetId="6" hidden="1">0</definedName>
    <definedName name="solver_neg" localSheetId="2" hidden="1">0</definedName>
    <definedName name="solver_neg" localSheetId="3" hidden="1">0</definedName>
    <definedName name="solver_neg" localSheetId="4" hidden="1">0</definedName>
    <definedName name="solver_neg" localSheetId="5" hidden="1">0</definedName>
    <definedName name="solver_nod" localSheetId="1" hidden="1">2147483647</definedName>
    <definedName name="solver_nod" localSheetId="6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pt" localSheetId="1" hidden="1">1</definedName>
    <definedName name="solver_nopt" localSheetId="6" hidden="1">1</definedName>
    <definedName name="solver_nopt" localSheetId="2" hidden="1">1</definedName>
    <definedName name="solver_nopt" localSheetId="3" hidden="1">1</definedName>
    <definedName name="solver_nopt" localSheetId="4" hidden="1">1</definedName>
    <definedName name="solver_nopt" localSheetId="5" hidden="1">1</definedName>
    <definedName name="solver_nsim" hidden="1">1</definedName>
    <definedName name="solver_ntr" localSheetId="1" hidden="1">0</definedName>
    <definedName name="solver_ntr" localSheetId="6" hidden="1">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" localSheetId="5" hidden="1">0</definedName>
    <definedName name="solver_ntri" hidden="1">500</definedName>
    <definedName name="solver_num" localSheetId="1" hidden="1">1</definedName>
    <definedName name="solver_num" localSheetId="6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1" hidden="1">1</definedName>
    <definedName name="solver_nwt" localSheetId="6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bc" localSheetId="1" hidden="1">1</definedName>
    <definedName name="solver_obc" localSheetId="6" hidden="1">1</definedName>
    <definedName name="solver_obc" localSheetId="2" hidden="1">1</definedName>
    <definedName name="solver_obc" localSheetId="3" hidden="1">1</definedName>
    <definedName name="solver_obc" localSheetId="4" hidden="1">1</definedName>
    <definedName name="solver_obc" localSheetId="5" hidden="1">1</definedName>
    <definedName name="solver_obp" localSheetId="1" hidden="1">0</definedName>
    <definedName name="solver_obp" localSheetId="6" hidden="1">0</definedName>
    <definedName name="solver_obp" localSheetId="2" hidden="1">0</definedName>
    <definedName name="solver_obp" localSheetId="3" hidden="1">0</definedName>
    <definedName name="solver_obp" localSheetId="4" hidden="1">0</definedName>
    <definedName name="solver_obp" localSheetId="5" hidden="1">0</definedName>
    <definedName name="solver_opt" localSheetId="1" hidden="1">DATA!#REF!</definedName>
    <definedName name="solver_opt" localSheetId="6" hidden="1">Model!$N$22</definedName>
    <definedName name="solver_opt" localSheetId="2" hidden="1">'Step 1'!#REF!</definedName>
    <definedName name="solver_opt" localSheetId="3" hidden="1">'Step 2'!#REF!</definedName>
    <definedName name="solver_opt" localSheetId="4" hidden="1">'Step 3'!#REF!</definedName>
    <definedName name="solver_opt" localSheetId="5" hidden="1">'Step 4'!#REF!</definedName>
    <definedName name="solver_opt_ob" localSheetId="1" hidden="1">1</definedName>
    <definedName name="solver_opt_ob" localSheetId="6" hidden="1">1</definedName>
    <definedName name="solver_opt_ob" localSheetId="2" hidden="1">1</definedName>
    <definedName name="solver_opt_ob" localSheetId="3" hidden="1">1</definedName>
    <definedName name="solver_opt_ob" localSheetId="4" hidden="1">1</definedName>
    <definedName name="solver_opt_ob" localSheetId="5" hidden="1">1</definedName>
    <definedName name="solver_pre" localSheetId="1" hidden="1">0.000001</definedName>
    <definedName name="solver_pre" localSheetId="6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si" localSheetId="1" hidden="1">0</definedName>
    <definedName name="solver_psi" localSheetId="6" hidden="1">0</definedName>
    <definedName name="solver_psi" localSheetId="2" hidden="1">0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rbv" localSheetId="1" hidden="1">1</definedName>
    <definedName name="solver_rbv" localSheetId="6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dp" localSheetId="1" hidden="1">0</definedName>
    <definedName name="solver_rdp" localSheetId="6" hidden="1">0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eco1" localSheetId="6" hidden="1">0</definedName>
    <definedName name="solver_rel1" localSheetId="1" hidden="1">4</definedName>
    <definedName name="solver_rel1" localSheetId="6" hidden="1">4</definedName>
    <definedName name="solver_rel1" localSheetId="2" hidden="1">4</definedName>
    <definedName name="solver_rel1" localSheetId="3" hidden="1">4</definedName>
    <definedName name="solver_rel1" localSheetId="4" hidden="1">4</definedName>
    <definedName name="solver_rel1" localSheetId="5" hidden="1">4</definedName>
    <definedName name="solver_rep" localSheetId="1" hidden="1">0</definedName>
    <definedName name="solver_rep" localSheetId="6" hidden="1">0</definedName>
    <definedName name="solver_rep" localSheetId="2" hidden="1">0</definedName>
    <definedName name="solver_rep" localSheetId="3" hidden="1">0</definedName>
    <definedName name="solver_rep" localSheetId="4" hidden="1">0</definedName>
    <definedName name="solver_rep" localSheetId="5" hidden="1">0</definedName>
    <definedName name="solver_rgen" hidden="1">1</definedName>
    <definedName name="solver_rhs1" localSheetId="1" hidden="1">integer</definedName>
    <definedName name="solver_rhs1" localSheetId="2" hidden="1">integer</definedName>
    <definedName name="solver_rhs1" localSheetId="3" hidden="1">integer</definedName>
    <definedName name="solver_rhs1" localSheetId="4" hidden="1">integer</definedName>
    <definedName name="solver_rhs1" localSheetId="5" hidden="1">integer</definedName>
    <definedName name="solver_rlx" localSheetId="1" hidden="1">0</definedName>
    <definedName name="solver_rlx" localSheetId="6" hidden="1">0</definedName>
    <definedName name="solver_rlx" localSheetId="2" hidden="1">0</definedName>
    <definedName name="solver_rlx" localSheetId="3" hidden="1">0</definedName>
    <definedName name="solver_rlx" localSheetId="4" hidden="1">0</definedName>
    <definedName name="solver_rlx" localSheetId="5" hidden="1">0</definedName>
    <definedName name="solver_rsd" localSheetId="1" hidden="1">0</definedName>
    <definedName name="solver_rsd" localSheetId="6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mp" hidden="1">2</definedName>
    <definedName name="solver_rtr" localSheetId="1" hidden="1">0</definedName>
    <definedName name="solver_rtr" localSheetId="6" hidden="1">0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xc1" localSheetId="1" hidden="1">1</definedName>
    <definedName name="solver_rxc1" localSheetId="6" hidden="1">1</definedName>
    <definedName name="solver_rxc1" localSheetId="2" hidden="1">1</definedName>
    <definedName name="solver_rxc1" localSheetId="3" hidden="1">1</definedName>
    <definedName name="solver_rxc1" localSheetId="4" hidden="1">1</definedName>
    <definedName name="solver_rxc1" localSheetId="5" hidden="1">1</definedName>
    <definedName name="solver_rxv" localSheetId="1" hidden="1">1</definedName>
    <definedName name="solver_rxv" localSheetId="6" hidden="1">1</definedName>
    <definedName name="solver_rxv" localSheetId="2" hidden="1">1</definedName>
    <definedName name="solver_rxv" localSheetId="3" hidden="1">1</definedName>
    <definedName name="solver_rxv" localSheetId="4" hidden="1">1</definedName>
    <definedName name="solver_rxv" localSheetId="5" hidden="1">1</definedName>
    <definedName name="solver_scl" localSheetId="1" hidden="1">0</definedName>
    <definedName name="solver_scl" localSheetId="6" hidden="1">0</definedName>
    <definedName name="solver_scl" localSheetId="2" hidden="1">0</definedName>
    <definedName name="solver_scl" localSheetId="3" hidden="1">0</definedName>
    <definedName name="solver_scl" localSheetId="4" hidden="1">0</definedName>
    <definedName name="solver_scl" localSheetId="5" hidden="1">0</definedName>
    <definedName name="solver_seed" hidden="1">0</definedName>
    <definedName name="solver_sel" localSheetId="1" hidden="1">1</definedName>
    <definedName name="solver_sel" localSheetId="6" hidden="1">1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ho" localSheetId="1" hidden="1">0</definedName>
    <definedName name="solver_sho" localSheetId="6" hidden="1">0</definedName>
    <definedName name="solver_sho" localSheetId="2" hidden="1">0</definedName>
    <definedName name="solver_sho" localSheetId="3" hidden="1">0</definedName>
    <definedName name="solver_sho" localSheetId="4" hidden="1">0</definedName>
    <definedName name="solver_sho" localSheetId="5" hidden="1">0</definedName>
    <definedName name="solver_slv" localSheetId="1" hidden="1">0</definedName>
    <definedName name="solver_slv" localSheetId="6" hidden="1">0</definedName>
    <definedName name="solver_slv" localSheetId="2" hidden="1">0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u" localSheetId="1" hidden="1">1</definedName>
    <definedName name="solver_slvu" localSheetId="6" hidden="1">1</definedName>
    <definedName name="solver_slvu" localSheetId="2" hidden="1">1</definedName>
    <definedName name="solver_slvu" localSheetId="3" hidden="1">1</definedName>
    <definedName name="solver_slvu" localSheetId="4" hidden="1">1</definedName>
    <definedName name="solver_slvu" localSheetId="5" hidden="1">1</definedName>
    <definedName name="solver_spid" localSheetId="6" hidden="1">" "</definedName>
    <definedName name="solver_srvr" localSheetId="6" hidden="1">" "</definedName>
    <definedName name="solver_ssz" localSheetId="1" hidden="1">0</definedName>
    <definedName name="solver_ssz" localSheetId="6" hidden="1">0</definedName>
    <definedName name="solver_ssz" localSheetId="2" hidden="1">0</definedName>
    <definedName name="solver_ssz" localSheetId="3" hidden="1">0</definedName>
    <definedName name="solver_ssz" localSheetId="4" hidden="1">0</definedName>
    <definedName name="solver_ssz" localSheetId="5" hidden="1">0</definedName>
    <definedName name="solver_stat" hidden="1">2</definedName>
    <definedName name="solver_strm" hidden="1">0</definedName>
    <definedName name="solver_tim" localSheetId="1" hidden="1">2147483647</definedName>
    <definedName name="solver_tim" localSheetId="6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ms" localSheetId="1" hidden="1">0</definedName>
    <definedName name="solver_tms" localSheetId="6" hidden="1">0</definedName>
    <definedName name="solver_tms" localSheetId="2" hidden="1">0</definedName>
    <definedName name="solver_tms" localSheetId="3" hidden="1">0</definedName>
    <definedName name="solver_tms" localSheetId="4" hidden="1">0</definedName>
    <definedName name="solver_tms" localSheetId="5" hidden="1">0</definedName>
    <definedName name="solver_tol" localSheetId="1" hidden="1">0</definedName>
    <definedName name="solver_tol" localSheetId="6" hidden="1">0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yp" localSheetId="1" hidden="1">1</definedName>
    <definedName name="solver_typ" localSheetId="6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ucens" hidden="1">1E+30</definedName>
    <definedName name="solver_ucut" hidden="1">1E+30</definedName>
    <definedName name="solver_umod" localSheetId="1" hidden="1">1</definedName>
    <definedName name="solver_umod" localSheetId="6" hidden="1">1</definedName>
    <definedName name="solver_umod" localSheetId="2" hidden="1">1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rs" localSheetId="1" hidden="1">1</definedName>
    <definedName name="solver_urs" localSheetId="6" hidden="1">1</definedName>
    <definedName name="solver_urs" localSheetId="2" hidden="1">1</definedName>
    <definedName name="solver_urs" localSheetId="3" hidden="1">1</definedName>
    <definedName name="solver_urs" localSheetId="4" hidden="1">1</definedName>
    <definedName name="solver_urs" localSheetId="5" hidden="1">1</definedName>
    <definedName name="solver_val" localSheetId="1" hidden="1">0</definedName>
    <definedName name="solver_val" localSheetId="6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r" localSheetId="1" hidden="1">" "</definedName>
    <definedName name="solver_var" localSheetId="6" hidden="1">" "</definedName>
    <definedName name="solver_var" localSheetId="2" hidden="1">" "</definedName>
    <definedName name="solver_var" localSheetId="3" hidden="1">" "</definedName>
    <definedName name="solver_var" localSheetId="4" hidden="1">" "</definedName>
    <definedName name="solver_var" localSheetId="5" hidden="1">" "</definedName>
    <definedName name="solver_ver" localSheetId="1" hidden="1">9</definedName>
    <definedName name="solver_ver" localSheetId="6" hidden="1">14</definedName>
    <definedName name="solver_ver" localSheetId="2" hidden="1">9</definedName>
    <definedName name="solver_ver" localSheetId="3" hidden="1">9</definedName>
    <definedName name="solver_ver" localSheetId="4" hidden="1">9</definedName>
    <definedName name="solver_ver" localSheetId="5" hidden="1">9</definedName>
    <definedName name="solver_vir" localSheetId="1" hidden="1">1</definedName>
    <definedName name="solver_vir" localSheetId="6" hidden="1">1</definedName>
    <definedName name="solver_vir" localSheetId="2" hidden="1">1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ol" localSheetId="1" hidden="1">0</definedName>
    <definedName name="solver_vol" localSheetId="6" hidden="1">0</definedName>
    <definedName name="solver_vol" localSheetId="2" hidden="1">0</definedName>
    <definedName name="solver_vol" localSheetId="3" hidden="1">0</definedName>
    <definedName name="solver_vol" localSheetId="4" hidden="1">0</definedName>
    <definedName name="solver_vol" localSheetId="5" hidden="1">0</definedName>
    <definedName name="solver_vst" localSheetId="1" hidden="1">0</definedName>
    <definedName name="solver_vst" localSheetId="6" hidden="1">0</definedName>
    <definedName name="solver_vst" localSheetId="2" hidden="1">0</definedName>
    <definedName name="solver_vst" localSheetId="3" hidden="1">0</definedName>
    <definedName name="solver_vst" localSheetId="4" hidden="1">0</definedName>
    <definedName name="solver_vst" localSheetId="5" hidden="1">0</definedName>
    <definedName name="solveri_ISpPars_H2" localSheetId="1" hidden="1">"RiskSolver.UI.Charts.InputDlgPars:-1000001;1;1;44;19;40;69;0;90;80;0;0;0;0;"</definedName>
    <definedName name="solveri_ISpPars_H2" localSheetId="6" hidden="1">"RiskSolver.UI.Charts.InputDlgPars:-1000001;1;1;44;19;40;69;0;90;80;0;0;0;0;"</definedName>
    <definedName name="solveri_ISpPars_H2" localSheetId="2" hidden="1">"RiskSolver.UI.Charts.InputDlgPars:-1000001;1;1;44;19;40;69;0;90;80;0;0;0;0;"</definedName>
    <definedName name="solveri_ISpPars_H2" localSheetId="3" hidden="1">"RiskSolver.UI.Charts.InputDlgPars:-1000001;1;1;44;19;40;69;0;90;80;0;0;0;0;"</definedName>
    <definedName name="solveri_ISpPars_H2" localSheetId="4" hidden="1">"RiskSolver.UI.Charts.InputDlgPars:-1000001;1;1;44;19;40;69;0;90;80;0;0;0;0;"</definedName>
    <definedName name="solveri_ISpPars_H2" localSheetId="5" hidden="1">"RiskSolver.UI.Charts.InputDlgPars:-1000001;1;1;44;19;40;69;0;90;80;0;0;0;0;"</definedName>
    <definedName name="TotDemandATL" localSheetId="1">DATA!#REF!</definedName>
    <definedName name="TotDemandATL" localSheetId="2">'Step 1'!#REF!</definedName>
    <definedName name="TotDemandATL" localSheetId="3">'Step 2'!$G$3</definedName>
    <definedName name="TotDemandATL" localSheetId="4">'Step 3'!$G$3</definedName>
    <definedName name="TotDemandATL" localSheetId="5">'Step 4'!$G$3</definedName>
    <definedName name="TotDemandATL">Model!$G$3</definedName>
    <definedName name="TotDemandBOS" localSheetId="1">DATA!#REF!</definedName>
    <definedName name="TotDemandBOS" localSheetId="2">'Step 1'!#REF!</definedName>
    <definedName name="TotDemandBOS" localSheetId="3">'Step 2'!$G$2</definedName>
    <definedName name="TotDemandBOS" localSheetId="4">'Step 3'!$G$2</definedName>
    <definedName name="TotDemandBOS" localSheetId="5">'Step 4'!$G$2</definedName>
    <definedName name="TotDemandBOS">Model!$G$2</definedName>
    <definedName name="TotDemandCHI" localSheetId="1">DATA!#REF!</definedName>
    <definedName name="TotDemandCHI" localSheetId="2">'Step 1'!#REF!</definedName>
    <definedName name="TotDemandCHI" localSheetId="3">'Step 2'!$G$4</definedName>
    <definedName name="TotDemandCHI" localSheetId="4">'Step 3'!$G$4</definedName>
    <definedName name="TotDemandCHI" localSheetId="5">'Step 4'!$G$4</definedName>
    <definedName name="TotDemandCHI">Model!$G$4</definedName>
    <definedName name="TouristClassRows" localSheetId="1">DATA!$D$14</definedName>
    <definedName name="TouristClassRows" localSheetId="2">'Step 1'!$D$14</definedName>
    <definedName name="TouristClassRows" localSheetId="3">'Step 2'!$D$14</definedName>
    <definedName name="TouristClassRows" localSheetId="4">'Step 3'!$D$14</definedName>
    <definedName name="TouristClassRows" localSheetId="5">'Step 4'!$D$14</definedName>
    <definedName name="TouristClassRows">Model!$D$14</definedName>
    <definedName name="TouristClassSeats" localSheetId="1">DATA!$D$15</definedName>
    <definedName name="TouristClassSeats" localSheetId="2">'Step 1'!$D$15</definedName>
    <definedName name="TouristClassSeats" localSheetId="3">'Step 2'!$D$15</definedName>
    <definedName name="TouristClassSeats" localSheetId="4">'Step 3'!$D$15</definedName>
    <definedName name="TouristClassSeats" localSheetId="5">'Step 4'!$D$15</definedName>
    <definedName name="TouristClassSeats">Model!$D$15</definedName>
  </definedNames>
  <calcPr calcId="152511"/>
</workbook>
</file>

<file path=xl/calcChain.xml><?xml version="1.0" encoding="utf-8"?>
<calcChain xmlns="http://schemas.openxmlformats.org/spreadsheetml/2006/main">
  <c r="C15" i="1" l="1"/>
  <c r="D14" i="1"/>
  <c r="C15" i="13" l="1"/>
  <c r="D14" i="13"/>
  <c r="H4" i="1"/>
  <c r="H2" i="1"/>
  <c r="H3" i="1"/>
  <c r="G4" i="1"/>
  <c r="G2" i="1"/>
  <c r="G3" i="1"/>
  <c r="D15" i="13" l="1"/>
  <c r="J2" i="1"/>
  <c r="K2" i="1" s="1"/>
  <c r="J3" i="1"/>
  <c r="K3" i="1" s="1"/>
  <c r="J4" i="1"/>
  <c r="K4" i="1" s="1"/>
  <c r="G4" i="13"/>
  <c r="H4" i="13"/>
  <c r="J4" i="13" l="1"/>
  <c r="K4" i="13" s="1"/>
  <c r="N4" i="13" s="1"/>
  <c r="M4" i="13" s="1"/>
  <c r="G3" i="13"/>
  <c r="H3" i="13"/>
  <c r="J3" i="13" l="1"/>
  <c r="K3" i="13" s="1"/>
  <c r="N3" i="13" s="1"/>
  <c r="M3" i="13" s="1"/>
  <c r="C15" i="12" l="1"/>
  <c r="D14" i="12"/>
  <c r="H2" i="13"/>
  <c r="H4" i="12"/>
  <c r="G2" i="13"/>
  <c r="G4" i="12"/>
  <c r="J4" i="12" l="1"/>
  <c r="K4" i="12" s="1"/>
  <c r="D15" i="12"/>
  <c r="J2" i="13"/>
  <c r="K2" i="13" s="1"/>
  <c r="N2" i="13" s="1"/>
  <c r="M2" i="13" s="1"/>
  <c r="G3" i="12"/>
  <c r="H3" i="12"/>
  <c r="J3" i="12" l="1"/>
  <c r="K3" i="12" s="1"/>
  <c r="C15" i="11" l="1"/>
  <c r="D14" i="11"/>
  <c r="D15" i="11" s="1"/>
  <c r="C15" i="10"/>
  <c r="D14" i="10"/>
  <c r="D15" i="10" s="1"/>
  <c r="G4" i="11"/>
  <c r="G2" i="11"/>
  <c r="G3" i="11"/>
  <c r="H4" i="11"/>
  <c r="H3" i="11"/>
  <c r="G2" i="12"/>
  <c r="H2" i="12"/>
  <c r="H2" i="11"/>
  <c r="J2" i="12" l="1"/>
  <c r="K2" i="12" s="1"/>
  <c r="A10001" i="3"/>
  <c r="M4" i="1"/>
  <c r="D15" i="1"/>
  <c r="P2" i="3"/>
  <c r="N2" i="1" l="1"/>
  <c r="M2" i="1" s="1"/>
  <c r="N3" i="1"/>
  <c r="M3" i="1" s="1"/>
  <c r="N4" i="1"/>
  <c r="N6" i="1" l="1"/>
  <c r="N22" i="1"/>
  <c r="N24" i="1"/>
</calcChain>
</file>

<file path=xl/sharedStrings.xml><?xml version="1.0" encoding="utf-8"?>
<sst xmlns="http://schemas.openxmlformats.org/spreadsheetml/2006/main" count="162" uniqueCount="31">
  <si>
    <t>BOS-ATL</t>
  </si>
  <si>
    <t>ATL-CHI</t>
  </si>
  <si>
    <t>CHI-BOS</t>
  </si>
  <si>
    <t>Min</t>
  </si>
  <si>
    <t>Most Likely</t>
  </si>
  <si>
    <t>Max</t>
  </si>
  <si>
    <t>Realized Demand</t>
  </si>
  <si>
    <t>First Class Distribution</t>
  </si>
  <si>
    <t>Fraction</t>
  </si>
  <si>
    <t>Probability</t>
  </si>
  <si>
    <t>Seats</t>
  </si>
  <si>
    <t>Satisfied Demand First</t>
  </si>
  <si>
    <t>Satisfied Demand Tourist</t>
  </si>
  <si>
    <t>Realized Fraction</t>
  </si>
  <si>
    <t>Demand First Class</t>
  </si>
  <si>
    <t>Demand Tourist Class</t>
  </si>
  <si>
    <t>First</t>
  </si>
  <si>
    <t>Class</t>
  </si>
  <si>
    <t>Tourist</t>
  </si>
  <si>
    <t>Rows</t>
  </si>
  <si>
    <t>Revenue Per Seat</t>
  </si>
  <si>
    <t>Fixed Cost</t>
  </si>
  <si>
    <t>REVENUE</t>
  </si>
  <si>
    <t>PROFIT</t>
  </si>
  <si>
    <t>BREAKEVEN or NOT</t>
  </si>
  <si>
    <t>StartOptEquations</t>
  </si>
  <si>
    <t>seats each</t>
  </si>
  <si>
    <t>TOTAL</t>
  </si>
  <si>
    <t>First Class</t>
  </si>
  <si>
    <t>Row</t>
  </si>
  <si>
    <t>Tourist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</si>
</sst>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44" fontId="3" fillId="0" borderId="0" xfId="2" applyFont="1"/>
    <xf numFmtId="9" fontId="3" fillId="0" borderId="0" xfId="0" applyNumberFormat="1" applyFont="1" applyFill="1"/>
    <xf numFmtId="0" fontId="3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165" fontId="3" fillId="2" borderId="0" xfId="2" applyNumberFormat="1" applyFont="1" applyFill="1"/>
    <xf numFmtId="44" fontId="4" fillId="3" borderId="1" xfId="0" applyNumberFormat="1" applyFont="1" applyFill="1" applyBorder="1"/>
    <xf numFmtId="0" fontId="4" fillId="3" borderId="1" xfId="0" applyFont="1" applyFill="1" applyBorder="1"/>
    <xf numFmtId="164" fontId="3" fillId="4" borderId="0" xfId="1" applyNumberFormat="1" applyFont="1" applyFill="1"/>
    <xf numFmtId="9" fontId="3" fillId="4" borderId="0" xfId="0" applyNumberFormat="1" applyFont="1" applyFill="1" applyAlignment="1">
      <alignment horizontal="right"/>
    </xf>
    <xf numFmtId="164" fontId="3" fillId="0" borderId="0" xfId="0" applyNumberFormat="1" applyFont="1" applyFill="1"/>
    <xf numFmtId="43" fontId="3" fillId="0" borderId="0" xfId="0" applyNumberFormat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3" fillId="2" borderId="4" xfId="1" applyNumberFormat="1" applyFont="1" applyFill="1" applyBorder="1"/>
    <xf numFmtId="164" fontId="3" fillId="0" borderId="6" xfId="0" applyNumberFormat="1" applyFont="1" applyFill="1" applyBorder="1"/>
    <xf numFmtId="164" fontId="3" fillId="5" borderId="4" xfId="1" applyNumberFormat="1" applyFont="1" applyFill="1" applyBorder="1"/>
    <xf numFmtId="165" fontId="3" fillId="0" borderId="0" xfId="2" applyNumberFormat="1" applyFont="1"/>
    <xf numFmtId="164" fontId="3" fillId="0" borderId="5" xfId="0" applyNumberFormat="1" applyFont="1" applyFill="1" applyBorder="1"/>
    <xf numFmtId="164" fontId="3" fillId="0" borderId="7" xfId="0" applyNumberFormat="1" applyFont="1" applyFill="1" applyBorder="1"/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P10001"/>
  <sheetViews>
    <sheetView workbookViewId="0"/>
  </sheetViews>
  <sheetFormatPr defaultRowHeight="12.75" x14ac:dyDescent="0.2"/>
  <sheetData>
    <row r="2" spans="16:16" x14ac:dyDescent="0.2">
      <c r="P2" t="e">
        <f ca="1">_xll.CB.RecalcCounterFN()</f>
        <v>#NAME?</v>
      </c>
    </row>
    <row r="10000" spans="1:1" x14ac:dyDescent="0.2">
      <c r="A10000" t="s">
        <v>25</v>
      </c>
    </row>
    <row r="10001" spans="1:1" x14ac:dyDescent="0.2">
      <c r="A10001" t="str">
        <f>"{0.MEAN}"</f>
        <v>{0.MEAN}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E23"/>
  <sheetViews>
    <sheetView tabSelected="1" zoomScale="110" zoomScaleNormal="110" workbookViewId="0">
      <selection activeCell="C14" sqref="C14"/>
    </sheetView>
  </sheetViews>
  <sheetFormatPr defaultRowHeight="12.75" x14ac:dyDescent="0.2"/>
  <cols>
    <col min="1" max="1" width="2.7109375" style="5" customWidth="1"/>
    <col min="2" max="2" width="10.140625" style="5" customWidth="1"/>
    <col min="3" max="5" width="10.7109375" style="5" customWidth="1"/>
    <col min="6" max="16384" width="9.140625" style="5"/>
  </cols>
  <sheetData>
    <row r="1" spans="2:5" s="1" customFormat="1" ht="39" customHeight="1" x14ac:dyDescent="0.2">
      <c r="C1" s="2" t="s">
        <v>3</v>
      </c>
      <c r="D1" s="3" t="s">
        <v>4</v>
      </c>
      <c r="E1" s="2" t="s">
        <v>5</v>
      </c>
    </row>
    <row r="2" spans="2:5" x14ac:dyDescent="0.2">
      <c r="B2" s="4" t="s">
        <v>0</v>
      </c>
      <c r="C2" s="11">
        <v>160</v>
      </c>
      <c r="D2" s="11">
        <v>180</v>
      </c>
      <c r="E2" s="11">
        <v>220</v>
      </c>
    </row>
    <row r="3" spans="2:5" x14ac:dyDescent="0.2">
      <c r="B3" s="4" t="s">
        <v>1</v>
      </c>
      <c r="C3" s="11">
        <v>140</v>
      </c>
      <c r="D3" s="11">
        <v>200</v>
      </c>
      <c r="E3" s="11">
        <v>240</v>
      </c>
    </row>
    <row r="4" spans="2:5" x14ac:dyDescent="0.2">
      <c r="B4" s="4" t="s">
        <v>2</v>
      </c>
      <c r="C4" s="11">
        <v>150</v>
      </c>
      <c r="D4" s="11">
        <v>200</v>
      </c>
      <c r="E4" s="11">
        <v>225</v>
      </c>
    </row>
    <row r="5" spans="2:5" x14ac:dyDescent="0.2">
      <c r="B5" s="4"/>
      <c r="C5" s="7"/>
      <c r="D5" s="7"/>
      <c r="E5" s="7"/>
    </row>
    <row r="7" spans="2:5" x14ac:dyDescent="0.2">
      <c r="B7" s="33" t="s">
        <v>7</v>
      </c>
      <c r="C7" s="33"/>
      <c r="D7" s="33"/>
      <c r="E7" s="33"/>
    </row>
    <row r="8" spans="2:5" x14ac:dyDescent="0.2">
      <c r="B8" s="4" t="s">
        <v>8</v>
      </c>
      <c r="C8" s="12">
        <v>0.05</v>
      </c>
      <c r="D8" s="12">
        <v>0.12</v>
      </c>
      <c r="E8" s="12">
        <v>0.15</v>
      </c>
    </row>
    <row r="9" spans="2:5" x14ac:dyDescent="0.2">
      <c r="B9" s="4" t="s">
        <v>9</v>
      </c>
      <c r="C9" s="11">
        <v>0.2</v>
      </c>
      <c r="D9" s="11">
        <v>0.5</v>
      </c>
      <c r="E9" s="11">
        <v>0.3</v>
      </c>
    </row>
    <row r="12" spans="2:5" x14ac:dyDescent="0.2">
      <c r="C12" s="2" t="s">
        <v>16</v>
      </c>
      <c r="D12" s="2" t="s">
        <v>18</v>
      </c>
    </row>
    <row r="13" spans="2:5" x14ac:dyDescent="0.2">
      <c r="C13" s="2" t="s">
        <v>17</v>
      </c>
      <c r="D13" s="2" t="s">
        <v>17</v>
      </c>
    </row>
    <row r="14" spans="2:5" x14ac:dyDescent="0.2">
      <c r="B14" s="4" t="s">
        <v>19</v>
      </c>
      <c r="C14" s="13">
        <v>3</v>
      </c>
      <c r="D14" s="20"/>
    </row>
    <row r="15" spans="2:5" x14ac:dyDescent="0.2">
      <c r="B15" s="21"/>
      <c r="C15" s="19"/>
      <c r="D15" s="7"/>
    </row>
    <row r="17" spans="2:4" x14ac:dyDescent="0.2">
      <c r="B17" s="4" t="s">
        <v>0</v>
      </c>
      <c r="C17" s="14">
        <v>400</v>
      </c>
      <c r="D17" s="14">
        <v>175</v>
      </c>
    </row>
    <row r="18" spans="2:4" x14ac:dyDescent="0.2">
      <c r="B18" s="4" t="s">
        <v>1</v>
      </c>
      <c r="C18" s="14">
        <v>400</v>
      </c>
      <c r="D18" s="14">
        <v>150</v>
      </c>
    </row>
    <row r="19" spans="2:4" x14ac:dyDescent="0.2">
      <c r="B19" s="4" t="s">
        <v>2</v>
      </c>
      <c r="C19" s="14">
        <v>450</v>
      </c>
      <c r="D19" s="14">
        <v>200</v>
      </c>
    </row>
    <row r="20" spans="2:4" x14ac:dyDescent="0.2">
      <c r="B20" s="33" t="s">
        <v>20</v>
      </c>
      <c r="C20" s="33"/>
      <c r="D20" s="33"/>
    </row>
    <row r="23" spans="2:4" x14ac:dyDescent="0.2">
      <c r="B23" s="4" t="s">
        <v>21</v>
      </c>
      <c r="C23" s="14">
        <v>100000</v>
      </c>
    </row>
  </sheetData>
  <mergeCells count="2">
    <mergeCell ref="B7:E7"/>
    <mergeCell ref="B20:D20"/>
  </mergeCell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H23"/>
  <sheetViews>
    <sheetView zoomScale="110" zoomScaleNormal="110" workbookViewId="0">
      <selection activeCell="C15" sqref="C15"/>
    </sheetView>
  </sheetViews>
  <sheetFormatPr defaultRowHeight="12.75" x14ac:dyDescent="0.2"/>
  <cols>
    <col min="1" max="1" width="2.7109375" style="5" customWidth="1"/>
    <col min="2" max="2" width="10.140625" style="5" customWidth="1"/>
    <col min="3" max="5" width="10.7109375" style="5" customWidth="1"/>
    <col min="6" max="16384" width="9.140625" style="5"/>
  </cols>
  <sheetData>
    <row r="1" spans="2:8" s="1" customFormat="1" ht="39" customHeight="1" x14ac:dyDescent="0.2">
      <c r="C1" s="22" t="s">
        <v>3</v>
      </c>
      <c r="D1" s="3" t="s">
        <v>4</v>
      </c>
      <c r="E1" s="22" t="s">
        <v>5</v>
      </c>
    </row>
    <row r="2" spans="2:8" x14ac:dyDescent="0.2">
      <c r="B2" s="4" t="s">
        <v>0</v>
      </c>
      <c r="C2" s="11">
        <v>160</v>
      </c>
      <c r="D2" s="11">
        <v>180</v>
      </c>
      <c r="E2" s="11">
        <v>220</v>
      </c>
    </row>
    <row r="3" spans="2:8" x14ac:dyDescent="0.2">
      <c r="B3" s="4" t="s">
        <v>1</v>
      </c>
      <c r="C3" s="11">
        <v>140</v>
      </c>
      <c r="D3" s="11">
        <v>200</v>
      </c>
      <c r="E3" s="11">
        <v>240</v>
      </c>
    </row>
    <row r="4" spans="2:8" x14ac:dyDescent="0.2">
      <c r="B4" s="4" t="s">
        <v>2</v>
      </c>
      <c r="C4" s="11">
        <v>150</v>
      </c>
      <c r="D4" s="11">
        <v>200</v>
      </c>
      <c r="E4" s="11">
        <v>225</v>
      </c>
    </row>
    <row r="5" spans="2:8" x14ac:dyDescent="0.2">
      <c r="B5" s="4"/>
      <c r="C5" s="7"/>
      <c r="D5" s="7"/>
      <c r="E5" s="7"/>
    </row>
    <row r="7" spans="2:8" x14ac:dyDescent="0.2">
      <c r="B7" s="33" t="s">
        <v>7</v>
      </c>
      <c r="C7" s="33"/>
      <c r="D7" s="33"/>
      <c r="E7" s="33"/>
    </row>
    <row r="8" spans="2:8" x14ac:dyDescent="0.2">
      <c r="B8" s="4" t="s">
        <v>8</v>
      </c>
      <c r="C8" s="12">
        <v>0.05</v>
      </c>
      <c r="D8" s="12">
        <v>0.12</v>
      </c>
      <c r="E8" s="12">
        <v>0.15</v>
      </c>
    </row>
    <row r="9" spans="2:8" x14ac:dyDescent="0.2">
      <c r="B9" s="4" t="s">
        <v>9</v>
      </c>
      <c r="C9" s="11">
        <v>0.2</v>
      </c>
      <c r="D9" s="11">
        <v>0.5</v>
      </c>
      <c r="E9" s="11">
        <v>0.3</v>
      </c>
    </row>
    <row r="10" spans="2:8" ht="13.5" thickBot="1" x14ac:dyDescent="0.25"/>
    <row r="11" spans="2:8" x14ac:dyDescent="0.2">
      <c r="C11" s="23">
        <v>4</v>
      </c>
      <c r="D11" s="24">
        <v>6</v>
      </c>
      <c r="E11" s="5" t="s">
        <v>26</v>
      </c>
    </row>
    <row r="12" spans="2:8" x14ac:dyDescent="0.2">
      <c r="C12" s="25" t="s">
        <v>16</v>
      </c>
      <c r="D12" s="26" t="s">
        <v>18</v>
      </c>
    </row>
    <row r="13" spans="2:8" x14ac:dyDescent="0.2">
      <c r="C13" s="25" t="s">
        <v>17</v>
      </c>
      <c r="D13" s="26" t="s">
        <v>17</v>
      </c>
      <c r="E13" s="22" t="s">
        <v>27</v>
      </c>
    </row>
    <row r="14" spans="2:8" x14ac:dyDescent="0.2">
      <c r="B14" s="4" t="s">
        <v>19</v>
      </c>
      <c r="C14" s="27">
        <v>3</v>
      </c>
      <c r="D14" s="31">
        <f>E14-FirstClassRows*H14</f>
        <v>34</v>
      </c>
      <c r="E14" s="11">
        <v>40</v>
      </c>
      <c r="G14" s="11">
        <v>1</v>
      </c>
      <c r="H14" s="11">
        <v>2</v>
      </c>
    </row>
    <row r="15" spans="2:8" ht="13.5" thickBot="1" x14ac:dyDescent="0.25">
      <c r="B15" s="4" t="s">
        <v>10</v>
      </c>
      <c r="C15" s="28">
        <f>C14*C11</f>
        <v>12</v>
      </c>
      <c r="D15" s="32">
        <f>D14*D11</f>
        <v>204</v>
      </c>
      <c r="G15" s="22" t="s">
        <v>28</v>
      </c>
      <c r="H15" s="22" t="s">
        <v>30</v>
      </c>
    </row>
    <row r="16" spans="2:8" x14ac:dyDescent="0.2">
      <c r="G16" s="22" t="s">
        <v>29</v>
      </c>
      <c r="H16" s="22" t="s">
        <v>29</v>
      </c>
    </row>
    <row r="17" spans="2:4" x14ac:dyDescent="0.2">
      <c r="B17" s="4" t="s">
        <v>0</v>
      </c>
      <c r="C17" s="14">
        <v>400</v>
      </c>
      <c r="D17" s="14">
        <v>175</v>
      </c>
    </row>
    <row r="18" spans="2:4" x14ac:dyDescent="0.2">
      <c r="B18" s="4" t="s">
        <v>1</v>
      </c>
      <c r="C18" s="14">
        <v>400</v>
      </c>
      <c r="D18" s="14">
        <v>150</v>
      </c>
    </row>
    <row r="19" spans="2:4" x14ac:dyDescent="0.2">
      <c r="B19" s="4" t="s">
        <v>2</v>
      </c>
      <c r="C19" s="14">
        <v>450</v>
      </c>
      <c r="D19" s="14">
        <v>200</v>
      </c>
    </row>
    <row r="20" spans="2:4" x14ac:dyDescent="0.2">
      <c r="B20" s="33" t="s">
        <v>20</v>
      </c>
      <c r="C20" s="33"/>
      <c r="D20" s="33"/>
    </row>
    <row r="23" spans="2:4" x14ac:dyDescent="0.2">
      <c r="B23" s="4" t="s">
        <v>21</v>
      </c>
      <c r="C23" s="14">
        <v>100000</v>
      </c>
    </row>
  </sheetData>
  <mergeCells count="2">
    <mergeCell ref="B7:E7"/>
    <mergeCell ref="B20:D20"/>
  </mergeCell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H23"/>
  <sheetViews>
    <sheetView zoomScale="110" zoomScaleNormal="110" workbookViewId="0">
      <selection activeCell="C14" sqref="C14"/>
    </sheetView>
  </sheetViews>
  <sheetFormatPr defaultRowHeight="12.75" x14ac:dyDescent="0.2"/>
  <cols>
    <col min="1" max="1" width="2.7109375" style="5" customWidth="1"/>
    <col min="2" max="2" width="10.140625" style="5" customWidth="1"/>
    <col min="3" max="5" width="10.7109375" style="5" customWidth="1"/>
    <col min="6" max="6" width="2.7109375" style="5" customWidth="1"/>
    <col min="7" max="7" width="10.7109375" style="5" customWidth="1"/>
    <col min="8" max="8" width="10.7109375" style="7" customWidth="1"/>
    <col min="9" max="9" width="2.7109375" style="5" customWidth="1"/>
    <col min="10" max="16384" width="9.140625" style="5"/>
  </cols>
  <sheetData>
    <row r="1" spans="2:8" s="1" customFormat="1" ht="39" customHeight="1" x14ac:dyDescent="0.2">
      <c r="C1" s="22" t="s">
        <v>3</v>
      </c>
      <c r="D1" s="3" t="s">
        <v>4</v>
      </c>
      <c r="E1" s="22" t="s">
        <v>5</v>
      </c>
      <c r="G1" s="3" t="s">
        <v>6</v>
      </c>
      <c r="H1" s="3" t="s">
        <v>13</v>
      </c>
    </row>
    <row r="2" spans="2:8" x14ac:dyDescent="0.2">
      <c r="B2" s="4" t="s">
        <v>0</v>
      </c>
      <c r="C2" s="11">
        <v>160</v>
      </c>
      <c r="D2" s="11">
        <v>180</v>
      </c>
      <c r="E2" s="11">
        <v>220</v>
      </c>
      <c r="G2" s="17">
        <f ca="1">INT(_xll.PsiTriangular(C2,D2,E2))</f>
        <v>183</v>
      </c>
      <c r="H2" s="18">
        <f ca="1">_xll.PsiDiscrete($C$8:$E$8,$C$9:$E$9)</f>
        <v>0.12</v>
      </c>
    </row>
    <row r="3" spans="2:8" x14ac:dyDescent="0.2">
      <c r="B3" s="4" t="s">
        <v>1</v>
      </c>
      <c r="C3" s="11">
        <v>140</v>
      </c>
      <c r="D3" s="11">
        <v>200</v>
      </c>
      <c r="E3" s="11">
        <v>240</v>
      </c>
      <c r="G3" s="17">
        <f ca="1">INT(_xll.PsiTriangular(C3,D3,E3))</f>
        <v>169</v>
      </c>
      <c r="H3" s="18">
        <f ca="1">_xll.PsiDiscrete($C$8:$E$8,$C$9:$E$9)</f>
        <v>0.05</v>
      </c>
    </row>
    <row r="4" spans="2:8" x14ac:dyDescent="0.2">
      <c r="B4" s="4" t="s">
        <v>2</v>
      </c>
      <c r="C4" s="11">
        <v>150</v>
      </c>
      <c r="D4" s="11">
        <v>200</v>
      </c>
      <c r="E4" s="11">
        <v>225</v>
      </c>
      <c r="G4" s="17">
        <f ca="1">INT(_xll.PsiTriangular(C4,D4,E4))</f>
        <v>182</v>
      </c>
      <c r="H4" s="18">
        <f ca="1">_xll.PsiDiscrete($C$8:$E$8,$C$9:$E$9)</f>
        <v>0.12</v>
      </c>
    </row>
    <row r="5" spans="2:8" x14ac:dyDescent="0.2">
      <c r="B5" s="4"/>
      <c r="C5" s="7"/>
      <c r="D5" s="7"/>
      <c r="E5" s="7"/>
    </row>
    <row r="6" spans="2:8" x14ac:dyDescent="0.2">
      <c r="H6" s="8"/>
    </row>
    <row r="7" spans="2:8" x14ac:dyDescent="0.2">
      <c r="B7" s="33" t="s">
        <v>7</v>
      </c>
      <c r="C7" s="33"/>
      <c r="D7" s="33"/>
      <c r="E7" s="33"/>
      <c r="H7" s="8"/>
    </row>
    <row r="8" spans="2:8" x14ac:dyDescent="0.2">
      <c r="B8" s="4" t="s">
        <v>8</v>
      </c>
      <c r="C8" s="12">
        <v>0.05</v>
      </c>
      <c r="D8" s="12">
        <v>0.12</v>
      </c>
      <c r="E8" s="12">
        <v>0.15</v>
      </c>
      <c r="H8" s="10"/>
    </row>
    <row r="9" spans="2:8" x14ac:dyDescent="0.2">
      <c r="B9" s="4" t="s">
        <v>9</v>
      </c>
      <c r="C9" s="11">
        <v>0.2</v>
      </c>
      <c r="D9" s="11">
        <v>0.5</v>
      </c>
      <c r="E9" s="11">
        <v>0.3</v>
      </c>
    </row>
    <row r="10" spans="2:8" ht="13.5" thickBot="1" x14ac:dyDescent="0.25"/>
    <row r="11" spans="2:8" x14ac:dyDescent="0.2">
      <c r="C11" s="23">
        <v>4</v>
      </c>
      <c r="D11" s="24">
        <v>6</v>
      </c>
      <c r="E11" s="5" t="s">
        <v>26</v>
      </c>
    </row>
    <row r="12" spans="2:8" x14ac:dyDescent="0.2">
      <c r="C12" s="25" t="s">
        <v>16</v>
      </c>
      <c r="D12" s="26" t="s">
        <v>18</v>
      </c>
    </row>
    <row r="13" spans="2:8" x14ac:dyDescent="0.2">
      <c r="C13" s="25" t="s">
        <v>17</v>
      </c>
      <c r="D13" s="26" t="s">
        <v>17</v>
      </c>
      <c r="E13" s="22" t="s">
        <v>27</v>
      </c>
    </row>
    <row r="14" spans="2:8" x14ac:dyDescent="0.2">
      <c r="B14" s="4" t="s">
        <v>19</v>
      </c>
      <c r="C14" s="27">
        <v>3</v>
      </c>
      <c r="D14" s="31">
        <f>E14-FirstClassRows*H14</f>
        <v>34</v>
      </c>
      <c r="E14" s="11">
        <v>40</v>
      </c>
      <c r="G14" s="11">
        <v>1</v>
      </c>
      <c r="H14" s="11">
        <v>2</v>
      </c>
    </row>
    <row r="15" spans="2:8" ht="13.5" thickBot="1" x14ac:dyDescent="0.25">
      <c r="B15" s="4" t="s">
        <v>10</v>
      </c>
      <c r="C15" s="28">
        <f>C14*C11</f>
        <v>12</v>
      </c>
      <c r="D15" s="32">
        <f>D14*D11</f>
        <v>204</v>
      </c>
      <c r="G15" s="22" t="s">
        <v>28</v>
      </c>
      <c r="H15" s="22" t="s">
        <v>30</v>
      </c>
    </row>
    <row r="16" spans="2:8" x14ac:dyDescent="0.2">
      <c r="G16" s="22" t="s">
        <v>29</v>
      </c>
      <c r="H16" s="22" t="s">
        <v>29</v>
      </c>
    </row>
    <row r="17" spans="2:4" x14ac:dyDescent="0.2">
      <c r="B17" s="4" t="s">
        <v>0</v>
      </c>
      <c r="C17" s="14">
        <v>400</v>
      </c>
      <c r="D17" s="14">
        <v>175</v>
      </c>
    </row>
    <row r="18" spans="2:4" x14ac:dyDescent="0.2">
      <c r="B18" s="4" t="s">
        <v>1</v>
      </c>
      <c r="C18" s="14">
        <v>400</v>
      </c>
      <c r="D18" s="14">
        <v>150</v>
      </c>
    </row>
    <row r="19" spans="2:4" x14ac:dyDescent="0.2">
      <c r="B19" s="4" t="s">
        <v>2</v>
      </c>
      <c r="C19" s="14">
        <v>450</v>
      </c>
      <c r="D19" s="14">
        <v>200</v>
      </c>
    </row>
    <row r="20" spans="2:4" x14ac:dyDescent="0.2">
      <c r="B20" s="33" t="s">
        <v>20</v>
      </c>
      <c r="C20" s="33"/>
      <c r="D20" s="33"/>
    </row>
    <row r="23" spans="2:4" x14ac:dyDescent="0.2">
      <c r="B23" s="4" t="s">
        <v>21</v>
      </c>
      <c r="C23" s="14">
        <v>100000</v>
      </c>
    </row>
  </sheetData>
  <mergeCells count="2">
    <mergeCell ref="B7:E7"/>
    <mergeCell ref="B20:D20"/>
  </mergeCell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K23"/>
  <sheetViews>
    <sheetView zoomScale="110" zoomScaleNormal="110" workbookViewId="0">
      <selection activeCell="C14" sqref="C14"/>
    </sheetView>
  </sheetViews>
  <sheetFormatPr defaultRowHeight="12.75" x14ac:dyDescent="0.2"/>
  <cols>
    <col min="1" max="1" width="2.7109375" style="5" customWidth="1"/>
    <col min="2" max="2" width="10.140625" style="5" customWidth="1"/>
    <col min="3" max="5" width="10.7109375" style="5" customWidth="1"/>
    <col min="6" max="6" width="2.7109375" style="5" customWidth="1"/>
    <col min="7" max="7" width="10.7109375" style="5" customWidth="1"/>
    <col min="8" max="8" width="10.7109375" style="7" customWidth="1"/>
    <col min="9" max="9" width="2.7109375" style="5" customWidth="1"/>
    <col min="10" max="11" width="10.7109375" style="5" customWidth="1"/>
    <col min="12" max="16384" width="9.140625" style="5"/>
  </cols>
  <sheetData>
    <row r="1" spans="2:11" s="1" customFormat="1" ht="39" customHeight="1" x14ac:dyDescent="0.2">
      <c r="C1" s="22" t="s">
        <v>3</v>
      </c>
      <c r="D1" s="3" t="s">
        <v>4</v>
      </c>
      <c r="E1" s="22" t="s">
        <v>5</v>
      </c>
      <c r="G1" s="3" t="s">
        <v>6</v>
      </c>
      <c r="H1" s="3" t="s">
        <v>13</v>
      </c>
      <c r="J1" s="3" t="s">
        <v>14</v>
      </c>
      <c r="K1" s="3" t="s">
        <v>15</v>
      </c>
    </row>
    <row r="2" spans="2:11" x14ac:dyDescent="0.2">
      <c r="B2" s="4" t="s">
        <v>0</v>
      </c>
      <c r="C2" s="11">
        <v>160</v>
      </c>
      <c r="D2" s="11">
        <v>180</v>
      </c>
      <c r="E2" s="11">
        <v>220</v>
      </c>
      <c r="G2" s="17">
        <f ca="1">INT(_xll.PsiTriangular(C2,D2,E2))</f>
        <v>182</v>
      </c>
      <c r="H2" s="18">
        <f ca="1">_xll.PsiDiscrete($C$8:$E$8,$C$9:$E$9)</f>
        <v>0.12</v>
      </c>
      <c r="J2" s="5">
        <f ca="1">INT(G2*H2)</f>
        <v>21</v>
      </c>
      <c r="K2" s="5">
        <f ca="1">G2-J2</f>
        <v>161</v>
      </c>
    </row>
    <row r="3" spans="2:11" x14ac:dyDescent="0.2">
      <c r="B3" s="4" t="s">
        <v>1</v>
      </c>
      <c r="C3" s="11">
        <v>140</v>
      </c>
      <c r="D3" s="11">
        <v>200</v>
      </c>
      <c r="E3" s="11">
        <v>240</v>
      </c>
      <c r="G3" s="17">
        <f ca="1">INT(_xll.PsiTriangular(C3,D3,E3))</f>
        <v>177</v>
      </c>
      <c r="H3" s="18">
        <f ca="1">_xll.PsiDiscrete($C$8:$E$8,$C$9:$E$9)</f>
        <v>0.15</v>
      </c>
      <c r="J3" s="5">
        <f ca="1">INT(G3*H3)</f>
        <v>26</v>
      </c>
      <c r="K3" s="5">
        <f ca="1">G3-J3</f>
        <v>151</v>
      </c>
    </row>
    <row r="4" spans="2:11" x14ac:dyDescent="0.2">
      <c r="B4" s="4" t="s">
        <v>2</v>
      </c>
      <c r="C4" s="11">
        <v>150</v>
      </c>
      <c r="D4" s="11">
        <v>200</v>
      </c>
      <c r="E4" s="11">
        <v>225</v>
      </c>
      <c r="G4" s="17">
        <f ca="1">INT(_xll.PsiTriangular(C4,D4,E4))</f>
        <v>183</v>
      </c>
      <c r="H4" s="18">
        <f ca="1">_xll.PsiDiscrete($C$8:$E$8,$C$9:$E$9)</f>
        <v>0.12</v>
      </c>
      <c r="J4" s="5">
        <f ca="1">INT(G4*H4)</f>
        <v>21</v>
      </c>
      <c r="K4" s="5">
        <f ca="1">G4-J4</f>
        <v>162</v>
      </c>
    </row>
    <row r="5" spans="2:11" x14ac:dyDescent="0.2">
      <c r="B5" s="4"/>
      <c r="C5" s="7"/>
      <c r="D5" s="7"/>
      <c r="E5" s="7"/>
    </row>
    <row r="6" spans="2:11" x14ac:dyDescent="0.2">
      <c r="H6" s="8"/>
    </row>
    <row r="7" spans="2:11" x14ac:dyDescent="0.2">
      <c r="B7" s="33" t="s">
        <v>7</v>
      </c>
      <c r="C7" s="33"/>
      <c r="D7" s="33"/>
      <c r="E7" s="33"/>
      <c r="H7" s="8"/>
    </row>
    <row r="8" spans="2:11" x14ac:dyDescent="0.2">
      <c r="B8" s="4" t="s">
        <v>8</v>
      </c>
      <c r="C8" s="12">
        <v>0.05</v>
      </c>
      <c r="D8" s="12">
        <v>0.12</v>
      </c>
      <c r="E8" s="12">
        <v>0.15</v>
      </c>
      <c r="H8" s="10"/>
    </row>
    <row r="9" spans="2:11" x14ac:dyDescent="0.2">
      <c r="B9" s="4" t="s">
        <v>9</v>
      </c>
      <c r="C9" s="11">
        <v>0.2</v>
      </c>
      <c r="D9" s="11">
        <v>0.5</v>
      </c>
      <c r="E9" s="11">
        <v>0.3</v>
      </c>
    </row>
    <row r="10" spans="2:11" ht="13.5" thickBot="1" x14ac:dyDescent="0.25"/>
    <row r="11" spans="2:11" x14ac:dyDescent="0.2">
      <c r="C11" s="23">
        <v>4</v>
      </c>
      <c r="D11" s="24">
        <v>6</v>
      </c>
      <c r="E11" s="5" t="s">
        <v>26</v>
      </c>
    </row>
    <row r="12" spans="2:11" x14ac:dyDescent="0.2">
      <c r="C12" s="25" t="s">
        <v>16</v>
      </c>
      <c r="D12" s="26" t="s">
        <v>18</v>
      </c>
    </row>
    <row r="13" spans="2:11" x14ac:dyDescent="0.2">
      <c r="C13" s="25" t="s">
        <v>17</v>
      </c>
      <c r="D13" s="26" t="s">
        <v>17</v>
      </c>
      <c r="E13" s="22" t="s">
        <v>27</v>
      </c>
    </row>
    <row r="14" spans="2:11" x14ac:dyDescent="0.2">
      <c r="B14" s="4" t="s">
        <v>19</v>
      </c>
      <c r="C14" s="27">
        <v>3</v>
      </c>
      <c r="D14" s="31">
        <f>40-FirstClassRows*2</f>
        <v>34</v>
      </c>
      <c r="E14" s="11">
        <v>40</v>
      </c>
      <c r="G14" s="11">
        <v>1</v>
      </c>
      <c r="H14" s="11">
        <v>2</v>
      </c>
    </row>
    <row r="15" spans="2:11" ht="13.5" thickBot="1" x14ac:dyDescent="0.25">
      <c r="B15" s="4" t="s">
        <v>10</v>
      </c>
      <c r="C15" s="28">
        <f>C14*C11</f>
        <v>12</v>
      </c>
      <c r="D15" s="32">
        <f>D14*D11</f>
        <v>204</v>
      </c>
      <c r="G15" s="22" t="s">
        <v>28</v>
      </c>
      <c r="H15" s="22" t="s">
        <v>30</v>
      </c>
    </row>
    <row r="16" spans="2:11" x14ac:dyDescent="0.2">
      <c r="G16" s="22" t="s">
        <v>29</v>
      </c>
      <c r="H16" s="22" t="s">
        <v>29</v>
      </c>
    </row>
    <row r="17" spans="2:4" x14ac:dyDescent="0.2">
      <c r="B17" s="4" t="s">
        <v>0</v>
      </c>
      <c r="C17" s="14">
        <v>400</v>
      </c>
      <c r="D17" s="14">
        <v>175</v>
      </c>
    </row>
    <row r="18" spans="2:4" x14ac:dyDescent="0.2">
      <c r="B18" s="4" t="s">
        <v>1</v>
      </c>
      <c r="C18" s="14">
        <v>400</v>
      </c>
      <c r="D18" s="14">
        <v>150</v>
      </c>
    </row>
    <row r="19" spans="2:4" x14ac:dyDescent="0.2">
      <c r="B19" s="4" t="s">
        <v>2</v>
      </c>
      <c r="C19" s="14">
        <v>450</v>
      </c>
      <c r="D19" s="14">
        <v>200</v>
      </c>
    </row>
    <row r="20" spans="2:4" x14ac:dyDescent="0.2">
      <c r="B20" s="33" t="s">
        <v>20</v>
      </c>
      <c r="C20" s="33"/>
      <c r="D20" s="33"/>
    </row>
    <row r="23" spans="2:4" x14ac:dyDescent="0.2">
      <c r="B23" s="4" t="s">
        <v>21</v>
      </c>
      <c r="C23" s="14">
        <v>100000</v>
      </c>
    </row>
  </sheetData>
  <mergeCells count="2">
    <mergeCell ref="B7:E7"/>
    <mergeCell ref="B20:D20"/>
  </mergeCells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N22"/>
  <sheetViews>
    <sheetView zoomScale="110" zoomScaleNormal="110" workbookViewId="0">
      <selection activeCell="C14" sqref="C14"/>
    </sheetView>
  </sheetViews>
  <sheetFormatPr defaultRowHeight="12.75" x14ac:dyDescent="0.2"/>
  <cols>
    <col min="1" max="1" width="2.7109375" style="5" customWidth="1"/>
    <col min="2" max="2" width="10.140625" style="5" customWidth="1"/>
    <col min="3" max="5" width="10.5703125" style="5" customWidth="1"/>
    <col min="6" max="6" width="2.7109375" style="5" customWidth="1"/>
    <col min="7" max="7" width="10.7109375" style="5" customWidth="1"/>
    <col min="8" max="8" width="10.7109375" style="7" customWidth="1"/>
    <col min="9" max="9" width="2.7109375" style="5" customWidth="1"/>
    <col min="10" max="11" width="10.7109375" style="5" customWidth="1"/>
    <col min="12" max="12" width="2.7109375" style="5" customWidth="1"/>
    <col min="13" max="14" width="10.85546875" style="5" customWidth="1"/>
    <col min="15" max="16384" width="9.140625" style="5"/>
  </cols>
  <sheetData>
    <row r="1" spans="2:14" s="1" customFormat="1" ht="39" customHeight="1" x14ac:dyDescent="0.2">
      <c r="C1" s="22" t="s">
        <v>3</v>
      </c>
      <c r="D1" s="3" t="s">
        <v>4</v>
      </c>
      <c r="E1" s="22" t="s">
        <v>5</v>
      </c>
      <c r="G1" s="3" t="s">
        <v>6</v>
      </c>
      <c r="H1" s="3" t="s">
        <v>13</v>
      </c>
      <c r="J1" s="3" t="s">
        <v>14</v>
      </c>
      <c r="K1" s="3" t="s">
        <v>15</v>
      </c>
      <c r="M1" s="3" t="s">
        <v>11</v>
      </c>
      <c r="N1" s="3" t="s">
        <v>12</v>
      </c>
    </row>
    <row r="2" spans="2:14" x14ac:dyDescent="0.2">
      <c r="B2" s="4" t="s">
        <v>0</v>
      </c>
      <c r="C2" s="11">
        <v>160</v>
      </c>
      <c r="D2" s="11">
        <v>180</v>
      </c>
      <c r="E2" s="11">
        <v>220</v>
      </c>
      <c r="G2" s="17">
        <f ca="1">INT(_xll.PsiTriangular(C2,D2,E2))</f>
        <v>190</v>
      </c>
      <c r="H2" s="18">
        <f ca="1">_xll.PsiDiscrete($C$8:$E$8,$C$9:$E$9)</f>
        <v>0.12</v>
      </c>
      <c r="J2" s="5">
        <f ca="1">INT(G2*H2)</f>
        <v>22</v>
      </c>
      <c r="K2" s="5">
        <f ca="1">G2-J2</f>
        <v>168</v>
      </c>
      <c r="M2" s="6">
        <f ca="1">MIN(J2,FirstClassSeats)</f>
        <v>12</v>
      </c>
      <c r="N2" s="6">
        <f ca="1">MIN(K2,TouristClassSeats)</f>
        <v>168</v>
      </c>
    </row>
    <row r="3" spans="2:14" x14ac:dyDescent="0.2">
      <c r="B3" s="4" t="s">
        <v>1</v>
      </c>
      <c r="C3" s="11">
        <v>140</v>
      </c>
      <c r="D3" s="11">
        <v>200</v>
      </c>
      <c r="E3" s="11">
        <v>240</v>
      </c>
      <c r="G3" s="17">
        <f ca="1">INT(_xll.PsiTriangular(C3,D3,E3))</f>
        <v>225</v>
      </c>
      <c r="H3" s="18">
        <f ca="1">_xll.PsiDiscrete($C$8:$E$8,$C$9:$E$9)</f>
        <v>0.12</v>
      </c>
      <c r="J3" s="5">
        <f ca="1">INT(G3*H3)</f>
        <v>27</v>
      </c>
      <c r="K3" s="5">
        <f ca="1">G3-J3</f>
        <v>198</v>
      </c>
      <c r="M3" s="6">
        <f ca="1">MIN(J3,FirstClassSeats)</f>
        <v>12</v>
      </c>
      <c r="N3" s="6">
        <f ca="1">MIN(K3,TouristClassSeats)</f>
        <v>198</v>
      </c>
    </row>
    <row r="4" spans="2:14" x14ac:dyDescent="0.2">
      <c r="B4" s="4" t="s">
        <v>2</v>
      </c>
      <c r="C4" s="11">
        <v>150</v>
      </c>
      <c r="D4" s="11">
        <v>200</v>
      </c>
      <c r="E4" s="11">
        <v>225</v>
      </c>
      <c r="G4" s="17">
        <f ca="1">INT(_xll.PsiTriangular(C4,D4,E4))</f>
        <v>204</v>
      </c>
      <c r="H4" s="18">
        <f ca="1">_xll.PsiDiscrete($C$8:$E$8,$C$9:$E$9)</f>
        <v>0.12</v>
      </c>
      <c r="J4" s="5">
        <f ca="1">INT(G4*H4)</f>
        <v>24</v>
      </c>
      <c r="K4" s="5">
        <f ca="1">G4-J4</f>
        <v>180</v>
      </c>
      <c r="M4" s="6">
        <f ca="1">MIN(J4,FirstClassSeats)</f>
        <v>12</v>
      </c>
      <c r="N4" s="6">
        <f ca="1">MIN(K4,TouristClassSeats)</f>
        <v>180</v>
      </c>
    </row>
    <row r="5" spans="2:14" x14ac:dyDescent="0.2">
      <c r="B5" s="4"/>
      <c r="C5" s="7"/>
      <c r="D5" s="7"/>
      <c r="E5" s="7"/>
    </row>
    <row r="6" spans="2:14" x14ac:dyDescent="0.2">
      <c r="H6" s="8"/>
      <c r="M6" s="4"/>
      <c r="N6" s="9"/>
    </row>
    <row r="7" spans="2:14" x14ac:dyDescent="0.2">
      <c r="B7" s="33" t="s">
        <v>7</v>
      </c>
      <c r="C7" s="33"/>
      <c r="D7" s="33"/>
      <c r="E7" s="33"/>
      <c r="H7" s="8"/>
    </row>
    <row r="8" spans="2:14" x14ac:dyDescent="0.2">
      <c r="B8" s="4" t="s">
        <v>8</v>
      </c>
      <c r="C8" s="12">
        <v>0.05</v>
      </c>
      <c r="D8" s="12">
        <v>0.12</v>
      </c>
      <c r="E8" s="12">
        <v>0.15</v>
      </c>
      <c r="H8" s="10"/>
    </row>
    <row r="9" spans="2:14" x14ac:dyDescent="0.2">
      <c r="B9" s="4" t="s">
        <v>9</v>
      </c>
      <c r="C9" s="11">
        <v>0.2</v>
      </c>
      <c r="D9" s="11">
        <v>0.5</v>
      </c>
      <c r="E9" s="11">
        <v>0.3</v>
      </c>
    </row>
    <row r="10" spans="2:14" ht="13.5" thickBot="1" x14ac:dyDescent="0.25"/>
    <row r="11" spans="2:14" x14ac:dyDescent="0.2">
      <c r="C11" s="23">
        <v>4</v>
      </c>
      <c r="D11" s="24">
        <v>6</v>
      </c>
      <c r="E11" s="5" t="s">
        <v>26</v>
      </c>
    </row>
    <row r="12" spans="2:14" x14ac:dyDescent="0.2">
      <c r="C12" s="25" t="s">
        <v>16</v>
      </c>
      <c r="D12" s="26" t="s">
        <v>18</v>
      </c>
    </row>
    <row r="13" spans="2:14" x14ac:dyDescent="0.2">
      <c r="C13" s="25" t="s">
        <v>17</v>
      </c>
      <c r="D13" s="26" t="s">
        <v>17</v>
      </c>
      <c r="E13" s="22" t="s">
        <v>27</v>
      </c>
    </row>
    <row r="14" spans="2:14" x14ac:dyDescent="0.2">
      <c r="B14" s="4" t="s">
        <v>19</v>
      </c>
      <c r="C14" s="27">
        <v>3</v>
      </c>
      <c r="D14" s="31">
        <f>40-FirstClassRows*2</f>
        <v>34</v>
      </c>
      <c r="E14" s="11">
        <v>40</v>
      </c>
    </row>
    <row r="15" spans="2:14" ht="13.5" thickBot="1" x14ac:dyDescent="0.25">
      <c r="B15" s="4" t="s">
        <v>10</v>
      </c>
      <c r="C15" s="28">
        <f>C14*C11</f>
        <v>12</v>
      </c>
      <c r="D15" s="32">
        <f>D14*D11</f>
        <v>204</v>
      </c>
    </row>
    <row r="17" spans="2:4" x14ac:dyDescent="0.2">
      <c r="B17" s="4" t="s">
        <v>0</v>
      </c>
      <c r="C17" s="14">
        <v>400</v>
      </c>
      <c r="D17" s="14">
        <v>175</v>
      </c>
    </row>
    <row r="18" spans="2:4" x14ac:dyDescent="0.2">
      <c r="B18" s="4" t="s">
        <v>1</v>
      </c>
      <c r="C18" s="14">
        <v>400</v>
      </c>
      <c r="D18" s="14">
        <v>150</v>
      </c>
    </row>
    <row r="19" spans="2:4" x14ac:dyDescent="0.2">
      <c r="B19" s="4" t="s">
        <v>2</v>
      </c>
      <c r="C19" s="14">
        <v>450</v>
      </c>
      <c r="D19" s="14">
        <v>200</v>
      </c>
    </row>
    <row r="20" spans="2:4" x14ac:dyDescent="0.2">
      <c r="B20" s="33" t="s">
        <v>20</v>
      </c>
      <c r="C20" s="33"/>
      <c r="D20" s="33"/>
    </row>
    <row r="22" spans="2:4" x14ac:dyDescent="0.2">
      <c r="B22" s="4" t="s">
        <v>21</v>
      </c>
      <c r="C22" s="14">
        <v>100000</v>
      </c>
    </row>
  </sheetData>
  <mergeCells count="2">
    <mergeCell ref="B7:E7"/>
    <mergeCell ref="B20:D20"/>
  </mergeCells>
  <pageMargins left="0.75" right="0.75" top="1" bottom="1" header="0.5" footer="0.5"/>
  <pageSetup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24"/>
  <sheetViews>
    <sheetView zoomScale="110" zoomScaleNormal="110" workbookViewId="0">
      <selection activeCell="G16" sqref="G16"/>
    </sheetView>
  </sheetViews>
  <sheetFormatPr defaultRowHeight="12.75" x14ac:dyDescent="0.2"/>
  <cols>
    <col min="1" max="1" width="2.7109375" style="5" customWidth="1"/>
    <col min="2" max="2" width="10.140625" style="5" customWidth="1"/>
    <col min="3" max="5" width="10.85546875" style="5" customWidth="1"/>
    <col min="6" max="6" width="2.7109375" style="5" customWidth="1"/>
    <col min="7" max="7" width="10.85546875" style="5" customWidth="1"/>
    <col min="8" max="8" width="10.85546875" style="7" customWidth="1"/>
    <col min="9" max="9" width="2.7109375" style="5" customWidth="1"/>
    <col min="10" max="11" width="10.85546875" style="5" customWidth="1"/>
    <col min="12" max="12" width="2.7109375" style="5" customWidth="1"/>
    <col min="13" max="14" width="10.85546875" style="5" customWidth="1"/>
    <col min="15" max="16384" width="9.140625" style="5"/>
  </cols>
  <sheetData>
    <row r="1" spans="2:14" s="1" customFormat="1" ht="39" customHeight="1" x14ac:dyDescent="0.2">
      <c r="C1" s="2" t="s">
        <v>3</v>
      </c>
      <c r="D1" s="3" t="s">
        <v>4</v>
      </c>
      <c r="E1" s="2" t="s">
        <v>5</v>
      </c>
      <c r="G1" s="3" t="s">
        <v>6</v>
      </c>
      <c r="H1" s="3" t="s">
        <v>13</v>
      </c>
      <c r="J1" s="3" t="s">
        <v>14</v>
      </c>
      <c r="K1" s="3" t="s">
        <v>15</v>
      </c>
      <c r="M1" s="3" t="s">
        <v>11</v>
      </c>
      <c r="N1" s="3" t="s">
        <v>12</v>
      </c>
    </row>
    <row r="2" spans="2:14" x14ac:dyDescent="0.2">
      <c r="B2" s="4" t="s">
        <v>0</v>
      </c>
      <c r="C2" s="11">
        <v>160</v>
      </c>
      <c r="D2" s="11">
        <v>180</v>
      </c>
      <c r="E2" s="11">
        <v>220</v>
      </c>
      <c r="G2" s="17">
        <f ca="1">INT(_xll.PsiTriangular(C2,D2,E2))</f>
        <v>170</v>
      </c>
      <c r="H2" s="18">
        <f ca="1">_xll.PsiDiscrete($C$8:$E$8,$C$9:$E$9)</f>
        <v>0.15</v>
      </c>
      <c r="J2" s="5">
        <f ca="1">INT(G2*H2)</f>
        <v>25</v>
      </c>
      <c r="K2" s="5">
        <f ca="1">G2-J2</f>
        <v>145</v>
      </c>
      <c r="M2" s="6">
        <f ca="1">MIN(J2,FirstClassSeats)</f>
        <v>12</v>
      </c>
      <c r="N2" s="6">
        <f ca="1">MIN(K2,TouristClassSeats)</f>
        <v>145</v>
      </c>
    </row>
    <row r="3" spans="2:14" x14ac:dyDescent="0.2">
      <c r="B3" s="4" t="s">
        <v>1</v>
      </c>
      <c r="C3" s="11">
        <v>140</v>
      </c>
      <c r="D3" s="11">
        <v>200</v>
      </c>
      <c r="E3" s="11">
        <v>240</v>
      </c>
      <c r="G3" s="17">
        <f ca="1">INT(_xll.PsiTriangular(C3,D3,E3))</f>
        <v>167</v>
      </c>
      <c r="H3" s="18">
        <f ca="1">_xll.PsiDiscrete($C$8:$E$8,$C$9:$E$9)</f>
        <v>0.05</v>
      </c>
      <c r="J3" s="5">
        <f ca="1">INT(G3*H3)</f>
        <v>8</v>
      </c>
      <c r="K3" s="5">
        <f ca="1">G3-J3</f>
        <v>159</v>
      </c>
      <c r="M3" s="6">
        <f ca="1">MIN(J3,FirstClassSeats)</f>
        <v>8</v>
      </c>
      <c r="N3" s="6">
        <f ca="1">MIN(K3,TouristClassSeats)</f>
        <v>159</v>
      </c>
    </row>
    <row r="4" spans="2:14" x14ac:dyDescent="0.2">
      <c r="B4" s="4" t="s">
        <v>2</v>
      </c>
      <c r="C4" s="11">
        <v>150</v>
      </c>
      <c r="D4" s="11">
        <v>200</v>
      </c>
      <c r="E4" s="11">
        <v>225</v>
      </c>
      <c r="G4" s="17">
        <f ca="1">INT(_xll.PsiTriangular(C4,D4,E4))</f>
        <v>201</v>
      </c>
      <c r="H4" s="18">
        <f ca="1">_xll.PsiDiscrete($C$8:$E$8,$C$9:$E$9)</f>
        <v>0.15</v>
      </c>
      <c r="J4" s="5">
        <f ca="1">INT(G4*H4)</f>
        <v>30</v>
      </c>
      <c r="K4" s="5">
        <f ca="1">G4-J4</f>
        <v>171</v>
      </c>
      <c r="M4" s="6">
        <f ca="1">MIN(J4,FirstClassSeats)</f>
        <v>12</v>
      </c>
      <c r="N4" s="6">
        <f ca="1">MIN(K4,TouristClassSeats)</f>
        <v>171</v>
      </c>
    </row>
    <row r="5" spans="2:14" x14ac:dyDescent="0.2">
      <c r="B5" s="4"/>
      <c r="C5" s="7"/>
      <c r="D5" s="7"/>
      <c r="E5" s="7"/>
    </row>
    <row r="6" spans="2:14" x14ac:dyDescent="0.2">
      <c r="H6" s="8"/>
      <c r="M6" s="4" t="s">
        <v>22</v>
      </c>
      <c r="N6" s="30">
        <f ca="1">SUMPRODUCT(M2:N4,C17:D19)</f>
        <v>96825</v>
      </c>
    </row>
    <row r="7" spans="2:14" x14ac:dyDescent="0.2">
      <c r="B7" s="33" t="s">
        <v>7</v>
      </c>
      <c r="C7" s="33"/>
      <c r="D7" s="33"/>
      <c r="E7" s="33"/>
      <c r="H7" s="8"/>
    </row>
    <row r="8" spans="2:14" x14ac:dyDescent="0.2">
      <c r="B8" s="4" t="s">
        <v>8</v>
      </c>
      <c r="C8" s="12">
        <v>0.05</v>
      </c>
      <c r="D8" s="12">
        <v>0.12</v>
      </c>
      <c r="E8" s="12">
        <v>0.15</v>
      </c>
      <c r="H8" s="10"/>
    </row>
    <row r="9" spans="2:14" x14ac:dyDescent="0.2">
      <c r="B9" s="4" t="s">
        <v>9</v>
      </c>
      <c r="C9" s="11">
        <v>0.2</v>
      </c>
      <c r="D9" s="11">
        <v>0.5</v>
      </c>
      <c r="E9" s="11">
        <v>0.3</v>
      </c>
    </row>
    <row r="10" spans="2:14" ht="13.5" thickBot="1" x14ac:dyDescent="0.25"/>
    <row r="11" spans="2:14" x14ac:dyDescent="0.2">
      <c r="C11" s="23">
        <v>4</v>
      </c>
      <c r="D11" s="24">
        <v>6</v>
      </c>
      <c r="E11" s="5" t="s">
        <v>26</v>
      </c>
    </row>
    <row r="12" spans="2:14" x14ac:dyDescent="0.2">
      <c r="C12" s="25" t="s">
        <v>16</v>
      </c>
      <c r="D12" s="26" t="s">
        <v>18</v>
      </c>
    </row>
    <row r="13" spans="2:14" x14ac:dyDescent="0.2">
      <c r="C13" s="25" t="s">
        <v>17</v>
      </c>
      <c r="D13" s="26" t="s">
        <v>17</v>
      </c>
    </row>
    <row r="14" spans="2:14" x14ac:dyDescent="0.2">
      <c r="B14" s="4" t="s">
        <v>19</v>
      </c>
      <c r="C14" s="29">
        <v>3</v>
      </c>
      <c r="D14" s="31">
        <f>40-FirstClassRows*2</f>
        <v>34</v>
      </c>
    </row>
    <row r="15" spans="2:14" ht="13.5" thickBot="1" x14ac:dyDescent="0.25">
      <c r="B15" s="4" t="s">
        <v>10</v>
      </c>
      <c r="C15" s="28">
        <f>C14*C11</f>
        <v>12</v>
      </c>
      <c r="D15" s="32">
        <f>D14*D11</f>
        <v>204</v>
      </c>
    </row>
    <row r="17" spans="2:14" x14ac:dyDescent="0.2">
      <c r="B17" s="4" t="s">
        <v>0</v>
      </c>
      <c r="C17" s="14">
        <v>400</v>
      </c>
      <c r="D17" s="14">
        <v>175</v>
      </c>
    </row>
    <row r="18" spans="2:14" x14ac:dyDescent="0.2">
      <c r="B18" s="4" t="s">
        <v>1</v>
      </c>
      <c r="C18" s="14">
        <v>400</v>
      </c>
      <c r="D18" s="14">
        <v>150</v>
      </c>
    </row>
    <row r="19" spans="2:14" x14ac:dyDescent="0.2">
      <c r="B19" s="4" t="s">
        <v>2</v>
      </c>
      <c r="C19" s="14">
        <v>450</v>
      </c>
      <c r="D19" s="14">
        <v>200</v>
      </c>
    </row>
    <row r="20" spans="2:14" x14ac:dyDescent="0.2">
      <c r="B20" s="33" t="s">
        <v>20</v>
      </c>
      <c r="C20" s="33"/>
      <c r="D20" s="33"/>
    </row>
    <row r="21" spans="2:14" ht="13.5" thickBot="1" x14ac:dyDescent="0.25"/>
    <row r="22" spans="2:14" ht="13.5" thickBot="1" x14ac:dyDescent="0.25">
      <c r="B22" s="4" t="s">
        <v>21</v>
      </c>
      <c r="C22" s="14">
        <v>100000</v>
      </c>
      <c r="M22" s="4" t="s">
        <v>23</v>
      </c>
      <c r="N22" s="15">
        <f ca="1">N6-C22 + _xll.PsiOutput()</f>
        <v>-3175</v>
      </c>
    </row>
    <row r="23" spans="2:14" ht="13.5" thickBot="1" x14ac:dyDescent="0.25"/>
    <row r="24" spans="2:14" ht="13.5" thickBot="1" x14ac:dyDescent="0.25">
      <c r="M24" s="4" t="s">
        <v>24</v>
      </c>
      <c r="N24" s="16">
        <f ca="1">IF(N22&gt;=0,1,0) + _xll.PsiOutput()</f>
        <v>0</v>
      </c>
    </row>
  </sheetData>
  <mergeCells count="2">
    <mergeCell ref="B7:E7"/>
    <mergeCell ref="B20:D20"/>
  </mergeCells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56</vt:i4>
      </vt:variant>
    </vt:vector>
  </HeadingPairs>
  <TitlesOfParts>
    <vt:vector size="62" baseType="lpstr">
      <vt:lpstr>DATA</vt:lpstr>
      <vt:lpstr>Step 1</vt:lpstr>
      <vt:lpstr>Step 2</vt:lpstr>
      <vt:lpstr>Step 3</vt:lpstr>
      <vt:lpstr>Step 4</vt:lpstr>
      <vt:lpstr>Model</vt:lpstr>
      <vt:lpstr>'Step 2'!FirstClassPercentageATL</vt:lpstr>
      <vt:lpstr>'Step 3'!FirstClassPercentageATL</vt:lpstr>
      <vt:lpstr>'Step 4'!FirstClassPercentageATL</vt:lpstr>
      <vt:lpstr>FirstClassPercentageATL</vt:lpstr>
      <vt:lpstr>'Step 2'!FirstClassPercentageBOS</vt:lpstr>
      <vt:lpstr>'Step 3'!FirstClassPercentageBOS</vt:lpstr>
      <vt:lpstr>'Step 4'!FirstClassPercentageBOS</vt:lpstr>
      <vt:lpstr>FirstClassPercentageBOS</vt:lpstr>
      <vt:lpstr>'Step 2'!FirstClassPercentageCHI</vt:lpstr>
      <vt:lpstr>'Step 3'!FirstClassPercentageCHI</vt:lpstr>
      <vt:lpstr>'Step 4'!FirstClassPercentageCHI</vt:lpstr>
      <vt:lpstr>FirstClassPercentageCHI</vt:lpstr>
      <vt:lpstr>DATA!FirstClassRows</vt:lpstr>
      <vt:lpstr>'Step 1'!FirstClassRows</vt:lpstr>
      <vt:lpstr>'Step 2'!FirstClassRows</vt:lpstr>
      <vt:lpstr>'Step 3'!FirstClassRows</vt:lpstr>
      <vt:lpstr>'Step 4'!FirstClassRows</vt:lpstr>
      <vt:lpstr>FirstClassRows</vt:lpstr>
      <vt:lpstr>DATA!FirstClassSeats</vt:lpstr>
      <vt:lpstr>'Step 1'!FirstClassSeats</vt:lpstr>
      <vt:lpstr>'Step 2'!FirstClassSeats</vt:lpstr>
      <vt:lpstr>'Step 3'!FirstClassSeats</vt:lpstr>
      <vt:lpstr>'Step 4'!FirstClassSeats</vt:lpstr>
      <vt:lpstr>FirstClassSeats</vt:lpstr>
      <vt:lpstr>DATA!RevenuePerSeat</vt:lpstr>
      <vt:lpstr>'Step 1'!RevenuePerSeat</vt:lpstr>
      <vt:lpstr>'Step 2'!RevenuePerSeat</vt:lpstr>
      <vt:lpstr>'Step 3'!RevenuePerSeat</vt:lpstr>
      <vt:lpstr>'Step 4'!RevenuePerSeat</vt:lpstr>
      <vt:lpstr>RevenuePerSeat</vt:lpstr>
      <vt:lpstr>'Step 4'!SatisfiedDemand</vt:lpstr>
      <vt:lpstr>SatisfiedDemand</vt:lpstr>
      <vt:lpstr>'Step 2'!TotDemandATL</vt:lpstr>
      <vt:lpstr>'Step 3'!TotDemandATL</vt:lpstr>
      <vt:lpstr>'Step 4'!TotDemandATL</vt:lpstr>
      <vt:lpstr>TotDemandATL</vt:lpstr>
      <vt:lpstr>'Step 2'!TotDemandBOS</vt:lpstr>
      <vt:lpstr>'Step 3'!TotDemandBOS</vt:lpstr>
      <vt:lpstr>'Step 4'!TotDemandBOS</vt:lpstr>
      <vt:lpstr>TotDemandBOS</vt:lpstr>
      <vt:lpstr>'Step 2'!TotDemandCHI</vt:lpstr>
      <vt:lpstr>'Step 3'!TotDemandCHI</vt:lpstr>
      <vt:lpstr>'Step 4'!TotDemandCHI</vt:lpstr>
      <vt:lpstr>TotDemandCHI</vt:lpstr>
      <vt:lpstr>DATA!TouristClassRows</vt:lpstr>
      <vt:lpstr>'Step 1'!TouristClassRows</vt:lpstr>
      <vt:lpstr>'Step 2'!TouristClassRows</vt:lpstr>
      <vt:lpstr>'Step 3'!TouristClassRows</vt:lpstr>
      <vt:lpstr>'Step 4'!TouristClassRows</vt:lpstr>
      <vt:lpstr>TouristClassRows</vt:lpstr>
      <vt:lpstr>DATA!TouristClassSeats</vt:lpstr>
      <vt:lpstr>'Step 1'!TouristClassSeats</vt:lpstr>
      <vt:lpstr>'Step 2'!TouristClassSeats</vt:lpstr>
      <vt:lpstr>'Step 3'!TouristClassSeats</vt:lpstr>
      <vt:lpstr>'Step 4'!TouristClassSeats</vt:lpstr>
      <vt:lpstr>TouristClassSeats</vt:lpstr>
    </vt:vector>
  </TitlesOfParts>
  <Company>COB-SFSU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</dc:creator>
  <cp:lastModifiedBy>Ozgur</cp:lastModifiedBy>
  <dcterms:created xsi:type="dcterms:W3CDTF">2006-11-14T16:05:09Z</dcterms:created>
  <dcterms:modified xsi:type="dcterms:W3CDTF">2014-03-24T22:53:29Z</dcterms:modified>
</cp:coreProperties>
</file>