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laudia\workspace\ch.bfh.btx8081.w2016.blue\trunk\doc\"/>
    </mc:Choice>
  </mc:AlternateContent>
  <bookViews>
    <workbookView xWindow="0" yWindow="0" windowWidth="18528" windowHeight="3996" firstSheet="4" activeTab="7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9" i="1"/>
  <c r="B5" i="1"/>
  <c r="B6" i="1"/>
  <c r="B7" i="1"/>
  <c r="B8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<sst xmlns="http://schemas.openxmlformats.org/spreadsheetml/2006/main" count="188" uniqueCount="89">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</sst>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2">
      <calculatedColumnFormula>WEEKNUM(C8,2)</calculatedColumnFormula>
    </tableColumn>
    <tableColumn id="1" name="Datum" totalsRowLabel="Ergebnis" dataDxfId="21" totalsRowDxfId="20"/>
    <tableColumn id="2" name="Tätigkeit" dataDxfId="19" totalsRowDxfId="18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17">
      <calculatedColumnFormula>B6</calculatedColumnFormula>
    </tableColumn>
    <tableColumn id="2" name="Aufwand Total" dataDxfId="16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5">
  <autoFilter ref="B7:E91"/>
  <sortState ref="B9:E91">
    <sortCondition descending="1" ref="C11:C94"/>
  </sortState>
  <tableColumns count="4">
    <tableColumn id="5" name="KW" dataDxfId="14" totalsRowDxfId="13">
      <calculatedColumnFormula>WEEKNUM(C8,2)</calculatedColumnFormula>
    </tableColumn>
    <tableColumn id="1" name="Datum" totalsRowLabel="Ergebnis" dataDxfId="12" totalsRowDxfId="11"/>
    <tableColumn id="2" name="Tätigkeit" dataDxfId="10" totalsRowDxfId="9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8">
      <calculatedColumnFormula>B6</calculatedColumnFormula>
    </tableColumn>
    <tableColumn id="2" name="Aufwand Total" dataDxfId="7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6">
  <autoFilter ref="B7:E89"/>
  <sortState ref="B9:E91">
    <sortCondition descending="1" ref="C11:C94"/>
  </sortState>
  <tableColumns count="4">
    <tableColumn id="5" name="KW" dataDxfId="5" totalsRowDxfId="2">
      <calculatedColumnFormula>WEEKNUM(C8,2)</calculatedColumnFormula>
    </tableColumn>
    <tableColumn id="1" name="Datum" totalsRowLabel="Ergebnis" dataDxfId="4" totalsRowDxfId="1"/>
    <tableColumn id="2" name="Tätigkeit" dataDxfId="3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baseColWidth="10" defaultColWidth="11.44140625" defaultRowHeight="14.4" x14ac:dyDescent="0.3"/>
  <cols>
    <col min="1" max="1" width="29.21875" style="1" bestFit="1" customWidth="1"/>
    <col min="2" max="2" width="15.77734375" style="1" customWidth="1"/>
    <col min="3" max="3" width="14.5546875" style="6" customWidth="1"/>
    <col min="4" max="4" width="30.5546875" style="3" customWidth="1"/>
    <col min="5" max="5" width="8.77734375" customWidth="1"/>
    <col min="6" max="6" width="11.21875" customWidth="1"/>
    <col min="7" max="7" width="14.5546875" style="6" customWidth="1"/>
    <col min="8" max="8" width="30.5546875" style="3" customWidth="1"/>
    <col min="9" max="9" width="22.77734375" customWidth="1"/>
    <col min="10" max="10" width="9.44140625" customWidth="1"/>
    <col min="11" max="11" width="9.44140625" style="6" customWidth="1"/>
    <col min="12" max="12" width="14.5546875" style="6" customWidth="1"/>
    <col min="13" max="13" width="30.5546875" style="3" customWidth="1"/>
    <col min="14" max="14" width="22.77734375" customWidth="1"/>
    <col min="15" max="15" width="9.44140625" customWidth="1"/>
    <col min="17" max="17" width="14.5546875" style="6" customWidth="1"/>
    <col min="18" max="18" width="30.5546875" style="3" customWidth="1"/>
    <col min="19" max="19" width="22.77734375" customWidth="1"/>
    <col min="20" max="20" width="9.44140625" customWidth="1"/>
    <col min="22" max="22" width="14.5546875" style="6" customWidth="1"/>
    <col min="23" max="23" width="30.5546875" style="3" customWidth="1"/>
    <col min="24" max="24" width="22.77734375" customWidth="1"/>
    <col min="25" max="25" width="9.44140625" customWidth="1"/>
    <col min="27" max="27" width="14.5546875" style="6" customWidth="1"/>
    <col min="28" max="28" width="30.5546875" style="3" customWidth="1"/>
    <col min="29" max="29" width="22.77734375" customWidth="1"/>
    <col min="30" max="30" width="9.44140625" customWidth="1"/>
    <col min="32" max="32" width="14.5546875" style="6" customWidth="1"/>
    <col min="33" max="33" width="30.5546875" style="3" customWidth="1"/>
    <col min="34" max="34" width="22.77734375" customWidth="1"/>
    <col min="35" max="35" width="9.44140625" customWidth="1"/>
  </cols>
  <sheetData>
    <row r="1" spans="1:4" ht="25.8" x14ac:dyDescent="0.5">
      <c r="A1" s="2" t="s">
        <v>2</v>
      </c>
      <c r="B1" s="2"/>
    </row>
    <row r="2" spans="1:4" ht="14.7" customHeight="1" x14ac:dyDescent="0.5">
      <c r="A2" s="2"/>
      <c r="B2" s="2"/>
      <c r="D2" s="11"/>
    </row>
    <row r="3" spans="1:4" ht="14.7" customHeight="1" x14ac:dyDescent="0.5">
      <c r="A3" s="10" t="s">
        <v>8</v>
      </c>
      <c r="B3" s="2"/>
      <c r="D3" s="11"/>
    </row>
    <row r="4" spans="1:4" ht="14.7" customHeight="1" x14ac:dyDescent="0.3">
      <c r="A4" t="s">
        <v>6</v>
      </c>
      <c r="B4" t="s">
        <v>7</v>
      </c>
    </row>
    <row r="5" spans="1:4" ht="14.7" customHeight="1" x14ac:dyDescent="0.3">
      <c r="A5" t="str">
        <f>Tabelle697[Person]</f>
        <v>Burcu Sevinc</v>
      </c>
      <c r="B5">
        <f>Tabelle697[Aufwand Total]</f>
        <v>16</v>
      </c>
      <c r="D5" s="6"/>
    </row>
    <row r="6" spans="1:4" ht="14.7" customHeight="1" x14ac:dyDescent="0.3">
      <c r="A6" t="str">
        <f>Tabelle69712[Person]</f>
        <v>Fabian Kammermann</v>
      </c>
      <c r="B6">
        <f>Tabelle69712[Aufwand Total]</f>
        <v>22.25</v>
      </c>
    </row>
    <row r="7" spans="1:4" ht="14.7" customHeight="1" x14ac:dyDescent="0.3">
      <c r="A7" s="1" t="str">
        <f>Tabelle69714[Person]</f>
        <v>Niveadha Kanagarasa</v>
      </c>
      <c r="B7" s="14">
        <f>Tabelle69714[Aufwand Total]</f>
        <v>22.25</v>
      </c>
    </row>
    <row r="8" spans="1:4" x14ac:dyDescent="0.3">
      <c r="A8" s="1" t="str">
        <f>Tabelle69716[Person]</f>
        <v>Pascal Dittli</v>
      </c>
      <c r="B8" s="14">
        <f>Tabelle69716[Aufwand Total]</f>
        <v>31.25</v>
      </c>
    </row>
    <row r="9" spans="1:4" x14ac:dyDescent="0.3">
      <c r="A9" s="1" t="str">
        <f>Tabelle69718[Person]</f>
        <v>Patrick Jolo</v>
      </c>
      <c r="B9" s="14">
        <f>Tabelle69718[Aufwand Total]</f>
        <v>32.75</v>
      </c>
    </row>
    <row r="10" spans="1:4" x14ac:dyDescent="0.3">
      <c r="A10" s="1" t="str">
        <f>Tabelle69720[Person]</f>
        <v>Remy Lam</v>
      </c>
      <c r="B10" s="14">
        <f>Tabelle69720[Aufwand Total]</f>
        <v>21.5</v>
      </c>
    </row>
    <row r="11" spans="1:4" x14ac:dyDescent="0.3">
      <c r="A11" s="1" t="str">
        <f>Tabelle69722[Person]</f>
        <v>Claudia Telesca</v>
      </c>
      <c r="B11" s="14">
        <f>Tabelle69722[Aufwand Total]</f>
        <v>33</v>
      </c>
    </row>
    <row r="12" spans="1:4" x14ac:dyDescent="0.3">
      <c r="A12" t="s">
        <v>1</v>
      </c>
      <c r="B12">
        <f>SUBTOTAL(109,Tabelle69[Aufwand Total])</f>
        <v>179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11" workbookViewId="0">
      <selection activeCell="E18" sqref="E18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554687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16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3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3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3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3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E26" sqref="E26"/>
    </sheetView>
  </sheetViews>
  <sheetFormatPr baseColWidth="10" defaultColWidth="11.44140625" defaultRowHeight="14.4" x14ac:dyDescent="0.3"/>
  <cols>
    <col min="1" max="1" width="18.21875" style="1" bestFit="1" customWidth="1"/>
    <col min="2" max="2" width="19.21875" style="1" bestFit="1" customWidth="1"/>
    <col min="3" max="3" width="14.5546875" style="6" customWidth="1"/>
    <col min="4" max="4" width="36.5546875" style="3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22.25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3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3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3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28.8" x14ac:dyDescent="0.3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3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3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3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x14ac:dyDescent="0.3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x14ac:dyDescent="0.3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44140625" defaultRowHeight="14.4" x14ac:dyDescent="0.3"/>
  <cols>
    <col min="1" max="1" width="18.44140625" style="1" bestFit="1" customWidth="1"/>
    <col min="2" max="2" width="19.21875" style="1" bestFit="1" customWidth="1"/>
    <col min="3" max="3" width="14.554687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3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3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3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3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3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28.8" x14ac:dyDescent="0.3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3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3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3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si="0"/>
        <v>1</v>
      </c>
    </row>
    <row r="74" spans="2:2" x14ac:dyDescent="0.3">
      <c r="B74" s="12">
        <f t="shared" ref="B74:B92" si="1">WEEKNUM(C74,2)</f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2">
        <f t="shared" si="1"/>
        <v>1</v>
      </c>
    </row>
    <row r="93" spans="2:5" x14ac:dyDescent="0.3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19" workbookViewId="0">
      <selection activeCell="D24" sqref="D24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554687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31.25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8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3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3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3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x14ac:dyDescent="0.3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31.25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6" workbookViewId="0">
      <selection activeCell="E26" sqref="C25:E26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554687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32.75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28.8" x14ac:dyDescent="0.3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3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8.8" x14ac:dyDescent="0.3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3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3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32.75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7" workbookViewId="0">
      <selection activeCell="E22" sqref="E22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554687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21.5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3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3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8.8" x14ac:dyDescent="0.3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3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3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3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3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abSelected="1" topLeftCell="A10" workbookViewId="0">
      <selection activeCell="E26" sqref="E26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554687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33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28.8" x14ac:dyDescent="0.3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8" x14ac:dyDescent="0.3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28.8" x14ac:dyDescent="0.3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3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3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8.8" x14ac:dyDescent="0.3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3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33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2016-11-16T15:37:38Z</dcterms:modified>
</cp:coreProperties>
</file>