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udia\workspace\ch.bfh.btx8081.w2016.blue\trunk\doc\"/>
    </mc:Choice>
  </mc:AlternateContent>
  <bookViews>
    <workbookView xWindow="0" yWindow="0" windowWidth="15876" windowHeight="5508" firstSheet="2" activeTab="7"/>
  </bookViews>
  <sheets>
    <sheet name="Übersicht" sheetId="1" r:id="rId1"/>
    <sheet name="Burcu Sevinc" sheetId="4" r:id="rId2"/>
    <sheet name="Fabian Kammermann" sheetId="5" r:id="rId3"/>
    <sheet name="Nivedeah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0" l="1"/>
  <c r="B15" i="10"/>
  <c r="E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7" i="10"/>
  <c r="B16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3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" i="4"/>
  <c r="A3" i="4"/>
  <c r="B5" i="1"/>
  <c r="B6" i="1"/>
  <c r="B7" i="1"/>
  <c r="B8" i="1"/>
  <c r="B9" i="1"/>
  <c r="B10" i="1"/>
  <c r="B11" i="1"/>
  <c r="B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<sst xmlns="http://schemas.openxmlformats.org/spreadsheetml/2006/main" count="129" uniqueCount="49">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</sst>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2">
      <calculatedColumnFormula>WEEKNUM(C8,2)</calculatedColumnFormula>
    </tableColumn>
    <tableColumn id="1" name="Datum" totalsRowLabel="Ergebnis" dataDxfId="21" totalsRowDxfId="20"/>
    <tableColumn id="2" name="Tätigkeit" dataDxfId="19" totalsRowDxfId="18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17">
      <calculatedColumnFormula>B6</calculatedColumnFormula>
    </tableColumn>
    <tableColumn id="2" name="Aufwand Total" dataDxfId="16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5">
  <autoFilter ref="B7:E91"/>
  <sortState ref="B9:E91">
    <sortCondition descending="1" ref="C11:C94"/>
  </sortState>
  <tableColumns count="4">
    <tableColumn id="5" name="KW" dataDxfId="14" totalsRowDxfId="13">
      <calculatedColumnFormula>WEEKNUM(C8,2)</calculatedColumnFormula>
    </tableColumn>
    <tableColumn id="1" name="Datum" totalsRowLabel="Ergebnis" dataDxfId="12" totalsRowDxfId="11"/>
    <tableColumn id="2" name="Tätigkeit" dataDxfId="10" totalsRowDxfId="9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8">
      <calculatedColumnFormula>B6</calculatedColumnFormula>
    </tableColumn>
    <tableColumn id="2" name="Aufwand Total" dataDxfId="7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6">
  <autoFilter ref="B7:E89"/>
  <sortState ref="B9:E91">
    <sortCondition descending="1" ref="C11:C94"/>
  </sortState>
  <tableColumns count="4">
    <tableColumn id="5" name="KW" dataDxfId="5" totalsRowDxfId="2">
      <calculatedColumnFormula>WEEKNUM(C8,2)</calculatedColumnFormula>
    </tableColumn>
    <tableColumn id="1" name="Datum" totalsRowLabel="Ergebnis" dataDxfId="4" totalsRowDxfId="1"/>
    <tableColumn id="2" name="Tätigkeit" dataDxfId="3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baseColWidth="10" defaultColWidth="11.44140625" defaultRowHeight="14.4" x14ac:dyDescent="0.3"/>
  <cols>
    <col min="1" max="1" width="29.21875" style="1" bestFit="1" customWidth="1"/>
    <col min="2" max="2" width="15.77734375" style="1" customWidth="1"/>
    <col min="3" max="3" width="14.6640625" style="6" customWidth="1"/>
    <col min="4" max="4" width="30.6640625" style="3" customWidth="1"/>
    <col min="5" max="5" width="8.77734375" customWidth="1"/>
    <col min="6" max="6" width="11.21875" customWidth="1"/>
    <col min="7" max="7" width="14.6640625" style="6" customWidth="1"/>
    <col min="8" max="8" width="30.6640625" style="3" customWidth="1"/>
    <col min="9" max="9" width="22.7773437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77734375" customWidth="1"/>
    <col min="15" max="15" width="9.33203125" customWidth="1"/>
    <col min="17" max="17" width="14.6640625" style="6" customWidth="1"/>
    <col min="18" max="18" width="30.6640625" style="3" customWidth="1"/>
    <col min="19" max="19" width="22.77734375" customWidth="1"/>
    <col min="20" max="20" width="9.33203125" customWidth="1"/>
    <col min="22" max="22" width="14.6640625" style="6" customWidth="1"/>
    <col min="23" max="23" width="30.6640625" style="3" customWidth="1"/>
    <col min="24" max="24" width="22.77734375" customWidth="1"/>
    <col min="25" max="25" width="9.33203125" customWidth="1"/>
    <col min="27" max="27" width="14.6640625" style="6" customWidth="1"/>
    <col min="28" max="28" width="30.6640625" style="3" customWidth="1"/>
    <col min="29" max="29" width="22.77734375" customWidth="1"/>
    <col min="30" max="30" width="9.33203125" customWidth="1"/>
    <col min="32" max="32" width="14.6640625" style="6" customWidth="1"/>
    <col min="33" max="33" width="30.6640625" style="3" customWidth="1"/>
    <col min="34" max="34" width="22.77734375" customWidth="1"/>
    <col min="35" max="35" width="9.33203125" customWidth="1"/>
  </cols>
  <sheetData>
    <row r="1" spans="1:4" ht="25.8" x14ac:dyDescent="0.5">
      <c r="A1" s="2" t="s">
        <v>2</v>
      </c>
      <c r="B1" s="2"/>
    </row>
    <row r="2" spans="1:4" ht="14.55" customHeight="1" x14ac:dyDescent="0.5">
      <c r="A2" s="2"/>
      <c r="B2" s="2"/>
      <c r="D2" s="11"/>
    </row>
    <row r="3" spans="1:4" ht="14.55" customHeight="1" x14ac:dyDescent="0.5">
      <c r="A3" s="10" t="s">
        <v>8</v>
      </c>
      <c r="B3" s="2"/>
      <c r="D3" s="11"/>
    </row>
    <row r="4" spans="1:4" ht="14.55" customHeight="1" x14ac:dyDescent="0.3">
      <c r="A4" t="s">
        <v>6</v>
      </c>
      <c r="B4" t="s">
        <v>7</v>
      </c>
    </row>
    <row r="5" spans="1:4" ht="14.55" customHeight="1" x14ac:dyDescent="0.3">
      <c r="A5" t="str">
        <f>Tabelle697[Person]</f>
        <v>Burcu Sevinc</v>
      </c>
      <c r="B5">
        <f>Tabelle697[Aufwand Total]</f>
        <v>9.5</v>
      </c>
      <c r="D5" s="6"/>
    </row>
    <row r="6" spans="1:4" ht="14.55" customHeight="1" x14ac:dyDescent="0.3">
      <c r="A6" t="str">
        <f>Tabelle69712[Person]</f>
        <v>Fabian Kammermann</v>
      </c>
      <c r="B6">
        <f>Tabelle69712[Aufwand Total]</f>
        <v>9.75</v>
      </c>
    </row>
    <row r="7" spans="1:4" ht="14.55" customHeight="1" x14ac:dyDescent="0.3">
      <c r="A7" s="1" t="str">
        <f>Tabelle69714[Person]</f>
        <v>Niveadha Kanagarasa</v>
      </c>
      <c r="B7" s="14">
        <f>Tabelle69714[Aufwand Total]</f>
        <v>6</v>
      </c>
    </row>
    <row r="8" spans="1:4" x14ac:dyDescent="0.3">
      <c r="A8" s="1" t="str">
        <f>Tabelle69716[Person]</f>
        <v>Pascal Dittli</v>
      </c>
      <c r="B8" s="14">
        <f>Tabelle69716[Aufwand Total]</f>
        <v>13</v>
      </c>
    </row>
    <row r="9" spans="1:4" x14ac:dyDescent="0.3">
      <c r="A9" s="1" t="str">
        <f>Tabelle69718[Person]</f>
        <v>Patrick Jolo</v>
      </c>
      <c r="B9" s="14">
        <f>Tabelle69718[Aufwand Total]</f>
        <v>12.25</v>
      </c>
    </row>
    <row r="10" spans="1:4" x14ac:dyDescent="0.3">
      <c r="A10" s="1" t="str">
        <f>Tabelle69720[Person]</f>
        <v>Remy Lam</v>
      </c>
      <c r="B10" s="14">
        <f>Tabelle69720[Aufwand Total]</f>
        <v>6.25</v>
      </c>
    </row>
    <row r="11" spans="1:4" x14ac:dyDescent="0.3">
      <c r="A11" s="1" t="str">
        <f>Tabelle69722[Person]</f>
        <v>Claudia Telesca</v>
      </c>
      <c r="B11" s="14">
        <f>Tabelle69722[Aufwand Total]</f>
        <v>13.5</v>
      </c>
    </row>
    <row r="12" spans="1:4" x14ac:dyDescent="0.3">
      <c r="A12" t="s">
        <v>1</v>
      </c>
      <c r="B12">
        <f>SUBTOTAL(109,Tabelle69[Aufwand Total])</f>
        <v>70.25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E15" sqref="E15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9.5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1">WEEKNUM(C71,2)</f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4"/>
      <c r="C90" s="8" t="s">
        <v>1</v>
      </c>
      <c r="E90">
        <f>SUBTOTAL(109,Tabelle35108[Aufwand
(in h)])</f>
        <v>9.5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F18" sqref="F18"/>
    </sheetView>
  </sheetViews>
  <sheetFormatPr baseColWidth="10" defaultColWidth="11.5546875" defaultRowHeight="14.4" x14ac:dyDescent="0.3"/>
  <cols>
    <col min="1" max="1" width="18.21875" style="1" bestFit="1" customWidth="1"/>
    <col min="2" max="2" width="19.21875" style="1" bestFit="1" customWidth="1"/>
    <col min="3" max="3" width="14.6640625" style="6" customWidth="1"/>
    <col min="4" max="4" width="36.6640625" style="3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9.75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">
      <c r="B18" s="12">
        <f t="shared" si="0"/>
        <v>1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9.75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14" sqref="E14"/>
    </sheetView>
  </sheetViews>
  <sheetFormatPr baseColWidth="10" defaultColWidth="11.5546875" defaultRowHeight="14.4" x14ac:dyDescent="0.3"/>
  <cols>
    <col min="1" max="1" width="18.44140625" style="1" bestFit="1" customWidth="1"/>
    <col min="2" max="2" width="19.21875" style="1" bestFit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6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SUBTOTAL(109,Tabelle3510815[Aufwand
(in h)])</f>
        <v>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18" sqref="E18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13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43.2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">
      <c r="B18" s="12">
        <f t="shared" si="0"/>
        <v>1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13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G18" sqref="G18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12.25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12.25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3" sqref="C13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6.25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x14ac:dyDescent="0.3">
      <c r="B13" s="12">
        <f t="shared" si="0"/>
        <v>1</v>
      </c>
    </row>
    <row r="14" spans="1:5" x14ac:dyDescent="0.3">
      <c r="B14" s="12">
        <f t="shared" si="0"/>
        <v>1</v>
      </c>
    </row>
    <row r="15" spans="1:5" x14ac:dyDescent="0.3">
      <c r="B15" s="12">
        <f t="shared" si="0"/>
        <v>1</v>
      </c>
    </row>
    <row r="16" spans="1:5" x14ac:dyDescent="0.3">
      <c r="B16" s="12">
        <f t="shared" si="0"/>
        <v>1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6.25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abSelected="1" workbookViewId="0">
      <selection activeCell="C18" sqref="C18"/>
    </sheetView>
  </sheetViews>
  <sheetFormatPr baseColWidth="10" defaultColWidth="11.5546875" defaultRowHeight="14.4" x14ac:dyDescent="0.3"/>
  <cols>
    <col min="1" max="1" width="15.33203125" style="1" customWidth="1"/>
    <col min="2" max="2" width="15.77734375" style="1" customWidth="1"/>
    <col min="3" max="3" width="14.6640625" style="6" customWidth="1"/>
    <col min="4" max="4" width="34.77734375" style="3" bestFit="1" customWidth="1"/>
    <col min="5" max="5" width="8.777343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13.5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x14ac:dyDescent="0.3">
      <c r="B19" s="12">
        <f t="shared" si="0"/>
        <v>1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SUBTOTAL(109,Tabelle3510823[Aufwand
(in h)])</f>
        <v>13.5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Nivedeah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Claudia</cp:lastModifiedBy>
  <dcterms:created xsi:type="dcterms:W3CDTF">2016-02-28T12:59:46Z</dcterms:created>
  <dcterms:modified xsi:type="dcterms:W3CDTF">2016-10-19T09:14:59Z</dcterms:modified>
</cp:coreProperties>
</file>