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430" windowWidth="13790" windowHeight="6890" firstSheet="3" activeTab="5"/>
  </bookViews>
  <sheets>
    <sheet name="Übersicht" sheetId="1" r:id="rId1"/>
    <sheet name="Burcu Sevinc" sheetId="4" r:id="rId2"/>
    <sheet name="Fabian Kammermann" sheetId="5" r:id="rId3"/>
    <sheet name="Niveadha Kanagarasa" sheetId="6" r:id="rId4"/>
    <sheet name="Pascal Dittli" sheetId="7" r:id="rId5"/>
    <sheet name="Patrick Jolo" sheetId="8" r:id="rId6"/>
    <sheet name="Remy Lam" sheetId="9" r:id="rId7"/>
    <sheet name="Claudia Telesca" sheetId="10" r:id="rId8"/>
  </sheets>
  <calcPr calcId="145621"/>
  <oleSize ref="A1:H18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<sst xmlns="http://schemas.openxmlformats.org/spreadsheetml/2006/main" count="159" uniqueCount="68">
  <si>
    <t>Claudia Telesca</t>
  </si>
  <si>
    <t>Ergebnis</t>
  </si>
  <si>
    <t>Zeitrapportierung</t>
  </si>
  <si>
    <t>Datum</t>
  </si>
  <si>
    <t>Tätigkeit</t>
  </si>
  <si>
    <t>Aufwand
(in h)</t>
  </si>
  <si>
    <t>Person</t>
  </si>
  <si>
    <t>Aufwand Total</t>
  </si>
  <si>
    <t>Gesamtübersicht</t>
  </si>
  <si>
    <t>KW</t>
  </si>
  <si>
    <t>Burcu Sevinc</t>
  </si>
  <si>
    <t>Fabian Kammermann</t>
  </si>
  <si>
    <t>Pascal Dittli</t>
  </si>
  <si>
    <t>Patrick Jolo</t>
  </si>
  <si>
    <t>Remy Lam</t>
  </si>
  <si>
    <t>erste Besprechung CS1 Task1 + CS1 Task2</t>
  </si>
  <si>
    <t>Niveadha Kanagarasa</t>
  </si>
  <si>
    <t>Teambesprechung</t>
  </si>
  <si>
    <t>Durchlesen CS1 Task1</t>
  </si>
  <si>
    <t>Bearbeitung CS1 Task1</t>
  </si>
  <si>
    <t>CS0 Task1 durchlesen und analysieren</t>
  </si>
  <si>
    <t>erste Besprechung CS1 Task1 + CS1 Task2/
 Bearbeitung und Recherche CS1 Task1</t>
  </si>
  <si>
    <t>erste Besprechung CS1 Task1 + CS1 Task2/ Bearbeitung Recherche CS1 Task1</t>
  </si>
  <si>
    <t>Durchlesen Cs1 Task1 und Ergänzungen dazu</t>
  </si>
  <si>
    <t>Bearbeitung CS1 Task2</t>
  </si>
  <si>
    <t>Teambesprechung/
Bearbeitung CS1 Task2</t>
  </si>
  <si>
    <t xml:space="preserve"> Teambesprechung CS1 Task2</t>
  </si>
  <si>
    <t>Teambesprechung CS1 Task2</t>
  </si>
  <si>
    <t>Teambesprechung CS1 Task1</t>
  </si>
  <si>
    <t>Bearbeitung CS2 Task1</t>
  </si>
  <si>
    <t>Teambesprechung CS2 Task1</t>
  </si>
  <si>
    <t>Teambesprechung CS2 Task1/
Bearbeitung Use Case Scenario Sensor</t>
  </si>
  <si>
    <t>Bearbeitung CS2 Task2 Aktivitätsdiagramm</t>
  </si>
  <si>
    <t>Bearbeitung Use Case/ Bearbeitung
UseCase Scenario Sensor</t>
  </si>
  <si>
    <t>Ergänzungen Use Case Scenarion Insulinspritze</t>
  </si>
  <si>
    <t>Überprüfung Use Case Scenarion Insulinspritze</t>
  </si>
  <si>
    <t>Interviewfragen ausdenken</t>
  </si>
  <si>
    <t>Zeitrapportierung erstellt + alle Übertragungen gemacht</t>
  </si>
  <si>
    <t>Durchlesen Task1</t>
  </si>
  <si>
    <t>Bearbeitung Task1</t>
  </si>
  <si>
    <t>Interviewfragen und Erzänzung Use Case</t>
  </si>
  <si>
    <t>Teambesprechung CS1 Task3</t>
  </si>
  <si>
    <t>Bearbeitung Fragen CS1 Task3</t>
  </si>
  <si>
    <t>Korrektur und Anpassungen CS2</t>
  </si>
  <si>
    <t>Korrektur und Anpassung CS2</t>
  </si>
  <si>
    <t>Korrrektur und Anpassung CS2</t>
  </si>
  <si>
    <t>Interview_Leitfaden</t>
  </si>
  <si>
    <t>Interviewfragen aufgestellt</t>
  </si>
  <si>
    <t>Teambesprechung Interviewfragen</t>
  </si>
  <si>
    <t>CS2_Task2 Activity Diagramm PIP gezeichnet</t>
  </si>
  <si>
    <t>Interviewvorbereitung, Interview durchführen, CS1_task 3 bearbeitung</t>
  </si>
  <si>
    <t>CS1_Task 3 bearbeitung</t>
  </si>
  <si>
    <t>Interview durchführung</t>
  </si>
  <si>
    <t>Interviewvorbereitung, Interview durchführen</t>
  </si>
  <si>
    <t>Erstelllung Storyboards CS2 Task 3</t>
  </si>
  <si>
    <t>Storyboards gescannt und auf GitHub gestellt</t>
  </si>
  <si>
    <t>Präsentationvorbereitung Interview</t>
  </si>
  <si>
    <t>Bearbeitung Prototyp</t>
  </si>
  <si>
    <t>Storyboard zeichnen</t>
  </si>
  <si>
    <t xml:space="preserve">Teambesprechnung </t>
  </si>
  <si>
    <t>Interviewfragen erstellen</t>
  </si>
  <si>
    <t xml:space="preserve">Finale Storyboard zeichnen </t>
  </si>
  <si>
    <t>Prototyp unterstuetzen</t>
  </si>
  <si>
    <t>Interview_Leitfaden Anpassungen</t>
  </si>
  <si>
    <t>Use Case Diagramm</t>
  </si>
  <si>
    <t>Sitzung SE_Interview Use Case</t>
  </si>
  <si>
    <t>Erstellung Prototyp</t>
  </si>
  <si>
    <t>Prototyp Fertigstellung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</si>
</sst>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363636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1" fillId="2" borderId="0" xfId="0" applyNumberFormat="1" applyFont="1" applyFill="1" applyAlignment="1">
      <alignment horizontal="left"/>
    </xf>
    <xf numFmtId="164" fontId="1" fillId="3" borderId="0" xfId="0" applyNumberFormat="1" applyFont="1" applyFill="1"/>
    <xf numFmtId="0" fontId="3" fillId="0" borderId="0" xfId="0" applyFon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vertical="center"/>
    </xf>
    <xf numFmtId="0" fontId="0" fillId="0" borderId="0" xfId="0" applyNumberFormat="1"/>
    <xf numFmtId="0" fontId="0" fillId="0" borderId="0" xfId="0" applyNumberFormat="1" applyAlignment="1">
      <alignment horizontal="left" vertical="center"/>
    </xf>
    <xf numFmtId="164" fontId="1" fillId="4" borderId="0" xfId="0" applyNumberFormat="1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6" borderId="0" xfId="0" applyNumberFormat="1" applyFont="1" applyFill="1" applyAlignment="1">
      <alignment horizontal="left"/>
    </xf>
    <xf numFmtId="164" fontId="1" fillId="8" borderId="0" xfId="0" applyNumberFormat="1" applyFont="1" applyFill="1" applyAlignment="1">
      <alignment horizontal="left"/>
    </xf>
    <xf numFmtId="164" fontId="1" fillId="9" borderId="0" xfId="0" applyNumberFormat="1" applyFont="1" applyFill="1" applyAlignment="1">
      <alignment horizontal="left"/>
    </xf>
    <xf numFmtId="164" fontId="1" fillId="10" borderId="0" xfId="0" applyNumberFormat="1" applyFont="1" applyFill="1" applyAlignment="1">
      <alignment horizontal="left"/>
    </xf>
    <xf numFmtId="164" fontId="1" fillId="7" borderId="0" xfId="0" applyNumberFormat="1" applyFont="1" applyFill="1"/>
    <xf numFmtId="164" fontId="1" fillId="6" borderId="0" xfId="0" applyNumberFormat="1" applyFont="1" applyFill="1"/>
    <xf numFmtId="164" fontId="1" fillId="8" borderId="0" xfId="0" applyNumberFormat="1" applyFont="1" applyFill="1"/>
    <xf numFmtId="164" fontId="1" fillId="10" borderId="0" xfId="0" applyNumberFormat="1" applyFont="1" applyFill="1"/>
  </cellXfs>
  <cellStyles count="1">
    <cellStyle name="Standard" xfId="0" builtinId="0"/>
  </cellStyles>
  <dxfs count="64"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164" formatCode="dd/mm/yyyy;@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164" formatCode="dd/mm/yyyy;@"/>
    </dxf>
    <dxf>
      <alignment horizontal="general" vertical="bottom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dd/mm/yyyy;@"/>
      <alignment horizontal="left" textRotation="0" wrapText="0" indent="0" justifyLastLine="0" shrinkToFit="0" readingOrder="0"/>
    </dxf>
    <dxf>
      <numFmt numFmtId="0" formatCode="General"/>
    </dxf>
    <dxf>
      <numFmt numFmtId="0" formatCode="General"/>
      <alignment horizontal="left" textRotation="0" wrapText="0" indent="0" justifyLastLine="0" shrinkToFit="0" readingOrder="0"/>
    </dxf>
    <dxf>
      <alignment horizontal="general" vertical="center" textRotation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elle69" displayName="Tabelle69" ref="A4:B12" totalsRowCount="1">
  <autoFilter ref="A4:B11"/>
  <tableColumns count="2">
    <tableColumn id="1" name="Person" totalsRowLabel="Ergebnis" dataDxfId="63"/>
    <tableColumn id="2" name="Aufwand Total" totalsRowFunction="sum" dataDxfId="62"/>
  </tableColumns>
  <tableStyleInfo name="TableStyleDark6" showFirstColumn="0" showLastColumn="0" showRowStripes="1" showColumnStripes="0"/>
</table>
</file>

<file path=xl/tables/table10.xml><?xml version="1.0" encoding="utf-8"?>
<table xmlns="http://schemas.openxmlformats.org/spreadsheetml/2006/main" id="17" name="Tabelle69718" displayName="Tabelle69718" ref="A2:B3" totalsRowShown="0">
  <autoFilter ref="A2:B3"/>
  <tableColumns count="2">
    <tableColumn id="1" name="Person" dataDxfId="26">
      <calculatedColumnFormula>B6</calculatedColumnFormula>
    </tableColumn>
    <tableColumn id="2" name="Aufwand Total" dataDxfId="25">
      <calculatedColumnFormula>Tabelle3510819[[#Totals],[Aufwand
(in h)]]</calculatedColumnFormula>
    </tableColumn>
  </tableColumns>
  <tableStyleInfo name="TableStyleDark8" showFirstColumn="0" showLastColumn="0" showRowStripes="1" showColumnStripes="0"/>
</table>
</file>

<file path=xl/tables/table11.xml><?xml version="1.0" encoding="utf-8"?>
<table xmlns="http://schemas.openxmlformats.org/spreadsheetml/2006/main" id="18" name="Tabelle3510819" displayName="Tabelle3510819" ref="B7:E91" totalsRowCount="1" headerRowDxfId="24">
  <autoFilter ref="B7:E90"/>
  <sortState ref="B9:E91">
    <sortCondition descending="1" ref="C11:C94"/>
  </sortState>
  <tableColumns count="4">
    <tableColumn id="5" name="KW" dataDxfId="23" totalsRowDxfId="22">
      <calculatedColumnFormula>WEEKNUM(C8,2)</calculatedColumnFormula>
    </tableColumn>
    <tableColumn id="1" name="Datum" totalsRowLabel="Ergebnis" dataDxfId="21" totalsRowDxfId="20"/>
    <tableColumn id="2" name="Tätigkeit" dataDxfId="19" totalsRowDxfId="18"/>
    <tableColumn id="3" name="Aufwand_x000a_(in h)" totalsRowFunction="sum"/>
  </tableColumns>
  <tableStyleInfo name="TableStyleMedium4" showFirstColumn="0" showLastColumn="0" showRowStripes="1" showColumnStripes="0"/>
</table>
</file>

<file path=xl/tables/table12.xml><?xml version="1.0" encoding="utf-8"?>
<table xmlns="http://schemas.openxmlformats.org/spreadsheetml/2006/main" id="19" name="Tabelle69720" displayName="Tabelle69720" ref="A2:B3" totalsRowShown="0">
  <autoFilter ref="A2:B3"/>
  <tableColumns count="2">
    <tableColumn id="1" name="Person" dataDxfId="17">
      <calculatedColumnFormula>B6</calculatedColumnFormula>
    </tableColumn>
    <tableColumn id="2" name="Aufwand Total" dataDxfId="16">
      <calculatedColumnFormula>Tabelle3510821[[#Totals],[Aufwand
(in h)]]</calculatedColumnFormula>
    </tableColumn>
  </tableColumns>
  <tableStyleInfo name="TableStyleDark6" showFirstColumn="0" showLastColumn="0" showRowStripes="1" showColumnStripes="0"/>
</table>
</file>

<file path=xl/tables/table13.xml><?xml version="1.0" encoding="utf-8"?>
<table xmlns="http://schemas.openxmlformats.org/spreadsheetml/2006/main" id="20" name="Tabelle3510821" displayName="Tabelle3510821" ref="B7:E92" totalsRowCount="1" headerRowDxfId="15">
  <autoFilter ref="B7:E91"/>
  <sortState ref="B9:E91">
    <sortCondition descending="1" ref="C11:C94"/>
  </sortState>
  <tableColumns count="4">
    <tableColumn id="5" name="KW" dataDxfId="14" totalsRowDxfId="13">
      <calculatedColumnFormula>WEEKNUM(C8,2)</calculatedColumnFormula>
    </tableColumn>
    <tableColumn id="1" name="Datum" totalsRowLabel="Ergebnis" dataDxfId="12" totalsRowDxfId="11"/>
    <tableColumn id="2" name="Tätigkeit" dataDxfId="10" totalsRowDxfId="9"/>
    <tableColumn id="3" name="Aufwand_x000a_(in h)" totalsRowFunction="sum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id="21" name="Tabelle69722" displayName="Tabelle69722" ref="A2:B3" totalsRowShown="0">
  <autoFilter ref="A2:B3"/>
  <tableColumns count="2">
    <tableColumn id="1" name="Person" dataDxfId="8">
      <calculatedColumnFormula>B6</calculatedColumnFormula>
    </tableColumn>
    <tableColumn id="2" name="Aufwand Total" dataDxfId="7">
      <calculatedColumnFormula>Tabelle3510823[[#Totals],[Aufwand
(in h)]]</calculatedColumnFormula>
    </tableColumn>
  </tableColumns>
  <tableStyleInfo name="TableStyleDark8" showFirstColumn="0" showLastColumn="0" showRowStripes="1" showColumnStripes="0"/>
</table>
</file>

<file path=xl/tables/table15.xml><?xml version="1.0" encoding="utf-8"?>
<table xmlns="http://schemas.openxmlformats.org/spreadsheetml/2006/main" id="22" name="Tabelle3510823" displayName="Tabelle3510823" ref="B7:E90" totalsRowCount="1" headerRowDxfId="6">
  <autoFilter ref="B7:E89"/>
  <sortState ref="B9:E91">
    <sortCondition descending="1" ref="C11:C94"/>
  </sortState>
  <tableColumns count="4">
    <tableColumn id="5" name="KW" dataDxfId="5" totalsRowDxfId="4">
      <calculatedColumnFormula>WEEKNUM(C8,2)</calculatedColumnFormula>
    </tableColumn>
    <tableColumn id="1" name="Datum" totalsRowLabel="Ergebnis" dataDxfId="3" totalsRowDxfId="2"/>
    <tableColumn id="2" name="Tätigkeit" dataDxfId="1" totalsRowDxfId="0"/>
    <tableColumn id="3" name="Aufwand_x000a_(in h)" totalsRowFunction="sum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6" name="Tabelle697" displayName="Tabelle697" ref="A2:B3" totalsRowShown="0">
  <autoFilter ref="A2:B3"/>
  <tableColumns count="2">
    <tableColumn id="1" name="Person">
      <calculatedColumnFormula>B6</calculatedColumnFormula>
    </tableColumn>
    <tableColumn id="2" name="Aufwand Total" dataDxfId="61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7" name="Tabelle35108" displayName="Tabelle35108" ref="B7:E90" totalsRowCount="1" headerRowDxfId="60">
  <autoFilter ref="B7:E89"/>
  <sortState ref="B12:E94">
    <sortCondition descending="1" ref="C11:C94"/>
  </sortState>
  <tableColumns count="4">
    <tableColumn id="5" name="KW" dataDxfId="59" totalsRowDxfId="58">
      <calculatedColumnFormula>WEEKNUM(C8,2)</calculatedColumnFormula>
    </tableColumn>
    <tableColumn id="1" name="Datum" totalsRowLabel="Ergebnis" dataDxfId="57" totalsRowDxfId="56"/>
    <tableColumn id="2" name="Tätigkeit" dataDxfId="55" totalsRowDxfId="54"/>
    <tableColumn id="3" name="Aufwand_x000a_(in h)" totalsRowFunction="sum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11" name="Tabelle69712" displayName="Tabelle69712" ref="A2:B3" totalsRowShown="0">
  <autoFilter ref="A2:B3"/>
  <tableColumns count="2">
    <tableColumn id="1" name="Person" dataDxfId="53">
      <calculatedColumnFormula>B6</calculatedColumnFormula>
    </tableColumn>
    <tableColumn id="2" name="Aufwand Total" dataDxfId="52">
      <calculatedColumnFormula>Tabelle3510813[[#Totals],[Aufwand
(in h)]]</calculatedColumnFormula>
    </tableColumn>
  </tableColumns>
  <tableStyleInfo name="TableStyleDark6" showFirstColumn="0" showLastColumn="0" showRowStripes="1" showColumnStripes="0"/>
</table>
</file>

<file path=xl/tables/table5.xml><?xml version="1.0" encoding="utf-8"?>
<table xmlns="http://schemas.openxmlformats.org/spreadsheetml/2006/main" id="12" name="Tabelle3510813" displayName="Tabelle3510813" ref="B7:E92" totalsRowCount="1" headerRowDxfId="51">
  <autoFilter ref="B7:E91"/>
  <sortState ref="B8:E91">
    <sortCondition ref="C7:C91"/>
  </sortState>
  <tableColumns count="4">
    <tableColumn id="5" name="KW" dataDxfId="50" totalsRowDxfId="49">
      <calculatedColumnFormula>WEEKNUM(C8,2)</calculatedColumnFormula>
    </tableColumn>
    <tableColumn id="1" name="Datum" totalsRowLabel="Ergebnis" dataDxfId="48" totalsRowDxfId="47"/>
    <tableColumn id="2" name="Tätigkeit" dataDxfId="46" totalsRowDxfId="45"/>
    <tableColumn id="3" name="Aufwand_x000a_(in h)" totalsRowFunction="sum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13" name="Tabelle69714" displayName="Tabelle69714" ref="A2:B3" totalsRowShown="0">
  <autoFilter ref="A2:B3"/>
  <tableColumns count="2">
    <tableColumn id="1" name="Person" dataDxfId="44">
      <calculatedColumnFormula>B6</calculatedColumnFormula>
    </tableColumn>
    <tableColumn id="2" name="Aufwand Total" dataDxfId="43">
      <calculatedColumnFormula>Tabelle3510815[[#Totals],[Aufwand
(in h)]]</calculatedColumnFormula>
    </tableColumn>
  </tableColumns>
  <tableStyleInfo name="TableStyleDark7" showFirstColumn="0" showLastColumn="0" showRowStripes="1" showColumnStripes="0"/>
</table>
</file>

<file path=xl/tables/table7.xml><?xml version="1.0" encoding="utf-8"?>
<table xmlns="http://schemas.openxmlformats.org/spreadsheetml/2006/main" id="14" name="Tabelle3510815" displayName="Tabelle3510815" ref="B7:E92" totalsRowCount="1" headerRowDxfId="42">
  <autoFilter ref="B7:E91"/>
  <sortState ref="B9:E91">
    <sortCondition descending="1" ref="C11:C94"/>
  </sortState>
  <tableColumns count="4">
    <tableColumn id="5" name="KW" dataDxfId="41" totalsRowDxfId="40">
      <calculatedColumnFormula>WEEKNUM(C8,2)</calculatedColumnFormula>
    </tableColumn>
    <tableColumn id="1" name="Datum" totalsRowLabel="Ergebnis" dataDxfId="39" totalsRowDxfId="38"/>
    <tableColumn id="2" name="Tätigkeit" dataDxfId="37" totalsRowDxfId="36"/>
    <tableColumn id="3" name="Aufwand_x000a_(in h)" totalsRowFunction="sum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5" name="Tabelle69716" displayName="Tabelle69716" ref="A2:B3" totalsRowShown="0">
  <autoFilter ref="A2:B3"/>
  <tableColumns count="2">
    <tableColumn id="1" name="Person" dataDxfId="35">
      <calculatedColumnFormula>B6</calculatedColumnFormula>
    </tableColumn>
    <tableColumn id="2" name="Aufwand Total" dataDxfId="34">
      <calculatedColumnFormula>#REF!</calculatedColumnFormula>
    </tableColumn>
  </tableColumns>
  <tableStyleInfo name="TableStyleDark10" showFirstColumn="0" showLastColumn="0" showRowStripes="1" showColumnStripes="0"/>
</table>
</file>

<file path=xl/tables/table9.xml><?xml version="1.0" encoding="utf-8"?>
<table xmlns="http://schemas.openxmlformats.org/spreadsheetml/2006/main" id="16" name="Tabelle3510817" displayName="Tabelle3510817" ref="B7:E85" totalsRowCount="1" headerRowDxfId="33">
  <autoFilter ref="B7:E84"/>
  <sortState ref="B9:E91">
    <sortCondition descending="1" ref="C11:C94"/>
  </sortState>
  <tableColumns count="4">
    <tableColumn id="5" name="KW" dataDxfId="32" totalsRowDxfId="31">
      <calculatedColumnFormula>WEEKNUM(C8,2)</calculatedColumnFormula>
    </tableColumn>
    <tableColumn id="1" name="Datum" totalsRowLabel="Ergebnis" dataDxfId="30" totalsRowDxfId="29"/>
    <tableColumn id="2" name="Tätigkeit" dataDxfId="28" totalsRowDxfId="27"/>
    <tableColumn id="3" name="Aufwand_x000a_(in h)" totalsRowFunction="sum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AG12"/>
  <sheetViews>
    <sheetView zoomScaleNormal="85" zoomScalePageLayoutView="85" workbookViewId="0">
      <selection activeCell="A5" sqref="A5"/>
    </sheetView>
  </sheetViews>
  <sheetFormatPr baseColWidth="10" defaultColWidth="11.453125" defaultRowHeight="14.5" x14ac:dyDescent="0.35"/>
  <cols>
    <col min="1" max="1" width="29.08984375" style="1" bestFit="1" customWidth="1"/>
    <col min="2" max="2" width="15.90625" style="1" customWidth="1"/>
    <col min="3" max="3" width="14.6328125" style="6" customWidth="1"/>
    <col min="4" max="4" width="30.6328125" style="3" customWidth="1"/>
    <col min="5" max="5" width="8.90625" customWidth="1"/>
    <col min="6" max="6" width="11.08984375" customWidth="1"/>
    <col min="7" max="7" width="14.6328125" style="6" customWidth="1"/>
    <col min="8" max="8" width="30.6328125" style="3" customWidth="1"/>
    <col min="9" max="9" width="22.90625" customWidth="1"/>
    <col min="10" max="10" width="9.36328125" customWidth="1"/>
    <col min="11" max="11" width="9.36328125" style="6" customWidth="1"/>
    <col min="12" max="12" width="14.6328125" style="6" customWidth="1"/>
    <col min="13" max="13" width="30.6328125" style="3" customWidth="1"/>
    <col min="14" max="14" width="22.90625" customWidth="1"/>
    <col min="15" max="15" width="9.36328125" customWidth="1"/>
    <col min="17" max="17" width="14.6328125" style="6" customWidth="1"/>
    <col min="18" max="18" width="30.6328125" style="3" customWidth="1"/>
    <col min="19" max="19" width="22.90625" customWidth="1"/>
    <col min="20" max="20" width="9.36328125" customWidth="1"/>
    <col min="22" max="22" width="14.6328125" style="6" customWidth="1"/>
    <col min="23" max="23" width="30.6328125" style="3" customWidth="1"/>
    <col min="24" max="24" width="22.90625" customWidth="1"/>
    <col min="25" max="25" width="9.36328125" customWidth="1"/>
    <col min="27" max="27" width="14.6328125" style="6" customWidth="1"/>
    <col min="28" max="28" width="30.6328125" style="3" customWidth="1"/>
    <col min="29" max="29" width="22.90625" customWidth="1"/>
    <col min="30" max="30" width="9.36328125" customWidth="1"/>
    <col min="32" max="32" width="14.6328125" style="6" customWidth="1"/>
    <col min="33" max="33" width="30.6328125" style="3" customWidth="1"/>
    <col min="34" max="34" width="22.90625" customWidth="1"/>
    <col min="35" max="35" width="9.36328125" customWidth="1"/>
  </cols>
  <sheetData>
    <row r="1" spans="1:4" ht="25.75" x14ac:dyDescent="0.5">
      <c r="A1" s="2" t="s">
        <v>2</v>
      </c>
      <c r="B1" s="2"/>
    </row>
    <row r="2" spans="1:4" ht="14.4" customHeight="1" x14ac:dyDescent="0.5">
      <c r="A2" s="2"/>
      <c r="B2" s="2"/>
      <c r="D2" s="11"/>
    </row>
    <row r="3" spans="1:4" ht="14.4" customHeight="1" x14ac:dyDescent="0.6">
      <c r="A3" s="10" t="s">
        <v>8</v>
      </c>
      <c r="B3" s="2"/>
      <c r="D3" s="11"/>
    </row>
    <row r="4" spans="1:4" ht="14.4" customHeight="1" x14ac:dyDescent="0.3">
      <c r="A4" t="s">
        <v>6</v>
      </c>
      <c r="B4" t="s">
        <v>7</v>
      </c>
    </row>
    <row r="5" spans="1:4" ht="14.4" customHeight="1" x14ac:dyDescent="0.3">
      <c r="A5" t="str">
        <f>Tabelle697[Person]</f>
        <v>Burcu Sevinc</v>
      </c>
      <c r="B5">
        <f>Tabelle697[Aufwand Total]</f>
        <v>11.5</v>
      </c>
      <c r="D5" s="6"/>
    </row>
    <row r="6" spans="1:4" ht="14.4" customHeight="1" x14ac:dyDescent="0.3">
      <c r="A6" t="str">
        <f>Tabelle69712[Person]</f>
        <v>Fabian Kammermann</v>
      </c>
      <c r="B6">
        <f>Tabelle69712[Aufwand Total]</f>
        <v>15.75</v>
      </c>
    </row>
    <row r="7" spans="1:4" ht="14.4" customHeight="1" x14ac:dyDescent="0.3">
      <c r="A7" s="1" t="str">
        <f>Tabelle69714[Person]</f>
        <v>Niveadha Kanagarasa</v>
      </c>
      <c r="B7" s="14">
        <f>Tabelle69714[Aufwand Total]</f>
        <v>15.25</v>
      </c>
    </row>
    <row r="8" spans="1:4" ht="14.4" x14ac:dyDescent="0.3">
      <c r="A8" s="1" t="str">
        <f>Tabelle69716[Person]</f>
        <v>Pascal Dittli</v>
      </c>
      <c r="B8" s="14">
        <f>Tabelle69716[Aufwand Total]</f>
        <v>25.25</v>
      </c>
    </row>
    <row r="9" spans="1:4" ht="14.4" x14ac:dyDescent="0.3">
      <c r="A9" s="1" t="str">
        <f>Tabelle69718[Person]</f>
        <v>Patrick Jolo</v>
      </c>
      <c r="B9" s="14">
        <f>Tabelle69718[Aufwand Total]</f>
        <v>21.25</v>
      </c>
    </row>
    <row r="10" spans="1:4" ht="14.4" x14ac:dyDescent="0.3">
      <c r="A10" s="1" t="str">
        <f>Tabelle69720[Person]</f>
        <v>Remy Lam</v>
      </c>
      <c r="B10" s="14">
        <f>Tabelle69720[Aufwand Total]</f>
        <v>17</v>
      </c>
    </row>
    <row r="11" spans="1:4" ht="14.4" x14ac:dyDescent="0.3">
      <c r="A11" s="1" t="str">
        <f>Tabelle69722[Person]</f>
        <v>Claudia Telesca</v>
      </c>
      <c r="B11" s="14">
        <f>Tabelle69722[Aufwand Total]</f>
        <v>23</v>
      </c>
    </row>
    <row r="12" spans="1:4" ht="14.4" x14ac:dyDescent="0.3">
      <c r="A12" t="s">
        <v>1</v>
      </c>
      <c r="B12">
        <f>SUBTOTAL(109,Tabelle69[Aufwand Total])</f>
        <v>129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E90"/>
  <sheetViews>
    <sheetView workbookViewId="0">
      <selection activeCell="H14" sqref="H14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2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Burcu Sevinc</v>
      </c>
      <c r="B3">
        <f>Tabelle35108[[#Totals],[Aufwand
(in h)]]</f>
        <v>11.5</v>
      </c>
      <c r="D3" s="6"/>
    </row>
    <row r="6" spans="1:5" ht="14.4" x14ac:dyDescent="0.3">
      <c r="B6" s="9" t="s">
        <v>10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2">
        <f t="shared" ref="B8:B70" si="0">WEEKNUM(C8,2)</f>
        <v>40</v>
      </c>
      <c r="C8" s="6">
        <v>42639</v>
      </c>
      <c r="D8" s="3" t="s">
        <v>17</v>
      </c>
      <c r="E8">
        <v>1.5</v>
      </c>
    </row>
    <row r="9" spans="1:5" ht="14.4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" x14ac:dyDescent="0.3">
      <c r="B10" s="15">
        <f t="shared" si="0"/>
        <v>40</v>
      </c>
      <c r="C10" s="7">
        <v>42641</v>
      </c>
      <c r="D10" s="5" t="s">
        <v>24</v>
      </c>
      <c r="E10" s="5">
        <v>1</v>
      </c>
    </row>
    <row r="11" spans="1:5" ht="14.4" x14ac:dyDescent="0.3">
      <c r="B11" s="12">
        <f t="shared" si="0"/>
        <v>41</v>
      </c>
      <c r="C11" s="6">
        <v>42646</v>
      </c>
      <c r="D11" s="3" t="s">
        <v>27</v>
      </c>
      <c r="E11">
        <v>0.75</v>
      </c>
    </row>
    <row r="12" spans="1:5" ht="14.4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14.4" x14ac:dyDescent="0.3">
      <c r="B13" s="12">
        <f>WEEKNUM(C13,2)</f>
        <v>42</v>
      </c>
      <c r="C13" s="6">
        <v>42653</v>
      </c>
      <c r="D13" s="3" t="s">
        <v>30</v>
      </c>
      <c r="E13">
        <v>0.75</v>
      </c>
    </row>
    <row r="14" spans="1:5" ht="29" x14ac:dyDescent="0.35">
      <c r="B14" s="12">
        <f>WEEKNUM(C13,2)</f>
        <v>42</v>
      </c>
      <c r="C14" s="6">
        <v>42659</v>
      </c>
      <c r="D14" s="3" t="s">
        <v>40</v>
      </c>
      <c r="E14">
        <v>1</v>
      </c>
    </row>
    <row r="15" spans="1:5" ht="14.4" x14ac:dyDescent="0.3">
      <c r="B15" s="12">
        <f t="shared" si="0"/>
        <v>43</v>
      </c>
      <c r="C15" s="6">
        <v>42661</v>
      </c>
      <c r="D15" s="3" t="s">
        <v>43</v>
      </c>
      <c r="E15">
        <v>2</v>
      </c>
    </row>
    <row r="16" spans="1:5" x14ac:dyDescent="0.35">
      <c r="B16" s="12">
        <v>43</v>
      </c>
      <c r="C16" s="6">
        <v>42664</v>
      </c>
      <c r="D16" s="3" t="s">
        <v>52</v>
      </c>
      <c r="E16">
        <v>2</v>
      </c>
    </row>
    <row r="17" spans="2:2" ht="14.4" x14ac:dyDescent="0.3">
      <c r="B17" s="12">
        <f t="shared" si="0"/>
        <v>1</v>
      </c>
    </row>
    <row r="18" spans="2:2" ht="14.4" x14ac:dyDescent="0.3">
      <c r="B18" s="12">
        <f t="shared" si="0"/>
        <v>1</v>
      </c>
    </row>
    <row r="19" spans="2:2" ht="14.4" x14ac:dyDescent="0.3">
      <c r="B19" s="12">
        <f t="shared" si="0"/>
        <v>1</v>
      </c>
    </row>
    <row r="20" spans="2:2" ht="14.4" x14ac:dyDescent="0.3">
      <c r="B20" s="12">
        <f t="shared" si="0"/>
        <v>1</v>
      </c>
    </row>
    <row r="21" spans="2:2" ht="14.4" x14ac:dyDescent="0.3">
      <c r="B21" s="12">
        <f t="shared" si="0"/>
        <v>1</v>
      </c>
    </row>
    <row r="22" spans="2:2" ht="14.4" x14ac:dyDescent="0.3">
      <c r="B22" s="12">
        <f t="shared" si="0"/>
        <v>1</v>
      </c>
    </row>
    <row r="23" spans="2:2" ht="14.4" x14ac:dyDescent="0.3">
      <c r="B23" s="12">
        <f t="shared" si="0"/>
        <v>1</v>
      </c>
    </row>
    <row r="24" spans="2:2" ht="15" x14ac:dyDescent="0.25">
      <c r="B24" s="12">
        <f t="shared" si="0"/>
        <v>1</v>
      </c>
    </row>
    <row r="25" spans="2:2" ht="15" x14ac:dyDescent="0.25">
      <c r="B25" s="12">
        <f t="shared" si="0"/>
        <v>1</v>
      </c>
    </row>
    <row r="26" spans="2:2" ht="15" x14ac:dyDescent="0.25">
      <c r="B26" s="12">
        <f t="shared" si="0"/>
        <v>1</v>
      </c>
    </row>
    <row r="27" spans="2:2" ht="15" x14ac:dyDescent="0.25">
      <c r="B27" s="12">
        <f t="shared" si="0"/>
        <v>1</v>
      </c>
    </row>
    <row r="28" spans="2:2" ht="15" x14ac:dyDescent="0.25">
      <c r="B28" s="12">
        <f t="shared" si="0"/>
        <v>1</v>
      </c>
    </row>
    <row r="29" spans="2:2" ht="15" x14ac:dyDescent="0.25">
      <c r="B29" s="12">
        <f t="shared" si="0"/>
        <v>1</v>
      </c>
    </row>
    <row r="30" spans="2:2" ht="15" x14ac:dyDescent="0.25">
      <c r="B30" s="12">
        <f t="shared" si="0"/>
        <v>1</v>
      </c>
    </row>
    <row r="31" spans="2:2" ht="15" x14ac:dyDescent="0.25">
      <c r="B31" s="12">
        <f t="shared" si="0"/>
        <v>1</v>
      </c>
    </row>
    <row r="32" spans="2:2" ht="15" x14ac:dyDescent="0.25">
      <c r="B32" s="12">
        <f t="shared" si="0"/>
        <v>1</v>
      </c>
    </row>
    <row r="33" spans="2:2" ht="15" x14ac:dyDescent="0.25">
      <c r="B33" s="12">
        <f t="shared" si="0"/>
        <v>1</v>
      </c>
    </row>
    <row r="34" spans="2:2" ht="15" x14ac:dyDescent="0.25">
      <c r="B34" s="12">
        <f t="shared" si="0"/>
        <v>1</v>
      </c>
    </row>
    <row r="35" spans="2:2" ht="15" x14ac:dyDescent="0.25">
      <c r="B35" s="12">
        <f t="shared" si="0"/>
        <v>1</v>
      </c>
    </row>
    <row r="36" spans="2:2" ht="15" x14ac:dyDescent="0.25">
      <c r="B36" s="12">
        <f t="shared" si="0"/>
        <v>1</v>
      </c>
    </row>
    <row r="37" spans="2:2" ht="15" x14ac:dyDescent="0.25">
      <c r="B37" s="12">
        <f t="shared" si="0"/>
        <v>1</v>
      </c>
    </row>
    <row r="38" spans="2:2" ht="15" x14ac:dyDescent="0.25">
      <c r="B38" s="12">
        <f t="shared" si="0"/>
        <v>1</v>
      </c>
    </row>
    <row r="39" spans="2:2" ht="15" x14ac:dyDescent="0.25">
      <c r="B39" s="12">
        <f t="shared" si="0"/>
        <v>1</v>
      </c>
    </row>
    <row r="40" spans="2:2" ht="15" x14ac:dyDescent="0.25">
      <c r="B40" s="12">
        <f t="shared" si="0"/>
        <v>1</v>
      </c>
    </row>
    <row r="41" spans="2:2" ht="15" x14ac:dyDescent="0.25">
      <c r="B41" s="12">
        <f t="shared" si="0"/>
        <v>1</v>
      </c>
    </row>
    <row r="42" spans="2:2" ht="15" x14ac:dyDescent="0.25">
      <c r="B42" s="12">
        <f t="shared" si="0"/>
        <v>1</v>
      </c>
    </row>
    <row r="43" spans="2:2" ht="15" x14ac:dyDescent="0.25">
      <c r="B43" s="12">
        <f t="shared" si="0"/>
        <v>1</v>
      </c>
    </row>
    <row r="44" spans="2:2" ht="15" x14ac:dyDescent="0.25">
      <c r="B44" s="12">
        <f t="shared" si="0"/>
        <v>1</v>
      </c>
    </row>
    <row r="45" spans="2:2" ht="15" x14ac:dyDescent="0.25">
      <c r="B45" s="12">
        <f t="shared" si="0"/>
        <v>1</v>
      </c>
    </row>
    <row r="46" spans="2:2" ht="15" x14ac:dyDescent="0.25">
      <c r="B46" s="12">
        <f t="shared" si="0"/>
        <v>1</v>
      </c>
    </row>
    <row r="47" spans="2:2" ht="15" x14ac:dyDescent="0.25">
      <c r="B47" s="12">
        <f t="shared" si="0"/>
        <v>1</v>
      </c>
    </row>
    <row r="48" spans="2:2" ht="15" x14ac:dyDescent="0.25">
      <c r="B48" s="12">
        <f t="shared" si="0"/>
        <v>1</v>
      </c>
    </row>
    <row r="49" spans="2:2" ht="15" x14ac:dyDescent="0.25">
      <c r="B49" s="12">
        <f t="shared" si="0"/>
        <v>1</v>
      </c>
    </row>
    <row r="50" spans="2:2" ht="15" x14ac:dyDescent="0.25">
      <c r="B50" s="12">
        <f t="shared" si="0"/>
        <v>1</v>
      </c>
    </row>
    <row r="51" spans="2:2" ht="15" x14ac:dyDescent="0.25">
      <c r="B51" s="12">
        <f t="shared" si="0"/>
        <v>1</v>
      </c>
    </row>
    <row r="52" spans="2:2" ht="15" x14ac:dyDescent="0.25">
      <c r="B52" s="12">
        <f t="shared" si="0"/>
        <v>1</v>
      </c>
    </row>
    <row r="53" spans="2:2" ht="15" x14ac:dyDescent="0.25">
      <c r="B53" s="12">
        <f t="shared" si="0"/>
        <v>1</v>
      </c>
    </row>
    <row r="54" spans="2:2" ht="15" x14ac:dyDescent="0.25">
      <c r="B54" s="12">
        <f t="shared" si="0"/>
        <v>1</v>
      </c>
    </row>
    <row r="55" spans="2:2" ht="15" x14ac:dyDescent="0.25">
      <c r="B55" s="12">
        <f t="shared" si="0"/>
        <v>1</v>
      </c>
    </row>
    <row r="56" spans="2:2" ht="15" x14ac:dyDescent="0.25">
      <c r="B56" s="12">
        <f t="shared" si="0"/>
        <v>1</v>
      </c>
    </row>
    <row r="57" spans="2:2" ht="15" x14ac:dyDescent="0.25">
      <c r="B57" s="12">
        <f t="shared" si="0"/>
        <v>1</v>
      </c>
    </row>
    <row r="58" spans="2:2" ht="15" x14ac:dyDescent="0.25">
      <c r="B58" s="12">
        <f t="shared" si="0"/>
        <v>1</v>
      </c>
    </row>
    <row r="59" spans="2:2" ht="15" x14ac:dyDescent="0.25">
      <c r="B59" s="12">
        <f t="shared" si="0"/>
        <v>1</v>
      </c>
    </row>
    <row r="60" spans="2:2" ht="15" x14ac:dyDescent="0.25">
      <c r="B60" s="12">
        <f t="shared" si="0"/>
        <v>1</v>
      </c>
    </row>
    <row r="61" spans="2:2" ht="15" x14ac:dyDescent="0.25">
      <c r="B61" s="12">
        <f t="shared" si="0"/>
        <v>1</v>
      </c>
    </row>
    <row r="62" spans="2:2" ht="15" x14ac:dyDescent="0.25">
      <c r="B62" s="12">
        <f t="shared" si="0"/>
        <v>1</v>
      </c>
    </row>
    <row r="63" spans="2:2" ht="15" x14ac:dyDescent="0.25">
      <c r="B63" s="12">
        <f t="shared" si="0"/>
        <v>1</v>
      </c>
    </row>
    <row r="64" spans="2:2" ht="15" x14ac:dyDescent="0.25">
      <c r="B64" s="12">
        <f t="shared" si="0"/>
        <v>1</v>
      </c>
    </row>
    <row r="65" spans="2:2" ht="15" x14ac:dyDescent="0.25">
      <c r="B65" s="12">
        <f t="shared" si="0"/>
        <v>1</v>
      </c>
    </row>
    <row r="66" spans="2:2" ht="15" x14ac:dyDescent="0.25">
      <c r="B66" s="12">
        <f t="shared" si="0"/>
        <v>1</v>
      </c>
    </row>
    <row r="67" spans="2:2" ht="15" x14ac:dyDescent="0.25">
      <c r="B67" s="12">
        <f t="shared" si="0"/>
        <v>1</v>
      </c>
    </row>
    <row r="68" spans="2:2" ht="15" x14ac:dyDescent="0.25">
      <c r="B68" s="12">
        <f t="shared" si="0"/>
        <v>1</v>
      </c>
    </row>
    <row r="69" spans="2:2" ht="15" x14ac:dyDescent="0.25">
      <c r="B69" s="12">
        <f t="shared" si="0"/>
        <v>1</v>
      </c>
    </row>
    <row r="70" spans="2:2" ht="15" x14ac:dyDescent="0.25">
      <c r="B70" s="12">
        <f t="shared" si="0"/>
        <v>1</v>
      </c>
    </row>
    <row r="71" spans="2:2" ht="15" x14ac:dyDescent="0.25">
      <c r="B71" s="12">
        <f t="shared" ref="B71:B89" si="1">WEEKNUM(C71,2)</f>
        <v>1</v>
      </c>
    </row>
    <row r="72" spans="2:2" ht="15" x14ac:dyDescent="0.25">
      <c r="B72" s="12">
        <f t="shared" si="1"/>
        <v>1</v>
      </c>
    </row>
    <row r="73" spans="2:2" ht="15" x14ac:dyDescent="0.25">
      <c r="B73" s="12">
        <f t="shared" si="1"/>
        <v>1</v>
      </c>
    </row>
    <row r="74" spans="2:2" ht="15" x14ac:dyDescent="0.25">
      <c r="B74" s="12">
        <f t="shared" si="1"/>
        <v>1</v>
      </c>
    </row>
    <row r="75" spans="2:2" ht="15" x14ac:dyDescent="0.25">
      <c r="B75" s="12">
        <f t="shared" si="1"/>
        <v>1</v>
      </c>
    </row>
    <row r="76" spans="2:2" ht="15" x14ac:dyDescent="0.25">
      <c r="B76" s="12">
        <f t="shared" si="1"/>
        <v>1</v>
      </c>
    </row>
    <row r="77" spans="2:2" ht="15" x14ac:dyDescent="0.25">
      <c r="B77" s="12">
        <f t="shared" si="1"/>
        <v>1</v>
      </c>
    </row>
    <row r="78" spans="2:2" ht="15" x14ac:dyDescent="0.25">
      <c r="B78" s="12">
        <f t="shared" si="1"/>
        <v>1</v>
      </c>
    </row>
    <row r="79" spans="2:2" ht="15" x14ac:dyDescent="0.25">
      <c r="B79" s="12">
        <f t="shared" si="1"/>
        <v>1</v>
      </c>
    </row>
    <row r="80" spans="2:2" ht="15" x14ac:dyDescent="0.25">
      <c r="B80" s="12">
        <f t="shared" si="1"/>
        <v>1</v>
      </c>
    </row>
    <row r="81" spans="2:5" ht="15" x14ac:dyDescent="0.25">
      <c r="B81" s="12">
        <f t="shared" si="1"/>
        <v>1</v>
      </c>
    </row>
    <row r="82" spans="2:5" ht="15" x14ac:dyDescent="0.25">
      <c r="B82" s="12">
        <f t="shared" si="1"/>
        <v>1</v>
      </c>
    </row>
    <row r="83" spans="2:5" ht="15" x14ac:dyDescent="0.25">
      <c r="B83" s="12">
        <f t="shared" si="1"/>
        <v>1</v>
      </c>
    </row>
    <row r="84" spans="2:5" ht="15" x14ac:dyDescent="0.25">
      <c r="B84" s="12">
        <f t="shared" si="1"/>
        <v>1</v>
      </c>
    </row>
    <row r="85" spans="2:5" ht="15" x14ac:dyDescent="0.25">
      <c r="B85" s="12">
        <f t="shared" si="1"/>
        <v>1</v>
      </c>
    </row>
    <row r="86" spans="2:5" ht="15" x14ac:dyDescent="0.25">
      <c r="B86" s="12">
        <f t="shared" si="1"/>
        <v>1</v>
      </c>
    </row>
    <row r="87" spans="2:5" ht="15" x14ac:dyDescent="0.25">
      <c r="B87" s="12">
        <f t="shared" si="1"/>
        <v>1</v>
      </c>
    </row>
    <row r="88" spans="2:5" ht="15" x14ac:dyDescent="0.25">
      <c r="B88" s="12">
        <f t="shared" si="1"/>
        <v>1</v>
      </c>
    </row>
    <row r="89" spans="2:5" ht="15" x14ac:dyDescent="0.25">
      <c r="B89" s="12">
        <f t="shared" si="1"/>
        <v>1</v>
      </c>
    </row>
    <row r="90" spans="2:5" ht="15" x14ac:dyDescent="0.25">
      <c r="B90" s="14"/>
      <c r="C90" s="8" t="s">
        <v>1</v>
      </c>
      <c r="E90">
        <f>SUBTOTAL(109,Tabelle35108[Aufwand
(in h)])</f>
        <v>11.5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E92"/>
  <sheetViews>
    <sheetView topLeftCell="A7" workbookViewId="0">
      <selection activeCell="G17" sqref="G17"/>
    </sheetView>
  </sheetViews>
  <sheetFormatPr baseColWidth="10" defaultColWidth="11.453125" defaultRowHeight="14.5" x14ac:dyDescent="0.35"/>
  <cols>
    <col min="1" max="1" width="18.08984375" style="1" bestFit="1" customWidth="1"/>
    <col min="2" max="2" width="19.08984375" style="1" bestFit="1" customWidth="1"/>
    <col min="3" max="3" width="14.6328125" style="6" customWidth="1"/>
    <col min="4" max="4" width="36.6328125" style="3" customWidth="1"/>
    <col min="5" max="5" width="8.90625" customWidth="1"/>
  </cols>
  <sheetData>
    <row r="1" spans="1:5" ht="26" x14ac:dyDescent="0.6">
      <c r="A1" s="10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Fabian Kammermann</v>
      </c>
      <c r="B3">
        <f>Tabelle3510813[[#Totals],[Aufwand
(in h)]]</f>
        <v>15.75</v>
      </c>
      <c r="D3" s="6"/>
    </row>
    <row r="6" spans="1:5" ht="14.4" x14ac:dyDescent="0.3">
      <c r="B6" s="17" t="s">
        <v>11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2">
        <f t="shared" ref="B8:B39" si="0">WEEKNUM(C8,2)</f>
        <v>39</v>
      </c>
      <c r="C8" s="6">
        <v>42637</v>
      </c>
      <c r="D8" s="3" t="s">
        <v>38</v>
      </c>
      <c r="E8">
        <v>0.25</v>
      </c>
    </row>
    <row r="9" spans="1:5" ht="28.75" x14ac:dyDescent="0.3">
      <c r="B9" s="15">
        <f t="shared" si="0"/>
        <v>40</v>
      </c>
      <c r="C9" s="7">
        <v>42640</v>
      </c>
      <c r="D9" s="5" t="s">
        <v>21</v>
      </c>
      <c r="E9" s="5">
        <v>1.5</v>
      </c>
    </row>
    <row r="10" spans="1:5" ht="14.4" x14ac:dyDescent="0.3">
      <c r="B10" s="12">
        <f t="shared" si="0"/>
        <v>40</v>
      </c>
      <c r="C10" s="6">
        <v>42642</v>
      </c>
      <c r="D10" s="3" t="s">
        <v>17</v>
      </c>
      <c r="E10">
        <v>1.5</v>
      </c>
    </row>
    <row r="11" spans="1:5" ht="14.4" x14ac:dyDescent="0.3">
      <c r="B11" s="12">
        <f t="shared" si="0"/>
        <v>40</v>
      </c>
      <c r="C11" s="6">
        <v>42645</v>
      </c>
      <c r="D11" s="3" t="s">
        <v>39</v>
      </c>
      <c r="E11">
        <v>0.5</v>
      </c>
    </row>
    <row r="12" spans="1:5" ht="14.4" x14ac:dyDescent="0.3">
      <c r="B12" s="12">
        <f t="shared" si="0"/>
        <v>41</v>
      </c>
      <c r="C12" s="6">
        <v>42646</v>
      </c>
      <c r="D12" s="3" t="s">
        <v>27</v>
      </c>
      <c r="E12">
        <v>0.75</v>
      </c>
    </row>
    <row r="13" spans="1:5" ht="14.4" x14ac:dyDescent="0.3">
      <c r="B13" s="15">
        <f t="shared" si="0"/>
        <v>41</v>
      </c>
      <c r="C13" s="7">
        <v>42649</v>
      </c>
      <c r="D13" s="5" t="s">
        <v>28</v>
      </c>
      <c r="E13" s="5">
        <v>1.5</v>
      </c>
    </row>
    <row r="14" spans="1:5" ht="14.4" x14ac:dyDescent="0.3">
      <c r="B14" s="15">
        <f t="shared" si="0"/>
        <v>42</v>
      </c>
      <c r="C14" s="7">
        <v>42653</v>
      </c>
      <c r="D14" s="5" t="s">
        <v>30</v>
      </c>
      <c r="E14" s="5">
        <v>0.75</v>
      </c>
    </row>
    <row r="15" spans="1:5" ht="14.4" x14ac:dyDescent="0.3">
      <c r="B15" s="12">
        <f t="shared" si="0"/>
        <v>42</v>
      </c>
      <c r="C15" s="6">
        <v>42658</v>
      </c>
      <c r="D15" s="3" t="s">
        <v>42</v>
      </c>
      <c r="E15">
        <v>0.25</v>
      </c>
    </row>
    <row r="16" spans="1:5" ht="14.4" x14ac:dyDescent="0.3">
      <c r="B16" s="12">
        <f t="shared" si="0"/>
        <v>43</v>
      </c>
      <c r="C16" s="6">
        <v>42660</v>
      </c>
      <c r="D16" s="3" t="s">
        <v>41</v>
      </c>
      <c r="E16">
        <v>0.75</v>
      </c>
    </row>
    <row r="17" spans="2:5" ht="14.4" x14ac:dyDescent="0.3">
      <c r="B17" s="12">
        <f t="shared" si="0"/>
        <v>43</v>
      </c>
      <c r="C17" s="6">
        <v>42661</v>
      </c>
      <c r="D17" s="3" t="s">
        <v>44</v>
      </c>
      <c r="E17">
        <v>2</v>
      </c>
    </row>
    <row r="18" spans="2:5" x14ac:dyDescent="0.35">
      <c r="B18" s="12">
        <f t="shared" si="0"/>
        <v>43</v>
      </c>
      <c r="C18" s="6">
        <v>42663</v>
      </c>
      <c r="D18" s="3" t="s">
        <v>41</v>
      </c>
      <c r="E18">
        <v>1.5</v>
      </c>
    </row>
    <row r="19" spans="2:5" x14ac:dyDescent="0.35">
      <c r="B19" s="12">
        <f t="shared" si="0"/>
        <v>43</v>
      </c>
      <c r="C19" s="6">
        <v>42664</v>
      </c>
      <c r="D19" s="3" t="s">
        <v>54</v>
      </c>
      <c r="E19">
        <v>3.5</v>
      </c>
    </row>
    <row r="20" spans="2:5" ht="29" x14ac:dyDescent="0.35">
      <c r="B20" s="12">
        <f t="shared" si="0"/>
        <v>43</v>
      </c>
      <c r="C20" s="6">
        <v>42665</v>
      </c>
      <c r="D20" s="3" t="s">
        <v>55</v>
      </c>
      <c r="E20">
        <v>0.25</v>
      </c>
    </row>
    <row r="21" spans="2:5" x14ac:dyDescent="0.35">
      <c r="B21" s="12">
        <f t="shared" si="0"/>
        <v>44</v>
      </c>
      <c r="C21" s="6">
        <v>42667</v>
      </c>
      <c r="D21" s="3" t="s">
        <v>17</v>
      </c>
      <c r="E21">
        <v>0.75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ref="B40:B71" si="1">WEEKNUM(C40,2)</f>
        <v>1</v>
      </c>
    </row>
    <row r="41" spans="2:2" ht="14.4" x14ac:dyDescent="0.3">
      <c r="B41" s="12">
        <f t="shared" si="1"/>
        <v>1</v>
      </c>
    </row>
    <row r="42" spans="2:2" ht="14.4" x14ac:dyDescent="0.3">
      <c r="B42" s="12">
        <f t="shared" si="1"/>
        <v>1</v>
      </c>
    </row>
    <row r="43" spans="2:2" ht="14.4" x14ac:dyDescent="0.3">
      <c r="B43" s="12">
        <f t="shared" si="1"/>
        <v>1</v>
      </c>
    </row>
    <row r="44" spans="2:2" ht="14.4" x14ac:dyDescent="0.3">
      <c r="B44" s="12">
        <f t="shared" si="1"/>
        <v>1</v>
      </c>
    </row>
    <row r="45" spans="2:2" ht="14.4" x14ac:dyDescent="0.3">
      <c r="B45" s="12">
        <f t="shared" si="1"/>
        <v>1</v>
      </c>
    </row>
    <row r="46" spans="2:2" ht="14.4" x14ac:dyDescent="0.3">
      <c r="B46" s="12">
        <f t="shared" si="1"/>
        <v>1</v>
      </c>
    </row>
    <row r="47" spans="2:2" ht="14.4" x14ac:dyDescent="0.3">
      <c r="B47" s="12">
        <f t="shared" si="1"/>
        <v>1</v>
      </c>
    </row>
    <row r="48" spans="2:2" ht="14.4" x14ac:dyDescent="0.3">
      <c r="B48" s="12">
        <f t="shared" si="1"/>
        <v>1</v>
      </c>
    </row>
    <row r="49" spans="2:2" ht="14.4" x14ac:dyDescent="0.3">
      <c r="B49" s="12">
        <f t="shared" si="1"/>
        <v>1</v>
      </c>
    </row>
    <row r="50" spans="2:2" ht="14.4" x14ac:dyDescent="0.3">
      <c r="B50" s="12">
        <f t="shared" si="1"/>
        <v>1</v>
      </c>
    </row>
    <row r="51" spans="2:2" ht="14.4" x14ac:dyDescent="0.3">
      <c r="B51" s="12">
        <f t="shared" si="1"/>
        <v>1</v>
      </c>
    </row>
    <row r="52" spans="2:2" ht="14.4" x14ac:dyDescent="0.3">
      <c r="B52" s="12">
        <f t="shared" si="1"/>
        <v>1</v>
      </c>
    </row>
    <row r="53" spans="2:2" ht="14.4" x14ac:dyDescent="0.3">
      <c r="B53" s="12">
        <f t="shared" si="1"/>
        <v>1</v>
      </c>
    </row>
    <row r="54" spans="2:2" ht="14.4" x14ac:dyDescent="0.3">
      <c r="B54" s="12">
        <f t="shared" si="1"/>
        <v>1</v>
      </c>
    </row>
    <row r="55" spans="2:2" ht="14.4" x14ac:dyDescent="0.3">
      <c r="B55" s="12">
        <f t="shared" si="1"/>
        <v>1</v>
      </c>
    </row>
    <row r="56" spans="2:2" ht="14.4" x14ac:dyDescent="0.3">
      <c r="B56" s="12">
        <f t="shared" si="1"/>
        <v>1</v>
      </c>
    </row>
    <row r="57" spans="2:2" ht="14.4" x14ac:dyDescent="0.3">
      <c r="B57" s="12">
        <f t="shared" si="1"/>
        <v>1</v>
      </c>
    </row>
    <row r="58" spans="2:2" ht="14.4" x14ac:dyDescent="0.3">
      <c r="B58" s="12">
        <f t="shared" si="1"/>
        <v>1</v>
      </c>
    </row>
    <row r="59" spans="2:2" ht="14.4" x14ac:dyDescent="0.3">
      <c r="B59" s="12">
        <f t="shared" si="1"/>
        <v>1</v>
      </c>
    </row>
    <row r="60" spans="2:2" ht="14.4" x14ac:dyDescent="0.3">
      <c r="B60" s="12">
        <f t="shared" si="1"/>
        <v>1</v>
      </c>
    </row>
    <row r="61" spans="2:2" ht="14.4" x14ac:dyDescent="0.3">
      <c r="B61" s="12">
        <f t="shared" si="1"/>
        <v>1</v>
      </c>
    </row>
    <row r="62" spans="2:2" ht="14.4" x14ac:dyDescent="0.3">
      <c r="B62" s="12">
        <f t="shared" si="1"/>
        <v>1</v>
      </c>
    </row>
    <row r="63" spans="2:2" ht="14.4" x14ac:dyDescent="0.3">
      <c r="B63" s="12">
        <f t="shared" si="1"/>
        <v>1</v>
      </c>
    </row>
    <row r="64" spans="2:2" ht="14.4" x14ac:dyDescent="0.3">
      <c r="B64" s="12">
        <f t="shared" si="1"/>
        <v>1</v>
      </c>
    </row>
    <row r="65" spans="2:2" ht="14.4" x14ac:dyDescent="0.3">
      <c r="B65" s="12">
        <f t="shared" si="1"/>
        <v>1</v>
      </c>
    </row>
    <row r="66" spans="2:2" ht="14.4" x14ac:dyDescent="0.3">
      <c r="B66" s="12">
        <f t="shared" si="1"/>
        <v>1</v>
      </c>
    </row>
    <row r="67" spans="2:2" ht="14.4" x14ac:dyDescent="0.3">
      <c r="B67" s="12">
        <f t="shared" si="1"/>
        <v>1</v>
      </c>
    </row>
    <row r="68" spans="2:2" ht="14.4" x14ac:dyDescent="0.3">
      <c r="B68" s="12">
        <f t="shared" si="1"/>
        <v>1</v>
      </c>
    </row>
    <row r="69" spans="2:2" ht="14.4" x14ac:dyDescent="0.3">
      <c r="B69" s="12">
        <f t="shared" si="1"/>
        <v>1</v>
      </c>
    </row>
    <row r="70" spans="2:2" ht="14.4" x14ac:dyDescent="0.3">
      <c r="B70" s="12">
        <f t="shared" si="1"/>
        <v>1</v>
      </c>
    </row>
    <row r="71" spans="2:2" ht="14.4" x14ac:dyDescent="0.3">
      <c r="B71" s="12">
        <f t="shared" si="1"/>
        <v>1</v>
      </c>
    </row>
    <row r="72" spans="2:2" ht="14.4" x14ac:dyDescent="0.3">
      <c r="B72" s="12">
        <f t="shared" ref="B72:B91" si="2">WEEKNUM(C72,2)</f>
        <v>1</v>
      </c>
    </row>
    <row r="73" spans="2:2" ht="14.4" x14ac:dyDescent="0.3">
      <c r="B73" s="12">
        <f t="shared" si="2"/>
        <v>1</v>
      </c>
    </row>
    <row r="74" spans="2:2" ht="14.4" x14ac:dyDescent="0.3">
      <c r="B74" s="12">
        <f t="shared" si="2"/>
        <v>1</v>
      </c>
    </row>
    <row r="75" spans="2:2" ht="14.4" x14ac:dyDescent="0.3">
      <c r="B75" s="12">
        <f t="shared" si="2"/>
        <v>1</v>
      </c>
    </row>
    <row r="76" spans="2:2" ht="14.4" x14ac:dyDescent="0.3">
      <c r="B76" s="12">
        <f t="shared" si="2"/>
        <v>1</v>
      </c>
    </row>
    <row r="77" spans="2:2" ht="14.4" x14ac:dyDescent="0.3">
      <c r="B77" s="12">
        <f t="shared" si="2"/>
        <v>1</v>
      </c>
    </row>
    <row r="78" spans="2:2" ht="14.4" x14ac:dyDescent="0.3">
      <c r="B78" s="12">
        <f t="shared" si="2"/>
        <v>1</v>
      </c>
    </row>
    <row r="79" spans="2:2" ht="14.4" x14ac:dyDescent="0.3">
      <c r="B79" s="12">
        <f t="shared" si="2"/>
        <v>1</v>
      </c>
    </row>
    <row r="80" spans="2:2" ht="14.4" x14ac:dyDescent="0.3">
      <c r="B80" s="12">
        <f t="shared" si="2"/>
        <v>1</v>
      </c>
    </row>
    <row r="81" spans="2:5" ht="14.4" x14ac:dyDescent="0.3">
      <c r="B81" s="12">
        <f t="shared" si="2"/>
        <v>1</v>
      </c>
    </row>
    <row r="82" spans="2:5" ht="14.4" x14ac:dyDescent="0.3">
      <c r="B82" s="12">
        <f t="shared" si="2"/>
        <v>1</v>
      </c>
    </row>
    <row r="83" spans="2:5" ht="14.4" x14ac:dyDescent="0.3">
      <c r="B83" s="12">
        <f t="shared" si="2"/>
        <v>1</v>
      </c>
    </row>
    <row r="84" spans="2:5" ht="14.4" x14ac:dyDescent="0.3">
      <c r="B84" s="12">
        <f t="shared" si="2"/>
        <v>1</v>
      </c>
    </row>
    <row r="85" spans="2:5" ht="14.4" x14ac:dyDescent="0.3">
      <c r="B85" s="12">
        <f t="shared" si="2"/>
        <v>1</v>
      </c>
    </row>
    <row r="86" spans="2:5" ht="14.4" x14ac:dyDescent="0.3">
      <c r="B86" s="12">
        <f t="shared" si="2"/>
        <v>1</v>
      </c>
    </row>
    <row r="87" spans="2:5" ht="14.4" x14ac:dyDescent="0.3">
      <c r="B87" s="12">
        <f t="shared" si="2"/>
        <v>1</v>
      </c>
    </row>
    <row r="88" spans="2:5" ht="14.4" x14ac:dyDescent="0.3">
      <c r="B88" s="12">
        <f t="shared" si="2"/>
        <v>1</v>
      </c>
    </row>
    <row r="89" spans="2:5" ht="14.4" x14ac:dyDescent="0.3">
      <c r="B89" s="12">
        <f t="shared" si="2"/>
        <v>1</v>
      </c>
    </row>
    <row r="90" spans="2:5" ht="14.4" x14ac:dyDescent="0.3">
      <c r="B90" s="12">
        <f t="shared" si="2"/>
        <v>1</v>
      </c>
    </row>
    <row r="91" spans="2:5" ht="14.4" x14ac:dyDescent="0.3">
      <c r="B91" s="12">
        <f t="shared" si="2"/>
        <v>1</v>
      </c>
    </row>
    <row r="92" spans="2:5" ht="14.4" x14ac:dyDescent="0.3">
      <c r="B92" s="14"/>
      <c r="C92" s="8" t="s">
        <v>1</v>
      </c>
      <c r="E92">
        <f>SUBTOTAL(109,Tabelle3510813[Aufwand
(in h)])</f>
        <v>15.75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92"/>
  <sheetViews>
    <sheetView workbookViewId="0">
      <selection activeCell="E21" sqref="E21"/>
    </sheetView>
  </sheetViews>
  <sheetFormatPr baseColWidth="10" defaultColWidth="11.453125" defaultRowHeight="14.5" x14ac:dyDescent="0.35"/>
  <cols>
    <col min="1" max="1" width="18.453125" style="1" bestFit="1" customWidth="1"/>
    <col min="2" max="2" width="19.08984375" style="1" bestFit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3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Niveadha Kanagarasa</v>
      </c>
      <c r="B3">
        <f>Tabelle3510815[[#Totals],[Aufwand
(in h)]]</f>
        <v>15.25</v>
      </c>
      <c r="D3" s="6"/>
    </row>
    <row r="6" spans="1:5" ht="14.4" x14ac:dyDescent="0.3">
      <c r="B6" s="18" t="s">
        <v>16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14.4" x14ac:dyDescent="0.3">
      <c r="B9" s="12">
        <f t="shared" ref="B9:B72" si="0">WEEKNUM(C9,2)</f>
        <v>40</v>
      </c>
      <c r="C9" s="6">
        <v>42642</v>
      </c>
      <c r="D9" s="3" t="s">
        <v>17</v>
      </c>
      <c r="E9">
        <v>1.5</v>
      </c>
    </row>
    <row r="10" spans="1:5" ht="14.4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ht="14.4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ht="14.4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ht="14.4" x14ac:dyDescent="0.3">
      <c r="B14" s="12">
        <f t="shared" si="0"/>
        <v>43</v>
      </c>
      <c r="C14" s="6">
        <v>42661</v>
      </c>
      <c r="D14" s="3" t="s">
        <v>60</v>
      </c>
      <c r="E14">
        <v>0.75</v>
      </c>
    </row>
    <row r="15" spans="1:5" ht="14.4" x14ac:dyDescent="0.3">
      <c r="B15" s="12">
        <f t="shared" si="0"/>
        <v>43</v>
      </c>
      <c r="C15" s="6">
        <v>42663</v>
      </c>
      <c r="D15" s="3" t="s">
        <v>17</v>
      </c>
      <c r="E15">
        <v>1.5</v>
      </c>
    </row>
    <row r="16" spans="1:5" ht="14.4" x14ac:dyDescent="0.3">
      <c r="B16" s="12">
        <f t="shared" si="0"/>
        <v>43</v>
      </c>
      <c r="C16" s="6">
        <v>42664</v>
      </c>
      <c r="D16" s="3" t="s">
        <v>58</v>
      </c>
      <c r="E16">
        <v>2.75</v>
      </c>
    </row>
    <row r="17" spans="2:5" ht="14.4" x14ac:dyDescent="0.3">
      <c r="B17" s="12">
        <f t="shared" si="0"/>
        <v>44</v>
      </c>
      <c r="C17" s="6">
        <v>42667</v>
      </c>
      <c r="D17" s="3" t="s">
        <v>59</v>
      </c>
      <c r="E17">
        <v>1</v>
      </c>
    </row>
    <row r="18" spans="2:5" ht="14.4" x14ac:dyDescent="0.3">
      <c r="B18" s="12">
        <f t="shared" si="0"/>
        <v>44</v>
      </c>
      <c r="C18" s="6">
        <v>42668</v>
      </c>
      <c r="D18" s="3" t="s">
        <v>61</v>
      </c>
      <c r="E18">
        <v>1.5</v>
      </c>
    </row>
    <row r="19" spans="2:5" ht="14.4" x14ac:dyDescent="0.3">
      <c r="B19" s="12">
        <f t="shared" si="0"/>
        <v>44</v>
      </c>
      <c r="C19" s="6">
        <v>42669</v>
      </c>
      <c r="D19" s="3" t="s">
        <v>62</v>
      </c>
      <c r="E19">
        <v>0.5</v>
      </c>
    </row>
    <row r="20" spans="2:5" ht="14.4" x14ac:dyDescent="0.3">
      <c r="B20" s="12">
        <f t="shared" si="0"/>
        <v>44</v>
      </c>
      <c r="C20" s="6">
        <v>42670</v>
      </c>
      <c r="D20" s="3" t="s">
        <v>61</v>
      </c>
      <c r="E20">
        <v>1.25</v>
      </c>
    </row>
    <row r="21" spans="2:5" ht="14.4" x14ac:dyDescent="0.3">
      <c r="B21" s="12">
        <f t="shared" si="0"/>
        <v>1</v>
      </c>
    </row>
    <row r="22" spans="2:5" ht="14.4" x14ac:dyDescent="0.3">
      <c r="B22" s="12">
        <f t="shared" si="0"/>
        <v>1</v>
      </c>
    </row>
    <row r="23" spans="2:5" ht="15" x14ac:dyDescent="0.25">
      <c r="B23" s="12">
        <f t="shared" si="0"/>
        <v>1</v>
      </c>
    </row>
    <row r="24" spans="2:5" ht="15" x14ac:dyDescent="0.25">
      <c r="B24" s="12">
        <f t="shared" si="0"/>
        <v>1</v>
      </c>
    </row>
    <row r="25" spans="2:5" ht="15" x14ac:dyDescent="0.25">
      <c r="B25" s="12">
        <f t="shared" si="0"/>
        <v>1</v>
      </c>
    </row>
    <row r="26" spans="2:5" ht="15" x14ac:dyDescent="0.25">
      <c r="B26" s="12">
        <f t="shared" si="0"/>
        <v>1</v>
      </c>
    </row>
    <row r="27" spans="2:5" ht="15" x14ac:dyDescent="0.25">
      <c r="B27" s="12">
        <f t="shared" si="0"/>
        <v>1</v>
      </c>
    </row>
    <row r="28" spans="2:5" ht="15" x14ac:dyDescent="0.25">
      <c r="B28" s="12">
        <f t="shared" si="0"/>
        <v>1</v>
      </c>
    </row>
    <row r="29" spans="2:5" ht="15" x14ac:dyDescent="0.25">
      <c r="B29" s="12">
        <f t="shared" si="0"/>
        <v>1</v>
      </c>
    </row>
    <row r="30" spans="2:5" ht="15" x14ac:dyDescent="0.25">
      <c r="B30" s="12">
        <f t="shared" si="0"/>
        <v>1</v>
      </c>
    </row>
    <row r="31" spans="2:5" ht="15" x14ac:dyDescent="0.25">
      <c r="B31" s="12">
        <f t="shared" si="0"/>
        <v>1</v>
      </c>
    </row>
    <row r="32" spans="2:5" ht="15" x14ac:dyDescent="0.25">
      <c r="B32" s="12">
        <f t="shared" si="0"/>
        <v>1</v>
      </c>
    </row>
    <row r="33" spans="2:2" ht="15" x14ac:dyDescent="0.25">
      <c r="B33" s="12">
        <f t="shared" si="0"/>
        <v>1</v>
      </c>
    </row>
    <row r="34" spans="2:2" ht="15" x14ac:dyDescent="0.25">
      <c r="B34" s="12">
        <f t="shared" si="0"/>
        <v>1</v>
      </c>
    </row>
    <row r="35" spans="2:2" ht="15" x14ac:dyDescent="0.25">
      <c r="B35" s="12">
        <f t="shared" si="0"/>
        <v>1</v>
      </c>
    </row>
    <row r="36" spans="2:2" ht="15" x14ac:dyDescent="0.25">
      <c r="B36" s="12">
        <f t="shared" si="0"/>
        <v>1</v>
      </c>
    </row>
    <row r="37" spans="2:2" ht="15" x14ac:dyDescent="0.25">
      <c r="B37" s="12">
        <f t="shared" si="0"/>
        <v>1</v>
      </c>
    </row>
    <row r="38" spans="2:2" ht="15" x14ac:dyDescent="0.25">
      <c r="B38" s="12">
        <f t="shared" si="0"/>
        <v>1</v>
      </c>
    </row>
    <row r="39" spans="2:2" ht="15" x14ac:dyDescent="0.25">
      <c r="B39" s="12">
        <f t="shared" si="0"/>
        <v>1</v>
      </c>
    </row>
    <row r="40" spans="2:2" ht="15" x14ac:dyDescent="0.25">
      <c r="B40" s="12">
        <f t="shared" si="0"/>
        <v>1</v>
      </c>
    </row>
    <row r="41" spans="2:2" ht="15" x14ac:dyDescent="0.25">
      <c r="B41" s="12">
        <f t="shared" si="0"/>
        <v>1</v>
      </c>
    </row>
    <row r="42" spans="2:2" ht="15" x14ac:dyDescent="0.25">
      <c r="B42" s="12">
        <f t="shared" si="0"/>
        <v>1</v>
      </c>
    </row>
    <row r="43" spans="2:2" ht="15" x14ac:dyDescent="0.25">
      <c r="B43" s="12">
        <f t="shared" si="0"/>
        <v>1</v>
      </c>
    </row>
    <row r="44" spans="2:2" ht="15" x14ac:dyDescent="0.25">
      <c r="B44" s="12">
        <f t="shared" si="0"/>
        <v>1</v>
      </c>
    </row>
    <row r="45" spans="2:2" ht="15" x14ac:dyDescent="0.25">
      <c r="B45" s="12">
        <f t="shared" si="0"/>
        <v>1</v>
      </c>
    </row>
    <row r="46" spans="2:2" ht="15" x14ac:dyDescent="0.25">
      <c r="B46" s="12">
        <f t="shared" si="0"/>
        <v>1</v>
      </c>
    </row>
    <row r="47" spans="2:2" ht="15" x14ac:dyDescent="0.25">
      <c r="B47" s="12">
        <f t="shared" si="0"/>
        <v>1</v>
      </c>
    </row>
    <row r="48" spans="2:2" ht="15" x14ac:dyDescent="0.25">
      <c r="B48" s="12">
        <f t="shared" si="0"/>
        <v>1</v>
      </c>
    </row>
    <row r="49" spans="2:2" ht="15" x14ac:dyDescent="0.25">
      <c r="B49" s="12">
        <f t="shared" si="0"/>
        <v>1</v>
      </c>
    </row>
    <row r="50" spans="2:2" ht="15" x14ac:dyDescent="0.25">
      <c r="B50" s="12">
        <f t="shared" si="0"/>
        <v>1</v>
      </c>
    </row>
    <row r="51" spans="2:2" ht="15" x14ac:dyDescent="0.25">
      <c r="B51" s="12">
        <f t="shared" si="0"/>
        <v>1</v>
      </c>
    </row>
    <row r="52" spans="2:2" ht="15" x14ac:dyDescent="0.25">
      <c r="B52" s="12">
        <f t="shared" si="0"/>
        <v>1</v>
      </c>
    </row>
    <row r="53" spans="2:2" ht="15" x14ac:dyDescent="0.25">
      <c r="B53" s="12">
        <f t="shared" si="0"/>
        <v>1</v>
      </c>
    </row>
    <row r="54" spans="2:2" ht="15" x14ac:dyDescent="0.25">
      <c r="B54" s="12">
        <f t="shared" si="0"/>
        <v>1</v>
      </c>
    </row>
    <row r="55" spans="2:2" ht="15" x14ac:dyDescent="0.25">
      <c r="B55" s="12">
        <f t="shared" si="0"/>
        <v>1</v>
      </c>
    </row>
    <row r="56" spans="2:2" ht="15" x14ac:dyDescent="0.25">
      <c r="B56" s="12">
        <f t="shared" si="0"/>
        <v>1</v>
      </c>
    </row>
    <row r="57" spans="2:2" ht="15" x14ac:dyDescent="0.25">
      <c r="B57" s="12">
        <f t="shared" si="0"/>
        <v>1</v>
      </c>
    </row>
    <row r="58" spans="2:2" ht="15" x14ac:dyDescent="0.25">
      <c r="B58" s="12">
        <f t="shared" si="0"/>
        <v>1</v>
      </c>
    </row>
    <row r="59" spans="2:2" ht="15" x14ac:dyDescent="0.25">
      <c r="B59" s="12">
        <f t="shared" si="0"/>
        <v>1</v>
      </c>
    </row>
    <row r="60" spans="2:2" ht="15" x14ac:dyDescent="0.25">
      <c r="B60" s="12">
        <f t="shared" si="0"/>
        <v>1</v>
      </c>
    </row>
    <row r="61" spans="2:2" ht="15" x14ac:dyDescent="0.25">
      <c r="B61" s="12">
        <f t="shared" si="0"/>
        <v>1</v>
      </c>
    </row>
    <row r="62" spans="2:2" ht="15" x14ac:dyDescent="0.25">
      <c r="B62" s="12">
        <f t="shared" si="0"/>
        <v>1</v>
      </c>
    </row>
    <row r="63" spans="2:2" ht="15" x14ac:dyDescent="0.25">
      <c r="B63" s="12">
        <f t="shared" si="0"/>
        <v>1</v>
      </c>
    </row>
    <row r="64" spans="2:2" ht="15" x14ac:dyDescent="0.25">
      <c r="B64" s="12">
        <f t="shared" si="0"/>
        <v>1</v>
      </c>
    </row>
    <row r="65" spans="2:2" ht="15" x14ac:dyDescent="0.25">
      <c r="B65" s="12">
        <f t="shared" si="0"/>
        <v>1</v>
      </c>
    </row>
    <row r="66" spans="2:2" ht="15" x14ac:dyDescent="0.25">
      <c r="B66" s="12">
        <f t="shared" si="0"/>
        <v>1</v>
      </c>
    </row>
    <row r="67" spans="2:2" ht="15" x14ac:dyDescent="0.25">
      <c r="B67" s="12">
        <f t="shared" si="0"/>
        <v>1</v>
      </c>
    </row>
    <row r="68" spans="2:2" ht="15" x14ac:dyDescent="0.25">
      <c r="B68" s="12">
        <f t="shared" si="0"/>
        <v>1</v>
      </c>
    </row>
    <row r="69" spans="2:2" ht="15" x14ac:dyDescent="0.25">
      <c r="B69" s="12">
        <f t="shared" si="0"/>
        <v>1</v>
      </c>
    </row>
    <row r="70" spans="2:2" ht="15" x14ac:dyDescent="0.25">
      <c r="B70" s="12">
        <f t="shared" si="0"/>
        <v>1</v>
      </c>
    </row>
    <row r="71" spans="2:2" ht="15" x14ac:dyDescent="0.25">
      <c r="B71" s="12">
        <f t="shared" si="0"/>
        <v>1</v>
      </c>
    </row>
    <row r="72" spans="2:2" ht="15" x14ac:dyDescent="0.25">
      <c r="B72" s="12">
        <f t="shared" si="0"/>
        <v>1</v>
      </c>
    </row>
    <row r="73" spans="2:2" ht="15" x14ac:dyDescent="0.25">
      <c r="B73" s="12">
        <f t="shared" ref="B73:B91" si="1">WEEKNUM(C73,2)</f>
        <v>1</v>
      </c>
    </row>
    <row r="74" spans="2:2" ht="15" x14ac:dyDescent="0.25">
      <c r="B74" s="12">
        <f t="shared" si="1"/>
        <v>1</v>
      </c>
    </row>
    <row r="75" spans="2:2" ht="15" x14ac:dyDescent="0.25">
      <c r="B75" s="12">
        <f t="shared" si="1"/>
        <v>1</v>
      </c>
    </row>
    <row r="76" spans="2:2" ht="15" x14ac:dyDescent="0.25">
      <c r="B76" s="12">
        <f t="shared" si="1"/>
        <v>1</v>
      </c>
    </row>
    <row r="77" spans="2:2" ht="15" x14ac:dyDescent="0.25">
      <c r="B77" s="12">
        <f t="shared" si="1"/>
        <v>1</v>
      </c>
    </row>
    <row r="78" spans="2:2" ht="15" x14ac:dyDescent="0.25">
      <c r="B78" s="12">
        <f t="shared" si="1"/>
        <v>1</v>
      </c>
    </row>
    <row r="79" spans="2:2" ht="15" x14ac:dyDescent="0.25">
      <c r="B79" s="12">
        <f t="shared" si="1"/>
        <v>1</v>
      </c>
    </row>
    <row r="80" spans="2:2" ht="15" x14ac:dyDescent="0.25">
      <c r="B80" s="12">
        <f t="shared" si="1"/>
        <v>1</v>
      </c>
    </row>
    <row r="81" spans="2:5" ht="15" x14ac:dyDescent="0.25">
      <c r="B81" s="12">
        <f t="shared" si="1"/>
        <v>1</v>
      </c>
    </row>
    <row r="82" spans="2:5" ht="15" x14ac:dyDescent="0.25">
      <c r="B82" s="12">
        <f t="shared" si="1"/>
        <v>1</v>
      </c>
    </row>
    <row r="83" spans="2:5" ht="15" x14ac:dyDescent="0.25">
      <c r="B83" s="12">
        <f t="shared" si="1"/>
        <v>1</v>
      </c>
    </row>
    <row r="84" spans="2:5" ht="15" x14ac:dyDescent="0.25">
      <c r="B84" s="12">
        <f t="shared" si="1"/>
        <v>1</v>
      </c>
    </row>
    <row r="85" spans="2:5" ht="15" x14ac:dyDescent="0.25">
      <c r="B85" s="12">
        <f t="shared" si="1"/>
        <v>1</v>
      </c>
    </row>
    <row r="86" spans="2:5" ht="15" x14ac:dyDescent="0.25">
      <c r="B86" s="12">
        <f t="shared" si="1"/>
        <v>1</v>
      </c>
    </row>
    <row r="87" spans="2:5" ht="15" x14ac:dyDescent="0.25">
      <c r="B87" s="12">
        <f t="shared" si="1"/>
        <v>1</v>
      </c>
    </row>
    <row r="88" spans="2:5" ht="15" x14ac:dyDescent="0.25">
      <c r="B88" s="12">
        <f t="shared" si="1"/>
        <v>1</v>
      </c>
    </row>
    <row r="89" spans="2:5" ht="15" x14ac:dyDescent="0.25">
      <c r="B89" s="12">
        <f t="shared" si="1"/>
        <v>1</v>
      </c>
    </row>
    <row r="90" spans="2:5" ht="15" x14ac:dyDescent="0.25">
      <c r="B90" s="12">
        <f t="shared" si="1"/>
        <v>1</v>
      </c>
    </row>
    <row r="91" spans="2:5" ht="15" x14ac:dyDescent="0.25">
      <c r="B91" s="12">
        <f t="shared" si="1"/>
        <v>1</v>
      </c>
    </row>
    <row r="92" spans="2:5" ht="15" x14ac:dyDescent="0.25">
      <c r="B92" s="14"/>
      <c r="C92" s="8" t="s">
        <v>1</v>
      </c>
      <c r="E92">
        <f>SUBTOTAL(109,Tabelle3510815[Aufwand
(in h)])</f>
        <v>15.25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E85"/>
  <sheetViews>
    <sheetView workbookViewId="0">
      <selection activeCell="E24" sqref="E24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4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Pascal Dittli</v>
      </c>
      <c r="B3">
        <f>Tabelle3510817[[#Totals],[Aufwand
(in h)]]</f>
        <v>25.25</v>
      </c>
      <c r="D3" s="6"/>
    </row>
    <row r="6" spans="1:5" ht="14.4" x14ac:dyDescent="0.3">
      <c r="B6" s="19" t="s">
        <v>12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2">
        <f t="shared" ref="B8:B65" si="0">WEEKNUM(C8,2)</f>
        <v>40</v>
      </c>
      <c r="C8" s="6">
        <v>42639</v>
      </c>
      <c r="D8" s="3" t="s">
        <v>20</v>
      </c>
      <c r="E8">
        <v>1.5</v>
      </c>
    </row>
    <row r="9" spans="1:5" ht="28.75" x14ac:dyDescent="0.3">
      <c r="B9" s="15">
        <f>WEEKNUM(C9,2)</f>
        <v>40</v>
      </c>
      <c r="C9" s="7">
        <v>42640</v>
      </c>
      <c r="D9" s="5" t="s">
        <v>22</v>
      </c>
      <c r="E9" s="5">
        <v>1.5</v>
      </c>
    </row>
    <row r="10" spans="1:5" ht="29" x14ac:dyDescent="0.35">
      <c r="B10" s="12">
        <f>WEEKNUM(C10,2)</f>
        <v>40</v>
      </c>
      <c r="C10" s="6">
        <v>42641</v>
      </c>
      <c r="D10" s="3" t="s">
        <v>23</v>
      </c>
      <c r="E10">
        <v>0.75</v>
      </c>
    </row>
    <row r="11" spans="1:5" ht="14.4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ht="14.4" x14ac:dyDescent="0.3">
      <c r="B12" s="12">
        <f t="shared" si="0"/>
        <v>41</v>
      </c>
      <c r="C12" s="6">
        <v>42646</v>
      </c>
      <c r="D12" s="3" t="s">
        <v>26</v>
      </c>
      <c r="E12">
        <v>0.75</v>
      </c>
    </row>
    <row r="13" spans="1:5" ht="14.4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ht="14.4" x14ac:dyDescent="0.3">
      <c r="B14" s="12">
        <f t="shared" si="0"/>
        <v>42</v>
      </c>
      <c r="C14" s="6">
        <v>42653</v>
      </c>
      <c r="D14" s="3" t="s">
        <v>30</v>
      </c>
      <c r="E14">
        <v>0.75</v>
      </c>
    </row>
    <row r="15" spans="1:5" ht="29" x14ac:dyDescent="0.35">
      <c r="B15" s="12">
        <f t="shared" si="0"/>
        <v>42</v>
      </c>
      <c r="C15" s="6">
        <v>42656</v>
      </c>
      <c r="D15" s="3" t="s">
        <v>35</v>
      </c>
      <c r="E15">
        <v>0.75</v>
      </c>
    </row>
    <row r="16" spans="1:5" x14ac:dyDescent="0.35">
      <c r="B16" s="12">
        <f t="shared" si="0"/>
        <v>43</v>
      </c>
      <c r="C16" s="6">
        <v>42661</v>
      </c>
      <c r="D16" s="3" t="s">
        <v>44</v>
      </c>
      <c r="E16">
        <v>2</v>
      </c>
    </row>
    <row r="17" spans="2:5" x14ac:dyDescent="0.35">
      <c r="B17" s="12">
        <f t="shared" si="0"/>
        <v>43</v>
      </c>
      <c r="C17" s="6">
        <v>42661</v>
      </c>
      <c r="D17" s="3" t="s">
        <v>46</v>
      </c>
      <c r="E17">
        <v>2</v>
      </c>
    </row>
    <row r="18" spans="2:5" x14ac:dyDescent="0.35">
      <c r="B18" s="12">
        <f t="shared" si="0"/>
        <v>43</v>
      </c>
      <c r="C18" s="6">
        <v>42663</v>
      </c>
      <c r="D18" s="3" t="s">
        <v>63</v>
      </c>
      <c r="E18">
        <v>1.5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64</v>
      </c>
      <c r="E20">
        <v>2.75</v>
      </c>
    </row>
    <row r="21" spans="2:5" x14ac:dyDescent="0.35">
      <c r="B21" s="12">
        <f t="shared" si="0"/>
        <v>44</v>
      </c>
      <c r="C21" s="6">
        <v>42667</v>
      </c>
      <c r="D21" s="3" t="s">
        <v>65</v>
      </c>
      <c r="E21">
        <v>2</v>
      </c>
    </row>
    <row r="22" spans="2:5" x14ac:dyDescent="0.35">
      <c r="B22" s="12">
        <f t="shared" si="0"/>
        <v>44</v>
      </c>
      <c r="C22" s="6">
        <v>42667</v>
      </c>
      <c r="D22" s="3" t="s">
        <v>66</v>
      </c>
      <c r="E22">
        <v>2</v>
      </c>
    </row>
    <row r="23" spans="2:5" x14ac:dyDescent="0.35">
      <c r="B23" s="12">
        <f t="shared" si="0"/>
        <v>44</v>
      </c>
      <c r="C23" s="6">
        <v>42669</v>
      </c>
      <c r="D23" s="3" t="s">
        <v>67</v>
      </c>
      <c r="E23">
        <v>2.5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ref="B66:B84" si="1">WEEKNUM(C66,2)</f>
        <v>1</v>
      </c>
    </row>
    <row r="67" spans="2:2" x14ac:dyDescent="0.35">
      <c r="B67" s="12">
        <f t="shared" si="1"/>
        <v>1</v>
      </c>
    </row>
    <row r="68" spans="2:2" x14ac:dyDescent="0.35">
      <c r="B68" s="12">
        <f t="shared" si="1"/>
        <v>1</v>
      </c>
    </row>
    <row r="69" spans="2:2" x14ac:dyDescent="0.35">
      <c r="B69" s="12">
        <f t="shared" si="1"/>
        <v>1</v>
      </c>
    </row>
    <row r="70" spans="2:2" x14ac:dyDescent="0.35">
      <c r="B70" s="12">
        <f t="shared" si="1"/>
        <v>1</v>
      </c>
    </row>
    <row r="71" spans="2:2" x14ac:dyDescent="0.35">
      <c r="B71" s="12">
        <f t="shared" si="1"/>
        <v>1</v>
      </c>
    </row>
    <row r="72" spans="2:2" x14ac:dyDescent="0.35">
      <c r="B72" s="12">
        <f t="shared" si="1"/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4"/>
      <c r="C85" s="8" t="s">
        <v>1</v>
      </c>
      <c r="E85">
        <f>SUBTOTAL(109,Tabelle3510817[Aufwand
(in h)])</f>
        <v>25.25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91"/>
  <sheetViews>
    <sheetView tabSelected="1" topLeftCell="A7" workbookViewId="0">
      <selection activeCell="D19" sqref="D19:E19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5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Patrick Jolo</v>
      </c>
      <c r="B3">
        <f>Tabelle3510819[[#Totals],[Aufwand
(in h)]]</f>
        <v>21.25</v>
      </c>
      <c r="D3" s="6"/>
    </row>
    <row r="6" spans="1:5" ht="14.4" x14ac:dyDescent="0.3">
      <c r="B6" s="20" t="s">
        <v>13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39</v>
      </c>
      <c r="C8" s="7">
        <v>42637</v>
      </c>
      <c r="D8" s="4" t="s">
        <v>19</v>
      </c>
      <c r="E8" s="5">
        <v>1</v>
      </c>
    </row>
    <row r="9" spans="1:5" ht="14.4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" x14ac:dyDescent="0.3">
      <c r="B10" s="12">
        <f>WEEKNUM(C10,2)</f>
        <v>40</v>
      </c>
      <c r="C10" s="6">
        <v>42641</v>
      </c>
      <c r="D10" s="3" t="s">
        <v>24</v>
      </c>
      <c r="E10">
        <v>1</v>
      </c>
    </row>
    <row r="11" spans="1:5" ht="14.4" x14ac:dyDescent="0.3">
      <c r="B11" s="12">
        <f>WEEKNUM(C11,2)</f>
        <v>40</v>
      </c>
      <c r="C11" s="6">
        <v>42642</v>
      </c>
      <c r="D11" s="3" t="s">
        <v>17</v>
      </c>
      <c r="E11">
        <v>1.5</v>
      </c>
    </row>
    <row r="12" spans="1:5" ht="14.4" x14ac:dyDescent="0.3">
      <c r="B12" s="12">
        <f t="shared" ref="B12:B71" si="0">WEEKNUM(C12,2)</f>
        <v>41</v>
      </c>
      <c r="C12" s="6">
        <v>42646</v>
      </c>
      <c r="D12" s="3" t="s">
        <v>27</v>
      </c>
      <c r="E12">
        <v>0.75</v>
      </c>
    </row>
    <row r="13" spans="1:5" ht="14.4" x14ac:dyDescent="0.3">
      <c r="B13" s="12">
        <f t="shared" si="0"/>
        <v>41</v>
      </c>
      <c r="C13" s="6">
        <v>42649</v>
      </c>
      <c r="D13" s="3" t="s">
        <v>28</v>
      </c>
      <c r="E13">
        <v>1.5</v>
      </c>
    </row>
    <row r="14" spans="1:5" ht="14.4" x14ac:dyDescent="0.3">
      <c r="B14" s="12">
        <f t="shared" si="0"/>
        <v>41</v>
      </c>
      <c r="C14" s="6">
        <v>42651</v>
      </c>
      <c r="D14" s="3" t="s">
        <v>29</v>
      </c>
      <c r="E14">
        <v>0.75</v>
      </c>
    </row>
    <row r="15" spans="1:5" ht="28.75" x14ac:dyDescent="0.3">
      <c r="B15" s="12">
        <f t="shared" si="0"/>
        <v>42</v>
      </c>
      <c r="C15" s="6">
        <v>42653</v>
      </c>
      <c r="D15" s="3" t="s">
        <v>31</v>
      </c>
      <c r="E15">
        <v>1.5</v>
      </c>
    </row>
    <row r="16" spans="1:5" ht="29" x14ac:dyDescent="0.35">
      <c r="B16" s="12">
        <f t="shared" si="0"/>
        <v>42</v>
      </c>
      <c r="C16" s="6">
        <v>42655</v>
      </c>
      <c r="D16" s="3" t="s">
        <v>32</v>
      </c>
      <c r="E16">
        <v>0.75</v>
      </c>
    </row>
    <row r="17" spans="2:5" x14ac:dyDescent="0.35">
      <c r="B17" s="12">
        <f t="shared" si="0"/>
        <v>42</v>
      </c>
      <c r="C17" s="6">
        <v>42658</v>
      </c>
      <c r="D17" s="3" t="s">
        <v>36</v>
      </c>
      <c r="E17">
        <v>0.5</v>
      </c>
    </row>
    <row r="18" spans="2:5" x14ac:dyDescent="0.35">
      <c r="B18" s="12">
        <f t="shared" si="0"/>
        <v>43</v>
      </c>
      <c r="C18" s="6">
        <v>42661</v>
      </c>
      <c r="D18" s="3" t="s">
        <v>44</v>
      </c>
      <c r="E18">
        <v>2</v>
      </c>
    </row>
    <row r="19" spans="2:5" x14ac:dyDescent="0.35">
      <c r="B19" s="12">
        <f t="shared" si="0"/>
        <v>43</v>
      </c>
      <c r="C19" s="6">
        <v>42663</v>
      </c>
      <c r="D19" s="3" t="s">
        <v>17</v>
      </c>
      <c r="E19">
        <v>1.5</v>
      </c>
    </row>
    <row r="20" spans="2:5" x14ac:dyDescent="0.35">
      <c r="B20" s="12">
        <f t="shared" si="0"/>
        <v>43</v>
      </c>
      <c r="C20" s="6">
        <v>42664</v>
      </c>
      <c r="D20" s="3" t="s">
        <v>51</v>
      </c>
      <c r="E20">
        <v>7.5</v>
      </c>
    </row>
    <row r="21" spans="2:5" x14ac:dyDescent="0.35">
      <c r="B21" s="12">
        <f t="shared" si="0"/>
        <v>1</v>
      </c>
    </row>
    <row r="22" spans="2:5" x14ac:dyDescent="0.35">
      <c r="B22" s="12">
        <f t="shared" si="0"/>
        <v>1</v>
      </c>
    </row>
    <row r="23" spans="2:5" x14ac:dyDescent="0.35">
      <c r="B23" s="12">
        <f t="shared" si="0"/>
        <v>1</v>
      </c>
    </row>
    <row r="24" spans="2:5" x14ac:dyDescent="0.35">
      <c r="B24" s="12">
        <f t="shared" si="0"/>
        <v>1</v>
      </c>
    </row>
    <row r="25" spans="2:5" x14ac:dyDescent="0.35">
      <c r="B25" s="12">
        <f t="shared" si="0"/>
        <v>1</v>
      </c>
    </row>
    <row r="26" spans="2:5" x14ac:dyDescent="0.35">
      <c r="B26" s="12">
        <f t="shared" si="0"/>
        <v>1</v>
      </c>
    </row>
    <row r="27" spans="2:5" x14ac:dyDescent="0.35">
      <c r="B27" s="12">
        <f t="shared" si="0"/>
        <v>1</v>
      </c>
    </row>
    <row r="28" spans="2:5" x14ac:dyDescent="0.35">
      <c r="B28" s="12">
        <f t="shared" si="0"/>
        <v>1</v>
      </c>
    </row>
    <row r="29" spans="2:5" x14ac:dyDescent="0.35">
      <c r="B29" s="12">
        <f t="shared" si="0"/>
        <v>1</v>
      </c>
    </row>
    <row r="30" spans="2:5" x14ac:dyDescent="0.35">
      <c r="B30" s="12">
        <f t="shared" si="0"/>
        <v>1</v>
      </c>
    </row>
    <row r="31" spans="2:5" x14ac:dyDescent="0.35">
      <c r="B31" s="12">
        <f t="shared" si="0"/>
        <v>1</v>
      </c>
    </row>
    <row r="32" spans="2:5" x14ac:dyDescent="0.35">
      <c r="B32" s="12">
        <f t="shared" si="0"/>
        <v>1</v>
      </c>
    </row>
    <row r="33" spans="2:2" x14ac:dyDescent="0.35">
      <c r="B33" s="12">
        <f t="shared" si="0"/>
        <v>1</v>
      </c>
    </row>
    <row r="34" spans="2:2" x14ac:dyDescent="0.35">
      <c r="B34" s="12">
        <f t="shared" si="0"/>
        <v>1</v>
      </c>
    </row>
    <row r="35" spans="2:2" x14ac:dyDescent="0.35">
      <c r="B35" s="12">
        <f t="shared" si="0"/>
        <v>1</v>
      </c>
    </row>
    <row r="36" spans="2:2" x14ac:dyDescent="0.35">
      <c r="B36" s="12">
        <f t="shared" si="0"/>
        <v>1</v>
      </c>
    </row>
    <row r="37" spans="2:2" x14ac:dyDescent="0.35">
      <c r="B37" s="12">
        <f t="shared" si="0"/>
        <v>1</v>
      </c>
    </row>
    <row r="38" spans="2:2" x14ac:dyDescent="0.35">
      <c r="B38" s="12">
        <f t="shared" si="0"/>
        <v>1</v>
      </c>
    </row>
    <row r="39" spans="2:2" x14ac:dyDescent="0.35">
      <c r="B39" s="12">
        <f t="shared" si="0"/>
        <v>1</v>
      </c>
    </row>
    <row r="40" spans="2:2" x14ac:dyDescent="0.35">
      <c r="B40" s="12">
        <f t="shared" si="0"/>
        <v>1</v>
      </c>
    </row>
    <row r="41" spans="2:2" x14ac:dyDescent="0.35">
      <c r="B41" s="12">
        <f t="shared" si="0"/>
        <v>1</v>
      </c>
    </row>
    <row r="42" spans="2:2" x14ac:dyDescent="0.35">
      <c r="B42" s="12">
        <f t="shared" si="0"/>
        <v>1</v>
      </c>
    </row>
    <row r="43" spans="2:2" x14ac:dyDescent="0.35">
      <c r="B43" s="12">
        <f t="shared" si="0"/>
        <v>1</v>
      </c>
    </row>
    <row r="44" spans="2:2" x14ac:dyDescent="0.35">
      <c r="B44" s="12">
        <f t="shared" si="0"/>
        <v>1</v>
      </c>
    </row>
    <row r="45" spans="2:2" x14ac:dyDescent="0.35">
      <c r="B45" s="12">
        <f t="shared" si="0"/>
        <v>1</v>
      </c>
    </row>
    <row r="46" spans="2:2" x14ac:dyDescent="0.35">
      <c r="B46" s="12">
        <f t="shared" si="0"/>
        <v>1</v>
      </c>
    </row>
    <row r="47" spans="2:2" x14ac:dyDescent="0.35">
      <c r="B47" s="12">
        <f t="shared" si="0"/>
        <v>1</v>
      </c>
    </row>
    <row r="48" spans="2:2" x14ac:dyDescent="0.35">
      <c r="B48" s="12">
        <f t="shared" si="0"/>
        <v>1</v>
      </c>
    </row>
    <row r="49" spans="2:2" x14ac:dyDescent="0.35">
      <c r="B49" s="12">
        <f t="shared" si="0"/>
        <v>1</v>
      </c>
    </row>
    <row r="50" spans="2:2" x14ac:dyDescent="0.35">
      <c r="B50" s="12">
        <f t="shared" si="0"/>
        <v>1</v>
      </c>
    </row>
    <row r="51" spans="2:2" x14ac:dyDescent="0.35">
      <c r="B51" s="12">
        <f t="shared" si="0"/>
        <v>1</v>
      </c>
    </row>
    <row r="52" spans="2:2" x14ac:dyDescent="0.35">
      <c r="B52" s="12">
        <f t="shared" si="0"/>
        <v>1</v>
      </c>
    </row>
    <row r="53" spans="2:2" x14ac:dyDescent="0.35">
      <c r="B53" s="12">
        <f t="shared" si="0"/>
        <v>1</v>
      </c>
    </row>
    <row r="54" spans="2:2" x14ac:dyDescent="0.35">
      <c r="B54" s="12">
        <f t="shared" si="0"/>
        <v>1</v>
      </c>
    </row>
    <row r="55" spans="2:2" x14ac:dyDescent="0.35">
      <c r="B55" s="12">
        <f t="shared" si="0"/>
        <v>1</v>
      </c>
    </row>
    <row r="56" spans="2:2" x14ac:dyDescent="0.35">
      <c r="B56" s="12">
        <f t="shared" si="0"/>
        <v>1</v>
      </c>
    </row>
    <row r="57" spans="2:2" x14ac:dyDescent="0.35">
      <c r="B57" s="12">
        <f t="shared" si="0"/>
        <v>1</v>
      </c>
    </row>
    <row r="58" spans="2:2" x14ac:dyDescent="0.35">
      <c r="B58" s="12">
        <f t="shared" si="0"/>
        <v>1</v>
      </c>
    </row>
    <row r="59" spans="2:2" x14ac:dyDescent="0.35">
      <c r="B59" s="12">
        <f t="shared" si="0"/>
        <v>1</v>
      </c>
    </row>
    <row r="60" spans="2:2" x14ac:dyDescent="0.35">
      <c r="B60" s="12">
        <f t="shared" si="0"/>
        <v>1</v>
      </c>
    </row>
    <row r="61" spans="2:2" x14ac:dyDescent="0.35">
      <c r="B61" s="12">
        <f t="shared" si="0"/>
        <v>1</v>
      </c>
    </row>
    <row r="62" spans="2:2" x14ac:dyDescent="0.35">
      <c r="B62" s="12">
        <f t="shared" si="0"/>
        <v>1</v>
      </c>
    </row>
    <row r="63" spans="2:2" x14ac:dyDescent="0.35">
      <c r="B63" s="12">
        <f t="shared" si="0"/>
        <v>1</v>
      </c>
    </row>
    <row r="64" spans="2:2" x14ac:dyDescent="0.35">
      <c r="B64" s="12">
        <f t="shared" si="0"/>
        <v>1</v>
      </c>
    </row>
    <row r="65" spans="2:2" x14ac:dyDescent="0.35">
      <c r="B65" s="12">
        <f t="shared" si="0"/>
        <v>1</v>
      </c>
    </row>
    <row r="66" spans="2:2" x14ac:dyDescent="0.35">
      <c r="B66" s="12">
        <f t="shared" si="0"/>
        <v>1</v>
      </c>
    </row>
    <row r="67" spans="2:2" x14ac:dyDescent="0.35">
      <c r="B67" s="12">
        <f t="shared" si="0"/>
        <v>1</v>
      </c>
    </row>
    <row r="68" spans="2:2" x14ac:dyDescent="0.35">
      <c r="B68" s="12">
        <f t="shared" si="0"/>
        <v>1</v>
      </c>
    </row>
    <row r="69" spans="2:2" x14ac:dyDescent="0.35">
      <c r="B69" s="12">
        <f t="shared" si="0"/>
        <v>1</v>
      </c>
    </row>
    <row r="70" spans="2:2" x14ac:dyDescent="0.35">
      <c r="B70" s="12">
        <f t="shared" si="0"/>
        <v>1</v>
      </c>
    </row>
    <row r="71" spans="2:2" x14ac:dyDescent="0.35">
      <c r="B71" s="12">
        <f t="shared" si="0"/>
        <v>1</v>
      </c>
    </row>
    <row r="72" spans="2:2" x14ac:dyDescent="0.35">
      <c r="B72" s="12">
        <f t="shared" ref="B72:B90" si="1">WEEKNUM(C72,2)</f>
        <v>1</v>
      </c>
    </row>
    <row r="73" spans="2:2" x14ac:dyDescent="0.35">
      <c r="B73" s="12">
        <f t="shared" si="1"/>
        <v>1</v>
      </c>
    </row>
    <row r="74" spans="2:2" x14ac:dyDescent="0.35">
      <c r="B74" s="12">
        <f t="shared" si="1"/>
        <v>1</v>
      </c>
    </row>
    <row r="75" spans="2:2" x14ac:dyDescent="0.35">
      <c r="B75" s="12">
        <f t="shared" si="1"/>
        <v>1</v>
      </c>
    </row>
    <row r="76" spans="2:2" x14ac:dyDescent="0.35">
      <c r="B76" s="12">
        <f t="shared" si="1"/>
        <v>1</v>
      </c>
    </row>
    <row r="77" spans="2:2" x14ac:dyDescent="0.35">
      <c r="B77" s="12">
        <f t="shared" si="1"/>
        <v>1</v>
      </c>
    </row>
    <row r="78" spans="2:2" x14ac:dyDescent="0.35">
      <c r="B78" s="12">
        <f t="shared" si="1"/>
        <v>1</v>
      </c>
    </row>
    <row r="79" spans="2:2" x14ac:dyDescent="0.35">
      <c r="B79" s="12">
        <f t="shared" si="1"/>
        <v>1</v>
      </c>
    </row>
    <row r="80" spans="2:2" x14ac:dyDescent="0.35">
      <c r="B80" s="12">
        <f t="shared" si="1"/>
        <v>1</v>
      </c>
    </row>
    <row r="81" spans="2:5" x14ac:dyDescent="0.35">
      <c r="B81" s="12">
        <f t="shared" si="1"/>
        <v>1</v>
      </c>
    </row>
    <row r="82" spans="2:5" x14ac:dyDescent="0.35">
      <c r="B82" s="12">
        <f t="shared" si="1"/>
        <v>1</v>
      </c>
    </row>
    <row r="83" spans="2:5" x14ac:dyDescent="0.35">
      <c r="B83" s="12">
        <f t="shared" si="1"/>
        <v>1</v>
      </c>
    </row>
    <row r="84" spans="2:5" x14ac:dyDescent="0.35">
      <c r="B84" s="12">
        <f t="shared" si="1"/>
        <v>1</v>
      </c>
    </row>
    <row r="85" spans="2:5" x14ac:dyDescent="0.35">
      <c r="B85" s="12">
        <f t="shared" si="1"/>
        <v>1</v>
      </c>
    </row>
    <row r="86" spans="2:5" x14ac:dyDescent="0.35">
      <c r="B86" s="12">
        <f t="shared" si="1"/>
        <v>1</v>
      </c>
    </row>
    <row r="87" spans="2:5" x14ac:dyDescent="0.35">
      <c r="B87" s="12">
        <f t="shared" si="1"/>
        <v>1</v>
      </c>
    </row>
    <row r="88" spans="2:5" x14ac:dyDescent="0.35">
      <c r="B88" s="12">
        <f t="shared" si="1"/>
        <v>1</v>
      </c>
    </row>
    <row r="89" spans="2:5" x14ac:dyDescent="0.35">
      <c r="B89" s="12">
        <f t="shared" si="1"/>
        <v>1</v>
      </c>
    </row>
    <row r="90" spans="2:5" x14ac:dyDescent="0.35">
      <c r="B90" s="12">
        <f t="shared" si="1"/>
        <v>1</v>
      </c>
    </row>
    <row r="91" spans="2:5" x14ac:dyDescent="0.35">
      <c r="B91" s="14"/>
      <c r="C91" s="8" t="s">
        <v>1</v>
      </c>
      <c r="E91">
        <f>SUBTOTAL(109,Tabelle3510819[Aufwand
(in h)])</f>
        <v>21.25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E92"/>
  <sheetViews>
    <sheetView workbookViewId="0">
      <selection activeCell="C19" sqref="C19:D19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10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Remy Lam</v>
      </c>
      <c r="B3">
        <f>Tabelle3510821[[#Totals],[Aufwand
(in h)]]</f>
        <v>17</v>
      </c>
      <c r="D3" s="6"/>
    </row>
    <row r="6" spans="1:5" ht="14.4" x14ac:dyDescent="0.3">
      <c r="B6" s="16" t="s">
        <v>14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40</v>
      </c>
      <c r="C8" s="7">
        <v>42640</v>
      </c>
      <c r="D8" s="4" t="s">
        <v>15</v>
      </c>
      <c r="E8" s="5">
        <v>1</v>
      </c>
    </row>
    <row r="9" spans="1:5" ht="28.75" x14ac:dyDescent="0.3">
      <c r="B9" s="12">
        <f t="shared" ref="B9:B72" si="0">WEEKNUM(C9,2)</f>
        <v>40</v>
      </c>
      <c r="C9" s="6">
        <v>42642</v>
      </c>
      <c r="D9" s="3" t="s">
        <v>25</v>
      </c>
      <c r="E9">
        <v>2.25</v>
      </c>
    </row>
    <row r="10" spans="1:5" ht="14.4" x14ac:dyDescent="0.3">
      <c r="B10" s="12">
        <f t="shared" si="0"/>
        <v>41</v>
      </c>
      <c r="C10" s="6">
        <v>42646</v>
      </c>
      <c r="D10" s="3" t="s">
        <v>27</v>
      </c>
      <c r="E10">
        <v>0.75</v>
      </c>
    </row>
    <row r="11" spans="1:5" ht="14.4" x14ac:dyDescent="0.3">
      <c r="B11" s="15">
        <f t="shared" si="0"/>
        <v>41</v>
      </c>
      <c r="C11" s="7">
        <v>42649</v>
      </c>
      <c r="D11" s="5" t="s">
        <v>28</v>
      </c>
      <c r="E11" s="5">
        <v>1.5</v>
      </c>
    </row>
    <row r="12" spans="1:5" ht="14.4" x14ac:dyDescent="0.3">
      <c r="B12" s="15">
        <f t="shared" si="0"/>
        <v>42</v>
      </c>
      <c r="C12" s="7">
        <v>42653</v>
      </c>
      <c r="D12" s="5" t="s">
        <v>30</v>
      </c>
      <c r="E12" s="5">
        <v>0.75</v>
      </c>
    </row>
    <row r="13" spans="1:5" ht="29" x14ac:dyDescent="0.35">
      <c r="B13" s="12">
        <f t="shared" si="0"/>
        <v>42</v>
      </c>
      <c r="C13" s="6">
        <v>42656</v>
      </c>
      <c r="D13" s="3" t="s">
        <v>34</v>
      </c>
      <c r="E13">
        <v>0.5</v>
      </c>
    </row>
    <row r="14" spans="1:5" ht="14.4" x14ac:dyDescent="0.3">
      <c r="B14" s="12">
        <f t="shared" si="0"/>
        <v>42</v>
      </c>
      <c r="C14" s="6">
        <v>42659</v>
      </c>
      <c r="D14" s="3" t="s">
        <v>47</v>
      </c>
      <c r="E14">
        <v>0.5</v>
      </c>
    </row>
    <row r="15" spans="1:5" ht="14.4" x14ac:dyDescent="0.3">
      <c r="B15" s="12">
        <f t="shared" si="0"/>
        <v>43</v>
      </c>
      <c r="C15" s="6">
        <v>42660</v>
      </c>
      <c r="D15" s="3" t="s">
        <v>48</v>
      </c>
      <c r="E15">
        <v>0.75</v>
      </c>
    </row>
    <row r="16" spans="1:5" ht="14.4" x14ac:dyDescent="0.3">
      <c r="B16" s="12">
        <f t="shared" si="0"/>
        <v>43</v>
      </c>
      <c r="C16" s="6">
        <v>42663</v>
      </c>
      <c r="D16" s="3" t="s">
        <v>17</v>
      </c>
      <c r="E16">
        <v>1.5</v>
      </c>
    </row>
    <row r="17" spans="2:5" ht="28.75" x14ac:dyDescent="0.3">
      <c r="B17" s="12">
        <f t="shared" si="0"/>
        <v>43</v>
      </c>
      <c r="C17" s="6">
        <v>42664</v>
      </c>
      <c r="D17" s="3" t="s">
        <v>53</v>
      </c>
      <c r="E17">
        <v>5</v>
      </c>
    </row>
    <row r="18" spans="2:5" ht="14.4" x14ac:dyDescent="0.3">
      <c r="B18" s="12">
        <f>WEEKNUM(C18,2)</f>
        <v>44</v>
      </c>
      <c r="C18" s="6">
        <v>42667</v>
      </c>
      <c r="D18" s="3" t="s">
        <v>56</v>
      </c>
      <c r="E18">
        <v>2</v>
      </c>
    </row>
    <row r="19" spans="2:5" ht="14.4" x14ac:dyDescent="0.3">
      <c r="B19" s="12">
        <f t="shared" si="0"/>
        <v>44</v>
      </c>
      <c r="C19" s="6">
        <v>42669</v>
      </c>
      <c r="D19" s="3" t="s">
        <v>57</v>
      </c>
      <c r="E19">
        <v>0.5</v>
      </c>
    </row>
    <row r="20" spans="2:5" ht="14.4" x14ac:dyDescent="0.3">
      <c r="B20" s="12">
        <f t="shared" si="0"/>
        <v>1</v>
      </c>
    </row>
    <row r="21" spans="2:5" ht="15" x14ac:dyDescent="0.25">
      <c r="B21" s="12">
        <f t="shared" si="0"/>
        <v>1</v>
      </c>
    </row>
    <row r="22" spans="2:5" ht="15" x14ac:dyDescent="0.25">
      <c r="B22" s="12">
        <f t="shared" si="0"/>
        <v>1</v>
      </c>
    </row>
    <row r="23" spans="2:5" ht="15" x14ac:dyDescent="0.25">
      <c r="B23" s="12">
        <f t="shared" si="0"/>
        <v>1</v>
      </c>
    </row>
    <row r="24" spans="2:5" ht="15" x14ac:dyDescent="0.25">
      <c r="B24" s="12">
        <f t="shared" si="0"/>
        <v>1</v>
      </c>
    </row>
    <row r="25" spans="2:5" ht="15" x14ac:dyDescent="0.25">
      <c r="B25" s="12">
        <f t="shared" si="0"/>
        <v>1</v>
      </c>
    </row>
    <row r="26" spans="2:5" ht="15" x14ac:dyDescent="0.25">
      <c r="B26" s="12">
        <f t="shared" si="0"/>
        <v>1</v>
      </c>
    </row>
    <row r="27" spans="2:5" ht="15" x14ac:dyDescent="0.25">
      <c r="B27" s="12">
        <f t="shared" si="0"/>
        <v>1</v>
      </c>
    </row>
    <row r="28" spans="2:5" ht="15" x14ac:dyDescent="0.25">
      <c r="B28" s="12">
        <f t="shared" si="0"/>
        <v>1</v>
      </c>
    </row>
    <row r="29" spans="2:5" ht="15" x14ac:dyDescent="0.25">
      <c r="B29" s="12">
        <f t="shared" si="0"/>
        <v>1</v>
      </c>
    </row>
    <row r="30" spans="2:5" ht="15" x14ac:dyDescent="0.25">
      <c r="B30" s="12">
        <f t="shared" si="0"/>
        <v>1</v>
      </c>
    </row>
    <row r="31" spans="2:5" ht="15" x14ac:dyDescent="0.25">
      <c r="B31" s="12">
        <f t="shared" si="0"/>
        <v>1</v>
      </c>
    </row>
    <row r="32" spans="2:5" ht="15" x14ac:dyDescent="0.25">
      <c r="B32" s="12">
        <f t="shared" si="0"/>
        <v>1</v>
      </c>
    </row>
    <row r="33" spans="2:2" ht="15" x14ac:dyDescent="0.25">
      <c r="B33" s="12">
        <f t="shared" si="0"/>
        <v>1</v>
      </c>
    </row>
    <row r="34" spans="2:2" ht="15" x14ac:dyDescent="0.25">
      <c r="B34" s="12">
        <f t="shared" si="0"/>
        <v>1</v>
      </c>
    </row>
    <row r="35" spans="2:2" ht="15" x14ac:dyDescent="0.25">
      <c r="B35" s="12">
        <f t="shared" si="0"/>
        <v>1</v>
      </c>
    </row>
    <row r="36" spans="2:2" ht="15" x14ac:dyDescent="0.25">
      <c r="B36" s="12">
        <f t="shared" si="0"/>
        <v>1</v>
      </c>
    </row>
    <row r="37" spans="2:2" ht="15" x14ac:dyDescent="0.25">
      <c r="B37" s="12">
        <f t="shared" si="0"/>
        <v>1</v>
      </c>
    </row>
    <row r="38" spans="2:2" ht="15" x14ac:dyDescent="0.25">
      <c r="B38" s="12">
        <f t="shared" si="0"/>
        <v>1</v>
      </c>
    </row>
    <row r="39" spans="2:2" ht="15" x14ac:dyDescent="0.25">
      <c r="B39" s="12">
        <f t="shared" si="0"/>
        <v>1</v>
      </c>
    </row>
    <row r="40" spans="2:2" ht="15" x14ac:dyDescent="0.25">
      <c r="B40" s="12">
        <f t="shared" si="0"/>
        <v>1</v>
      </c>
    </row>
    <row r="41" spans="2:2" ht="15" x14ac:dyDescent="0.25">
      <c r="B41" s="12">
        <f t="shared" si="0"/>
        <v>1</v>
      </c>
    </row>
    <row r="42" spans="2:2" ht="15" x14ac:dyDescent="0.25">
      <c r="B42" s="12">
        <f t="shared" si="0"/>
        <v>1</v>
      </c>
    </row>
    <row r="43" spans="2:2" ht="15" x14ac:dyDescent="0.25">
      <c r="B43" s="12">
        <f t="shared" si="0"/>
        <v>1</v>
      </c>
    </row>
    <row r="44" spans="2:2" ht="15" x14ac:dyDescent="0.25">
      <c r="B44" s="12">
        <f t="shared" si="0"/>
        <v>1</v>
      </c>
    </row>
    <row r="45" spans="2:2" ht="15" x14ac:dyDescent="0.25">
      <c r="B45" s="12">
        <f t="shared" si="0"/>
        <v>1</v>
      </c>
    </row>
    <row r="46" spans="2:2" ht="15" x14ac:dyDescent="0.25">
      <c r="B46" s="12">
        <f t="shared" si="0"/>
        <v>1</v>
      </c>
    </row>
    <row r="47" spans="2:2" ht="15" x14ac:dyDescent="0.25">
      <c r="B47" s="12">
        <f t="shared" si="0"/>
        <v>1</v>
      </c>
    </row>
    <row r="48" spans="2:2" ht="15" x14ac:dyDescent="0.25">
      <c r="B48" s="12">
        <f t="shared" si="0"/>
        <v>1</v>
      </c>
    </row>
    <row r="49" spans="2:2" ht="15" x14ac:dyDescent="0.25">
      <c r="B49" s="12">
        <f t="shared" si="0"/>
        <v>1</v>
      </c>
    </row>
    <row r="50" spans="2:2" ht="15" x14ac:dyDescent="0.25">
      <c r="B50" s="12">
        <f t="shared" si="0"/>
        <v>1</v>
      </c>
    </row>
    <row r="51" spans="2:2" ht="15" x14ac:dyDescent="0.25">
      <c r="B51" s="12">
        <f t="shared" si="0"/>
        <v>1</v>
      </c>
    </row>
    <row r="52" spans="2:2" ht="15" x14ac:dyDescent="0.25">
      <c r="B52" s="12">
        <f t="shared" si="0"/>
        <v>1</v>
      </c>
    </row>
    <row r="53" spans="2:2" ht="15" x14ac:dyDescent="0.25">
      <c r="B53" s="12">
        <f t="shared" si="0"/>
        <v>1</v>
      </c>
    </row>
    <row r="54" spans="2:2" ht="15" x14ac:dyDescent="0.25">
      <c r="B54" s="12">
        <f t="shared" si="0"/>
        <v>1</v>
      </c>
    </row>
    <row r="55" spans="2:2" ht="15" x14ac:dyDescent="0.25">
      <c r="B55" s="12">
        <f t="shared" si="0"/>
        <v>1</v>
      </c>
    </row>
    <row r="56" spans="2:2" ht="15" x14ac:dyDescent="0.25">
      <c r="B56" s="12">
        <f t="shared" si="0"/>
        <v>1</v>
      </c>
    </row>
    <row r="57" spans="2:2" ht="15" x14ac:dyDescent="0.25">
      <c r="B57" s="12">
        <f t="shared" si="0"/>
        <v>1</v>
      </c>
    </row>
    <row r="58" spans="2:2" ht="15" x14ac:dyDescent="0.25">
      <c r="B58" s="12">
        <f t="shared" si="0"/>
        <v>1</v>
      </c>
    </row>
    <row r="59" spans="2:2" ht="15" x14ac:dyDescent="0.25">
      <c r="B59" s="12">
        <f t="shared" si="0"/>
        <v>1</v>
      </c>
    </row>
    <row r="60" spans="2:2" ht="15" x14ac:dyDescent="0.25">
      <c r="B60" s="12">
        <f t="shared" si="0"/>
        <v>1</v>
      </c>
    </row>
    <row r="61" spans="2:2" ht="15" x14ac:dyDescent="0.25">
      <c r="B61" s="12">
        <f t="shared" si="0"/>
        <v>1</v>
      </c>
    </row>
    <row r="62" spans="2:2" ht="15" x14ac:dyDescent="0.25">
      <c r="B62" s="12">
        <f t="shared" si="0"/>
        <v>1</v>
      </c>
    </row>
    <row r="63" spans="2:2" ht="15" x14ac:dyDescent="0.25">
      <c r="B63" s="12">
        <f t="shared" si="0"/>
        <v>1</v>
      </c>
    </row>
    <row r="64" spans="2:2" ht="15" x14ac:dyDescent="0.25">
      <c r="B64" s="12">
        <f t="shared" si="0"/>
        <v>1</v>
      </c>
    </row>
    <row r="65" spans="2:2" ht="15" x14ac:dyDescent="0.25">
      <c r="B65" s="12">
        <f t="shared" si="0"/>
        <v>1</v>
      </c>
    </row>
    <row r="66" spans="2:2" ht="15" x14ac:dyDescent="0.25">
      <c r="B66" s="12">
        <f t="shared" si="0"/>
        <v>1</v>
      </c>
    </row>
    <row r="67" spans="2:2" ht="15" x14ac:dyDescent="0.25">
      <c r="B67" s="12">
        <f t="shared" si="0"/>
        <v>1</v>
      </c>
    </row>
    <row r="68" spans="2:2" ht="15" x14ac:dyDescent="0.25">
      <c r="B68" s="12">
        <f t="shared" si="0"/>
        <v>1</v>
      </c>
    </row>
    <row r="69" spans="2:2" ht="15" x14ac:dyDescent="0.25">
      <c r="B69" s="12">
        <f t="shared" si="0"/>
        <v>1</v>
      </c>
    </row>
    <row r="70" spans="2:2" ht="15" x14ac:dyDescent="0.25">
      <c r="B70" s="12">
        <f t="shared" si="0"/>
        <v>1</v>
      </c>
    </row>
    <row r="71" spans="2:2" ht="15" x14ac:dyDescent="0.25">
      <c r="B71" s="12">
        <f t="shared" si="0"/>
        <v>1</v>
      </c>
    </row>
    <row r="72" spans="2:2" ht="15" x14ac:dyDescent="0.25">
      <c r="B72" s="12">
        <f t="shared" si="0"/>
        <v>1</v>
      </c>
    </row>
    <row r="73" spans="2:2" ht="15" x14ac:dyDescent="0.25">
      <c r="B73" s="12">
        <f t="shared" ref="B73:B91" si="1">WEEKNUM(C73,2)</f>
        <v>1</v>
      </c>
    </row>
    <row r="74" spans="2:2" ht="15" x14ac:dyDescent="0.25">
      <c r="B74" s="12">
        <f t="shared" si="1"/>
        <v>1</v>
      </c>
    </row>
    <row r="75" spans="2:2" ht="15" x14ac:dyDescent="0.25">
      <c r="B75" s="12">
        <f t="shared" si="1"/>
        <v>1</v>
      </c>
    </row>
    <row r="76" spans="2:2" ht="15" x14ac:dyDescent="0.25">
      <c r="B76" s="12">
        <f t="shared" si="1"/>
        <v>1</v>
      </c>
    </row>
    <row r="77" spans="2:2" ht="15" x14ac:dyDescent="0.25">
      <c r="B77" s="12">
        <f t="shared" si="1"/>
        <v>1</v>
      </c>
    </row>
    <row r="78" spans="2:2" ht="15" x14ac:dyDescent="0.25">
      <c r="B78" s="12">
        <f t="shared" si="1"/>
        <v>1</v>
      </c>
    </row>
    <row r="79" spans="2:2" ht="15" x14ac:dyDescent="0.25">
      <c r="B79" s="12">
        <f t="shared" si="1"/>
        <v>1</v>
      </c>
    </row>
    <row r="80" spans="2:2" ht="15" x14ac:dyDescent="0.25">
      <c r="B80" s="12">
        <f t="shared" si="1"/>
        <v>1</v>
      </c>
    </row>
    <row r="81" spans="2:5" ht="15" x14ac:dyDescent="0.25">
      <c r="B81" s="12">
        <f t="shared" si="1"/>
        <v>1</v>
      </c>
    </row>
    <row r="82" spans="2:5" ht="15" x14ac:dyDescent="0.25">
      <c r="B82" s="12">
        <f t="shared" si="1"/>
        <v>1</v>
      </c>
    </row>
    <row r="83" spans="2:5" ht="15" x14ac:dyDescent="0.25">
      <c r="B83" s="12">
        <f t="shared" si="1"/>
        <v>1</v>
      </c>
    </row>
    <row r="84" spans="2:5" ht="15" x14ac:dyDescent="0.25">
      <c r="B84" s="12">
        <f t="shared" si="1"/>
        <v>1</v>
      </c>
    </row>
    <row r="85" spans="2:5" ht="15" x14ac:dyDescent="0.25">
      <c r="B85" s="12">
        <f t="shared" si="1"/>
        <v>1</v>
      </c>
    </row>
    <row r="86" spans="2:5" ht="15" x14ac:dyDescent="0.25">
      <c r="B86" s="12">
        <f t="shared" si="1"/>
        <v>1</v>
      </c>
    </row>
    <row r="87" spans="2:5" ht="15" x14ac:dyDescent="0.25">
      <c r="B87" s="12">
        <f t="shared" si="1"/>
        <v>1</v>
      </c>
    </row>
    <row r="88" spans="2:5" ht="15" x14ac:dyDescent="0.25">
      <c r="B88" s="12">
        <f t="shared" si="1"/>
        <v>1</v>
      </c>
    </row>
    <row r="89" spans="2:5" ht="15" x14ac:dyDescent="0.25">
      <c r="B89" s="12">
        <f t="shared" si="1"/>
        <v>1</v>
      </c>
    </row>
    <row r="90" spans="2:5" ht="15" x14ac:dyDescent="0.25">
      <c r="B90" s="12">
        <f t="shared" si="1"/>
        <v>1</v>
      </c>
    </row>
    <row r="91" spans="2:5" ht="15" x14ac:dyDescent="0.25">
      <c r="B91" s="12">
        <f t="shared" si="1"/>
        <v>1</v>
      </c>
    </row>
    <row r="92" spans="2:5" ht="15" x14ac:dyDescent="0.25">
      <c r="B92" s="14"/>
      <c r="C92" s="8" t="s">
        <v>1</v>
      </c>
      <c r="E92">
        <f>SUBTOTAL(109,Tabelle3510821[Aufwand
(in h)])</f>
        <v>17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E90"/>
  <sheetViews>
    <sheetView topLeftCell="A31" workbookViewId="0">
      <selection activeCell="B21" sqref="B21"/>
    </sheetView>
  </sheetViews>
  <sheetFormatPr baseColWidth="10" defaultColWidth="11.453125" defaultRowHeight="14.5" x14ac:dyDescent="0.35"/>
  <cols>
    <col min="1" max="1" width="15.36328125" style="1" customWidth="1"/>
    <col min="2" max="2" width="15.90625" style="1" customWidth="1"/>
    <col min="3" max="3" width="14.6328125" style="6" customWidth="1"/>
    <col min="4" max="4" width="34.90625" style="3" bestFit="1" customWidth="1"/>
    <col min="5" max="5" width="8.90625" customWidth="1"/>
  </cols>
  <sheetData>
    <row r="1" spans="1:5" ht="26" x14ac:dyDescent="0.6">
      <c r="A1" s="25" t="s">
        <v>8</v>
      </c>
      <c r="B1" s="2"/>
      <c r="D1" s="11"/>
    </row>
    <row r="2" spans="1:5" ht="14.4" x14ac:dyDescent="0.3">
      <c r="A2" t="s">
        <v>6</v>
      </c>
      <c r="B2" t="s">
        <v>7</v>
      </c>
    </row>
    <row r="3" spans="1:5" ht="14.4" x14ac:dyDescent="0.3">
      <c r="A3" s="1" t="str">
        <f>B6</f>
        <v>Claudia Telesca</v>
      </c>
      <c r="B3">
        <f>Tabelle3510823[[#Totals],[Aufwand
(in h)]]</f>
        <v>23</v>
      </c>
      <c r="D3" s="6"/>
    </row>
    <row r="6" spans="1:5" ht="14.4" x14ac:dyDescent="0.3">
      <c r="B6" s="21" t="s">
        <v>0</v>
      </c>
      <c r="C6" s="3"/>
      <c r="D6"/>
    </row>
    <row r="7" spans="1:5" ht="29" x14ac:dyDescent="0.35">
      <c r="A7" s="4"/>
      <c r="B7" s="13" t="s">
        <v>9</v>
      </c>
      <c r="C7" s="7" t="s">
        <v>3</v>
      </c>
      <c r="D7" s="5" t="s">
        <v>4</v>
      </c>
      <c r="E7" s="5" t="s">
        <v>5</v>
      </c>
    </row>
    <row r="8" spans="1:5" ht="14.4" x14ac:dyDescent="0.3">
      <c r="B8" s="15">
        <f>WEEKNUM(C8,2)</f>
        <v>39</v>
      </c>
      <c r="C8" s="7">
        <v>42638</v>
      </c>
      <c r="D8" s="4" t="s">
        <v>18</v>
      </c>
      <c r="E8" s="5">
        <v>1</v>
      </c>
    </row>
    <row r="9" spans="1:5" ht="14.4" x14ac:dyDescent="0.3">
      <c r="B9" s="15">
        <f>WEEKNUM(C9,2)</f>
        <v>40</v>
      </c>
      <c r="C9" s="7">
        <v>42640</v>
      </c>
      <c r="D9" s="4" t="s">
        <v>15</v>
      </c>
      <c r="E9" s="5">
        <v>1</v>
      </c>
    </row>
    <row r="10" spans="1:5" ht="14.4" x14ac:dyDescent="0.3">
      <c r="B10" s="12">
        <f>WEEKNUM(C10,2)</f>
        <v>40</v>
      </c>
      <c r="C10" s="6">
        <v>42642</v>
      </c>
      <c r="D10" s="3" t="s">
        <v>17</v>
      </c>
      <c r="E10">
        <v>1.5</v>
      </c>
    </row>
    <row r="11" spans="1:5" ht="14.4" x14ac:dyDescent="0.3">
      <c r="B11" s="15">
        <f t="shared" ref="B11:B70" si="0">WEEKNUM(C11,2)</f>
        <v>41</v>
      </c>
      <c r="C11" s="7">
        <v>42646</v>
      </c>
      <c r="D11" s="5" t="s">
        <v>27</v>
      </c>
      <c r="E11" s="5">
        <v>0.75</v>
      </c>
    </row>
    <row r="12" spans="1:5" ht="14.4" x14ac:dyDescent="0.3">
      <c r="B12" s="12">
        <f t="shared" si="0"/>
        <v>41</v>
      </c>
      <c r="C12" s="6">
        <v>42649</v>
      </c>
      <c r="D12" s="3" t="s">
        <v>28</v>
      </c>
      <c r="E12">
        <v>1.5</v>
      </c>
    </row>
    <row r="13" spans="1:5" ht="28.75" x14ac:dyDescent="0.3">
      <c r="B13" s="12">
        <f t="shared" si="0"/>
        <v>42</v>
      </c>
      <c r="C13" s="6">
        <v>42653</v>
      </c>
      <c r="D13" s="3" t="s">
        <v>31</v>
      </c>
      <c r="E13">
        <v>1.5</v>
      </c>
    </row>
    <row r="14" spans="1:5" ht="28.75" x14ac:dyDescent="0.3">
      <c r="B14" s="12">
        <f t="shared" si="0"/>
        <v>42</v>
      </c>
      <c r="C14" s="6">
        <v>42655</v>
      </c>
      <c r="D14" s="3" t="s">
        <v>33</v>
      </c>
      <c r="E14">
        <v>1</v>
      </c>
    </row>
    <row r="15" spans="1:5" ht="29" x14ac:dyDescent="0.35">
      <c r="B15" s="12">
        <f t="shared" si="0"/>
        <v>42</v>
      </c>
      <c r="C15" s="6">
        <v>42658</v>
      </c>
      <c r="D15" s="3" t="s">
        <v>37</v>
      </c>
      <c r="E15">
        <v>2</v>
      </c>
    </row>
    <row r="16" spans="1:5" ht="14.4" x14ac:dyDescent="0.3">
      <c r="B16" s="12">
        <f t="shared" si="0"/>
        <v>42</v>
      </c>
      <c r="C16" s="6">
        <v>42659</v>
      </c>
      <c r="D16" s="3" t="s">
        <v>47</v>
      </c>
      <c r="E16">
        <v>0.5</v>
      </c>
    </row>
    <row r="17" spans="2:5" ht="14.4" x14ac:dyDescent="0.3">
      <c r="B17" s="12">
        <f t="shared" si="0"/>
        <v>43</v>
      </c>
      <c r="C17" s="6">
        <v>42660</v>
      </c>
      <c r="D17" s="3" t="s">
        <v>48</v>
      </c>
      <c r="E17">
        <v>0.75</v>
      </c>
    </row>
    <row r="18" spans="2:5" ht="14.4" x14ac:dyDescent="0.3">
      <c r="B18" s="12">
        <f t="shared" ref="B18" si="1">WEEKNUM(C18,2)</f>
        <v>43</v>
      </c>
      <c r="C18" s="6">
        <v>42661</v>
      </c>
      <c r="D18" s="3" t="s">
        <v>45</v>
      </c>
      <c r="E18">
        <v>2</v>
      </c>
    </row>
    <row r="19" spans="2:5" ht="28.75" x14ac:dyDescent="0.3">
      <c r="B19" s="12">
        <f t="shared" si="0"/>
        <v>43</v>
      </c>
      <c r="C19" s="6">
        <v>42662</v>
      </c>
      <c r="D19" s="3" t="s">
        <v>49</v>
      </c>
      <c r="E19">
        <v>1.5</v>
      </c>
    </row>
    <row r="20" spans="2:5" ht="14.4" x14ac:dyDescent="0.3">
      <c r="B20" s="12">
        <f t="shared" si="0"/>
        <v>43</v>
      </c>
      <c r="C20" s="6">
        <v>42663</v>
      </c>
      <c r="D20" s="3" t="s">
        <v>17</v>
      </c>
      <c r="E20">
        <v>1.5</v>
      </c>
    </row>
    <row r="21" spans="2:5" ht="29" x14ac:dyDescent="0.35">
      <c r="B21" s="12">
        <f t="shared" si="0"/>
        <v>43</v>
      </c>
      <c r="C21" s="6">
        <v>42664</v>
      </c>
      <c r="D21" s="3" t="s">
        <v>50</v>
      </c>
      <c r="E21">
        <v>6.5</v>
      </c>
    </row>
    <row r="22" spans="2:5" ht="14.4" x14ac:dyDescent="0.3">
      <c r="B22" s="12">
        <f t="shared" si="0"/>
        <v>1</v>
      </c>
    </row>
    <row r="23" spans="2:5" ht="14.4" x14ac:dyDescent="0.3">
      <c r="B23" s="12">
        <f t="shared" si="0"/>
        <v>1</v>
      </c>
    </row>
    <row r="24" spans="2:5" ht="14.4" x14ac:dyDescent="0.3">
      <c r="B24" s="12">
        <f t="shared" si="0"/>
        <v>1</v>
      </c>
    </row>
    <row r="25" spans="2:5" ht="14.4" x14ac:dyDescent="0.3">
      <c r="B25" s="12">
        <f t="shared" si="0"/>
        <v>1</v>
      </c>
    </row>
    <row r="26" spans="2:5" ht="14.4" x14ac:dyDescent="0.3">
      <c r="B26" s="12">
        <f t="shared" si="0"/>
        <v>1</v>
      </c>
    </row>
    <row r="27" spans="2:5" ht="14.4" x14ac:dyDescent="0.3">
      <c r="B27" s="12">
        <f t="shared" si="0"/>
        <v>1</v>
      </c>
    </row>
    <row r="28" spans="2:5" ht="14.4" x14ac:dyDescent="0.3">
      <c r="B28" s="12">
        <f t="shared" si="0"/>
        <v>1</v>
      </c>
    </row>
    <row r="29" spans="2:5" ht="14.4" x14ac:dyDescent="0.3">
      <c r="B29" s="12">
        <f t="shared" si="0"/>
        <v>1</v>
      </c>
    </row>
    <row r="30" spans="2:5" ht="14.4" x14ac:dyDescent="0.3">
      <c r="B30" s="12">
        <f t="shared" si="0"/>
        <v>1</v>
      </c>
    </row>
    <row r="31" spans="2:5" ht="14.4" x14ac:dyDescent="0.3">
      <c r="B31" s="12">
        <f t="shared" si="0"/>
        <v>1</v>
      </c>
    </row>
    <row r="32" spans="2:5" ht="14.4" x14ac:dyDescent="0.3">
      <c r="B32" s="12">
        <f t="shared" si="0"/>
        <v>1</v>
      </c>
    </row>
    <row r="33" spans="2:2" ht="14.4" x14ac:dyDescent="0.3">
      <c r="B33" s="12">
        <f t="shared" si="0"/>
        <v>1</v>
      </c>
    </row>
    <row r="34" spans="2:2" ht="14.4" x14ac:dyDescent="0.3">
      <c r="B34" s="12">
        <f t="shared" si="0"/>
        <v>1</v>
      </c>
    </row>
    <row r="35" spans="2:2" ht="14.4" x14ac:dyDescent="0.3">
      <c r="B35" s="12">
        <f t="shared" si="0"/>
        <v>1</v>
      </c>
    </row>
    <row r="36" spans="2:2" ht="14.4" x14ac:dyDescent="0.3">
      <c r="B36" s="12">
        <f t="shared" si="0"/>
        <v>1</v>
      </c>
    </row>
    <row r="37" spans="2:2" ht="14.4" x14ac:dyDescent="0.3">
      <c r="B37" s="12">
        <f t="shared" si="0"/>
        <v>1</v>
      </c>
    </row>
    <row r="38" spans="2:2" ht="14.4" x14ac:dyDescent="0.3">
      <c r="B38" s="12">
        <f t="shared" si="0"/>
        <v>1</v>
      </c>
    </row>
    <row r="39" spans="2:2" ht="14.4" x14ac:dyDescent="0.3">
      <c r="B39" s="12">
        <f t="shared" si="0"/>
        <v>1</v>
      </c>
    </row>
    <row r="40" spans="2:2" ht="14.4" x14ac:dyDescent="0.3">
      <c r="B40" s="12">
        <f t="shared" si="0"/>
        <v>1</v>
      </c>
    </row>
    <row r="41" spans="2:2" ht="14.4" x14ac:dyDescent="0.3">
      <c r="B41" s="12">
        <f t="shared" si="0"/>
        <v>1</v>
      </c>
    </row>
    <row r="42" spans="2:2" ht="14.4" x14ac:dyDescent="0.3">
      <c r="B42" s="12">
        <f t="shared" si="0"/>
        <v>1</v>
      </c>
    </row>
    <row r="43" spans="2:2" ht="14.4" x14ac:dyDescent="0.3">
      <c r="B43" s="12">
        <f t="shared" si="0"/>
        <v>1</v>
      </c>
    </row>
    <row r="44" spans="2:2" ht="14.4" x14ac:dyDescent="0.3">
      <c r="B44" s="12">
        <f t="shared" si="0"/>
        <v>1</v>
      </c>
    </row>
    <row r="45" spans="2:2" ht="14.4" x14ac:dyDescent="0.3">
      <c r="B45" s="12">
        <f t="shared" si="0"/>
        <v>1</v>
      </c>
    </row>
    <row r="46" spans="2:2" ht="14.4" x14ac:dyDescent="0.3">
      <c r="B46" s="12">
        <f t="shared" si="0"/>
        <v>1</v>
      </c>
    </row>
    <row r="47" spans="2:2" ht="14.4" x14ac:dyDescent="0.3">
      <c r="B47" s="12">
        <f t="shared" si="0"/>
        <v>1</v>
      </c>
    </row>
    <row r="48" spans="2:2" ht="14.4" x14ac:dyDescent="0.3">
      <c r="B48" s="12">
        <f t="shared" si="0"/>
        <v>1</v>
      </c>
    </row>
    <row r="49" spans="2:2" ht="14.4" x14ac:dyDescent="0.3">
      <c r="B49" s="12">
        <f t="shared" si="0"/>
        <v>1</v>
      </c>
    </row>
    <row r="50" spans="2:2" ht="14.4" x14ac:dyDescent="0.3">
      <c r="B50" s="12">
        <f t="shared" si="0"/>
        <v>1</v>
      </c>
    </row>
    <row r="51" spans="2:2" ht="14.4" x14ac:dyDescent="0.3">
      <c r="B51" s="12">
        <f t="shared" si="0"/>
        <v>1</v>
      </c>
    </row>
    <row r="52" spans="2:2" ht="14.4" x14ac:dyDescent="0.3">
      <c r="B52" s="12">
        <f t="shared" si="0"/>
        <v>1</v>
      </c>
    </row>
    <row r="53" spans="2:2" ht="14.4" x14ac:dyDescent="0.3">
      <c r="B53" s="12">
        <f t="shared" si="0"/>
        <v>1</v>
      </c>
    </row>
    <row r="54" spans="2:2" ht="14.4" x14ac:dyDescent="0.3">
      <c r="B54" s="12">
        <f t="shared" si="0"/>
        <v>1</v>
      </c>
    </row>
    <row r="55" spans="2:2" ht="14.4" x14ac:dyDescent="0.3">
      <c r="B55" s="12">
        <f t="shared" si="0"/>
        <v>1</v>
      </c>
    </row>
    <row r="56" spans="2:2" ht="15" x14ac:dyDescent="0.25">
      <c r="B56" s="12">
        <f t="shared" si="0"/>
        <v>1</v>
      </c>
    </row>
    <row r="57" spans="2:2" ht="15" x14ac:dyDescent="0.25">
      <c r="B57" s="12">
        <f t="shared" si="0"/>
        <v>1</v>
      </c>
    </row>
    <row r="58" spans="2:2" ht="15" x14ac:dyDescent="0.25">
      <c r="B58" s="12">
        <f t="shared" si="0"/>
        <v>1</v>
      </c>
    </row>
    <row r="59" spans="2:2" ht="15" x14ac:dyDescent="0.25">
      <c r="B59" s="12">
        <f t="shared" si="0"/>
        <v>1</v>
      </c>
    </row>
    <row r="60" spans="2:2" ht="15" x14ac:dyDescent="0.25">
      <c r="B60" s="12">
        <f t="shared" si="0"/>
        <v>1</v>
      </c>
    </row>
    <row r="61" spans="2:2" ht="15" x14ac:dyDescent="0.25">
      <c r="B61" s="12">
        <f t="shared" si="0"/>
        <v>1</v>
      </c>
    </row>
    <row r="62" spans="2:2" ht="15" x14ac:dyDescent="0.25">
      <c r="B62" s="12">
        <f t="shared" si="0"/>
        <v>1</v>
      </c>
    </row>
    <row r="63" spans="2:2" ht="15" x14ac:dyDescent="0.25">
      <c r="B63" s="12">
        <f t="shared" si="0"/>
        <v>1</v>
      </c>
    </row>
    <row r="64" spans="2:2" ht="15" x14ac:dyDescent="0.25">
      <c r="B64" s="12">
        <f t="shared" si="0"/>
        <v>1</v>
      </c>
    </row>
    <row r="65" spans="2:2" ht="15" x14ac:dyDescent="0.25">
      <c r="B65" s="12">
        <f t="shared" si="0"/>
        <v>1</v>
      </c>
    </row>
    <row r="66" spans="2:2" ht="15" x14ac:dyDescent="0.25">
      <c r="B66" s="12">
        <f t="shared" si="0"/>
        <v>1</v>
      </c>
    </row>
    <row r="67" spans="2:2" ht="15" x14ac:dyDescent="0.25">
      <c r="B67" s="12">
        <f t="shared" si="0"/>
        <v>1</v>
      </c>
    </row>
    <row r="68" spans="2:2" ht="15" x14ac:dyDescent="0.25">
      <c r="B68" s="12">
        <f t="shared" si="0"/>
        <v>1</v>
      </c>
    </row>
    <row r="69" spans="2:2" ht="15" x14ac:dyDescent="0.25">
      <c r="B69" s="12">
        <f t="shared" si="0"/>
        <v>1</v>
      </c>
    </row>
    <row r="70" spans="2:2" ht="15" x14ac:dyDescent="0.25">
      <c r="B70" s="12">
        <f t="shared" si="0"/>
        <v>1</v>
      </c>
    </row>
    <row r="71" spans="2:2" ht="15" x14ac:dyDescent="0.25">
      <c r="B71" s="12">
        <f t="shared" ref="B71:B89" si="2">WEEKNUM(C71,2)</f>
        <v>1</v>
      </c>
    </row>
    <row r="72" spans="2:2" ht="15" x14ac:dyDescent="0.25">
      <c r="B72" s="12">
        <f t="shared" si="2"/>
        <v>1</v>
      </c>
    </row>
    <row r="73" spans="2:2" ht="15" x14ac:dyDescent="0.25">
      <c r="B73" s="12">
        <f t="shared" si="2"/>
        <v>1</v>
      </c>
    </row>
    <row r="74" spans="2:2" ht="15" x14ac:dyDescent="0.25">
      <c r="B74" s="12">
        <f t="shared" si="2"/>
        <v>1</v>
      </c>
    </row>
    <row r="75" spans="2:2" ht="15" x14ac:dyDescent="0.25">
      <c r="B75" s="12">
        <f t="shared" si="2"/>
        <v>1</v>
      </c>
    </row>
    <row r="76" spans="2:2" ht="15" x14ac:dyDescent="0.25">
      <c r="B76" s="12">
        <f t="shared" si="2"/>
        <v>1</v>
      </c>
    </row>
    <row r="77" spans="2:2" ht="15" x14ac:dyDescent="0.25">
      <c r="B77" s="12">
        <f t="shared" si="2"/>
        <v>1</v>
      </c>
    </row>
    <row r="78" spans="2:2" ht="15" x14ac:dyDescent="0.25">
      <c r="B78" s="12">
        <f t="shared" si="2"/>
        <v>1</v>
      </c>
    </row>
    <row r="79" spans="2:2" ht="15" x14ac:dyDescent="0.25">
      <c r="B79" s="12">
        <f t="shared" si="2"/>
        <v>1</v>
      </c>
    </row>
    <row r="80" spans="2:2" ht="15" x14ac:dyDescent="0.25">
      <c r="B80" s="12">
        <f t="shared" si="2"/>
        <v>1</v>
      </c>
    </row>
    <row r="81" spans="2:5" ht="15" x14ac:dyDescent="0.25">
      <c r="B81" s="12">
        <f t="shared" si="2"/>
        <v>1</v>
      </c>
    </row>
    <row r="82" spans="2:5" ht="15" x14ac:dyDescent="0.25">
      <c r="B82" s="12">
        <f t="shared" si="2"/>
        <v>1</v>
      </c>
    </row>
    <row r="83" spans="2:5" ht="15" x14ac:dyDescent="0.25">
      <c r="B83" s="12">
        <f t="shared" si="2"/>
        <v>1</v>
      </c>
    </row>
    <row r="84" spans="2:5" ht="15" x14ac:dyDescent="0.25">
      <c r="B84" s="12">
        <f t="shared" si="2"/>
        <v>1</v>
      </c>
    </row>
    <row r="85" spans="2:5" ht="15" x14ac:dyDescent="0.25">
      <c r="B85" s="12">
        <f t="shared" si="2"/>
        <v>1</v>
      </c>
    </row>
    <row r="86" spans="2:5" ht="15" x14ac:dyDescent="0.25">
      <c r="B86" s="12">
        <f t="shared" si="2"/>
        <v>1</v>
      </c>
    </row>
    <row r="87" spans="2:5" ht="15" x14ac:dyDescent="0.25">
      <c r="B87" s="12">
        <f t="shared" si="2"/>
        <v>1</v>
      </c>
    </row>
    <row r="88" spans="2:5" ht="15" x14ac:dyDescent="0.25">
      <c r="B88" s="12">
        <f t="shared" si="2"/>
        <v>1</v>
      </c>
    </row>
    <row r="89" spans="2:5" ht="15" x14ac:dyDescent="0.25">
      <c r="B89" s="12">
        <f t="shared" si="2"/>
        <v>1</v>
      </c>
    </row>
    <row r="90" spans="2:5" ht="15" x14ac:dyDescent="0.25">
      <c r="B90" s="14"/>
      <c r="C90" s="8" t="s">
        <v>1</v>
      </c>
      <c r="E90">
        <f>SUBTOTAL(109,Tabelle3510823[Aufwand
(in h)])</f>
        <v>23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Übersicht</vt:lpstr>
      <vt:lpstr>Burcu Sevinc</vt:lpstr>
      <vt:lpstr>Fabian Kammermann</vt:lpstr>
      <vt:lpstr>Niveadha Kanagarasa</vt:lpstr>
      <vt:lpstr>Pascal Dittli</vt:lpstr>
      <vt:lpstr>Patrick Jolo</vt:lpstr>
      <vt:lpstr>Remy Lam</vt:lpstr>
      <vt:lpstr>Claudia Telesca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</dc:creator>
  <cp:lastModifiedBy>Patrick Jolo</cp:lastModifiedBy>
  <dcterms:created xsi:type="dcterms:W3CDTF">2016-02-28T12:59:46Z</dcterms:created>
  <dcterms:modified xsi:type="dcterms:W3CDTF">2016-10-27T11:29:16Z</dcterms:modified>
</cp:coreProperties>
</file>