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070" windowHeight="7760" firstSheet="2" activeTab="7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0" l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9" i="1"/>
  <c r="B11" i="1"/>
  <c r="B12" i="1"/>
  <c r="A11" i="1"/>
  <c r="B10" i="1"/>
  <c r="A10" i="1"/>
  <c r="A9" i="1"/>
  <c r="B8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<sst xmlns="http://schemas.openxmlformats.org/spreadsheetml/2006/main" count="180" uniqueCount="84">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</sst>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5">
      <calculatedColumnFormula>WEEKNUM(C8,2)</calculatedColumnFormula>
    </tableColumn>
    <tableColumn id="1" name="Datum" totalsRowLabel="Ergebnis" dataDxfId="22" totalsRowDxfId="4"/>
    <tableColumn id="2" name="Tätigkeit" dataDxfId="21" totalsRowDxfId="3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2">
      <calculatedColumnFormula>WEEKNUM(C8,2)</calculatedColumnFormula>
    </tableColumn>
    <tableColumn id="1" name="Datum" totalsRowLabel="Ergebnis" dataDxfId="7" totalsRowDxfId="1"/>
    <tableColumn id="2" name="Tätigkeit" dataDxfId="6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2">
  <autoFilter ref="B7:E92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D4" sqref="D4"/>
    </sheetView>
  </sheetViews>
  <sheetFormatPr baseColWidth="10" defaultColWidth="11.453125" defaultRowHeight="14.5" x14ac:dyDescent="0.35"/>
  <cols>
    <col min="1" max="1" width="29.26953125" style="1" bestFit="1" customWidth="1"/>
    <col min="2" max="2" width="15.7265625" style="1" customWidth="1"/>
    <col min="3" max="3" width="14.6328125" style="6" customWidth="1"/>
    <col min="4" max="4" width="30.6328125" style="3" customWidth="1"/>
    <col min="5" max="5" width="8.7265625" customWidth="1"/>
    <col min="6" max="6" width="11.26953125" customWidth="1"/>
    <col min="7" max="7" width="14.6328125" style="6" customWidth="1"/>
    <col min="8" max="8" width="30.6328125" style="3" customWidth="1"/>
    <col min="9" max="9" width="22.7265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7265625" customWidth="1"/>
    <col min="15" max="15" width="9.36328125" customWidth="1"/>
    <col min="17" max="17" width="14.6328125" style="6" customWidth="1"/>
    <col min="18" max="18" width="30.6328125" style="3" customWidth="1"/>
    <col min="19" max="19" width="22.7265625" customWidth="1"/>
    <col min="20" max="20" width="9.36328125" customWidth="1"/>
    <col min="22" max="22" width="14.6328125" style="6" customWidth="1"/>
    <col min="23" max="23" width="30.6328125" style="3" customWidth="1"/>
    <col min="24" max="24" width="22.7265625" customWidth="1"/>
    <col min="25" max="25" width="9.36328125" customWidth="1"/>
    <col min="27" max="27" width="14.6328125" style="6" customWidth="1"/>
    <col min="28" max="28" width="30.6328125" style="3" customWidth="1"/>
    <col min="29" max="29" width="22.7265625" customWidth="1"/>
    <col min="30" max="30" width="9.36328125" customWidth="1"/>
    <col min="32" max="32" width="14.6328125" style="6" customWidth="1"/>
    <col min="33" max="33" width="30.6328125" style="3" customWidth="1"/>
    <col min="34" max="34" width="22.7265625" customWidth="1"/>
    <col min="35" max="35" width="9.36328125" customWidth="1"/>
  </cols>
  <sheetData>
    <row r="1" spans="1:4" ht="26.25" x14ac:dyDescent="0.4">
      <c r="A1" s="2" t="s">
        <v>2</v>
      </c>
      <c r="B1" s="2"/>
    </row>
    <row r="2" spans="1:4" ht="14.65" customHeight="1" x14ac:dyDescent="0.4">
      <c r="A2" s="2"/>
      <c r="B2" s="2"/>
      <c r="D2" s="11"/>
    </row>
    <row r="3" spans="1:4" ht="14.65" customHeight="1" x14ac:dyDescent="0.6">
      <c r="A3" s="10" t="s">
        <v>8</v>
      </c>
      <c r="B3" s="2"/>
      <c r="D3" s="11"/>
    </row>
    <row r="4" spans="1:4" ht="14.65" customHeight="1" x14ac:dyDescent="0.25">
      <c r="A4" t="s">
        <v>6</v>
      </c>
      <c r="B4" t="s">
        <v>7</v>
      </c>
    </row>
    <row r="5" spans="1:4" ht="14.65" customHeight="1" x14ac:dyDescent="0.25">
      <c r="A5" t="str">
        <f>Tabelle697[Person]</f>
        <v>Burcu Sevinc</v>
      </c>
      <c r="B5">
        <f>Tabelle697[Aufwand Total]</f>
        <v>16</v>
      </c>
      <c r="D5" s="6"/>
    </row>
    <row r="6" spans="1:4" ht="14.65" customHeight="1" x14ac:dyDescent="0.25">
      <c r="A6" t="str">
        <f>Tabelle69712[Person]</f>
        <v>Fabian Kammermann</v>
      </c>
      <c r="B6">
        <f>Tabelle69712[Aufwand Total]</f>
        <v>22.25</v>
      </c>
    </row>
    <row r="7" spans="1:4" ht="14.65" customHeight="1" x14ac:dyDescent="0.25">
      <c r="A7" s="1" t="str">
        <f>Tabelle69714[Person]</f>
        <v>Niveadha Kanagarasa</v>
      </c>
      <c r="B7" s="14">
        <f>Tabelle69714[Aufwand Total]</f>
        <v>17.25</v>
      </c>
    </row>
    <row r="8" spans="1:4" ht="15" x14ac:dyDescent="0.25">
      <c r="A8" s="1" t="str">
        <f>Tabelle69716[Person]</f>
        <v>Pascal Dittli</v>
      </c>
      <c r="B8" s="14">
        <f>Tabelle69716[Aufwand Total]</f>
        <v>31.25</v>
      </c>
    </row>
    <row r="9" spans="1:4" ht="15" x14ac:dyDescent="0.25">
      <c r="A9" s="1" t="str">
        <f>Tabelle69718[Person]</f>
        <v>Patrick Jolo</v>
      </c>
      <c r="B9" s="14">
        <f>Tabelle69718[Aufwand Total]</f>
        <v>29.75</v>
      </c>
    </row>
    <row r="10" spans="1:4" ht="15" x14ac:dyDescent="0.25">
      <c r="A10" s="1" t="str">
        <f>Tabelle69720[Person]</f>
        <v>Remy Lam</v>
      </c>
      <c r="B10" s="14">
        <f>Tabelle69720[Aufwand Total]</f>
        <v>17.5</v>
      </c>
    </row>
    <row r="11" spans="1:4" ht="15" x14ac:dyDescent="0.25">
      <c r="A11" s="1" t="str">
        <f>Tabelle69722[Person]</f>
        <v>Claudia Telesca</v>
      </c>
      <c r="B11" s="14">
        <f>Tabelle69722[Aufwand Total]</f>
        <v>31.5</v>
      </c>
    </row>
    <row r="12" spans="1:4" ht="15" x14ac:dyDescent="0.25">
      <c r="A12" t="s">
        <v>1</v>
      </c>
      <c r="B12">
        <f>SUBTOTAL(109,Tabelle69[Aufwand Total])</f>
        <v>165.5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11" workbookViewId="0">
      <selection activeCell="E18" sqref="E18"/>
    </sheetView>
  </sheetViews>
  <sheetFormatPr baseColWidth="10" defaultColWidth="11.453125" defaultRowHeight="14.5" x14ac:dyDescent="0.35"/>
  <cols>
    <col min="1" max="1" width="15.36328125" style="1" customWidth="1"/>
    <col min="2" max="2" width="15.7265625" style="1" customWidth="1"/>
    <col min="3" max="3" width="14.6328125" style="6" customWidth="1"/>
    <col min="4" max="4" width="34.7265625" style="3" bestFit="1" customWidth="1"/>
    <col min="5" max="5" width="8.7265625" customWidth="1"/>
  </cols>
  <sheetData>
    <row r="1" spans="1:5" ht="26" x14ac:dyDescent="0.6">
      <c r="A1" s="22" t="s">
        <v>8</v>
      </c>
      <c r="B1" s="2"/>
      <c r="D1" s="11"/>
    </row>
    <row r="2" spans="1:5" ht="15" x14ac:dyDescent="0.25">
      <c r="A2" t="s">
        <v>6</v>
      </c>
      <c r="B2" t="s">
        <v>7</v>
      </c>
    </row>
    <row r="3" spans="1:5" ht="15" x14ac:dyDescent="0.25">
      <c r="A3" s="1" t="str">
        <f>B6</f>
        <v>Burcu Sevinc</v>
      </c>
      <c r="B3">
        <f>Tabelle35108[[#Totals],[Aufwand
(in h)]]</f>
        <v>16</v>
      </c>
      <c r="D3" s="6"/>
    </row>
    <row r="6" spans="1:5" ht="15" x14ac:dyDescent="0.2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5" x14ac:dyDescent="0.2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ht="1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5" x14ac:dyDescent="0.2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ht="15" x14ac:dyDescent="0.2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ht="1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15" x14ac:dyDescent="0.2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ht="15" x14ac:dyDescent="0.25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35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ht="15" x14ac:dyDescent="0.25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ht="15" x14ac:dyDescent="0.25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ht="15" x14ac:dyDescent="0.25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35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ht="15" x14ac:dyDescent="0.25">
      <c r="B21" s="12">
        <f t="shared" si="0"/>
        <v>1</v>
      </c>
    </row>
    <row r="22" spans="2:5" ht="15" x14ac:dyDescent="0.25">
      <c r="B22" s="12">
        <f t="shared" si="0"/>
        <v>1</v>
      </c>
    </row>
    <row r="23" spans="2:5" ht="15" x14ac:dyDescent="0.25">
      <c r="B23" s="12">
        <f t="shared" si="0"/>
        <v>1</v>
      </c>
    </row>
    <row r="24" spans="2:5" ht="15" x14ac:dyDescent="0.25">
      <c r="B24" s="12">
        <f t="shared" si="0"/>
        <v>1</v>
      </c>
    </row>
    <row r="25" spans="2:5" ht="15" x14ac:dyDescent="0.25">
      <c r="B25" s="12">
        <f t="shared" si="0"/>
        <v>1</v>
      </c>
    </row>
    <row r="26" spans="2:5" ht="15" x14ac:dyDescent="0.25">
      <c r="B26" s="12">
        <f t="shared" si="0"/>
        <v>1</v>
      </c>
    </row>
    <row r="27" spans="2:5" ht="15" x14ac:dyDescent="0.25">
      <c r="B27" s="12">
        <f t="shared" si="0"/>
        <v>1</v>
      </c>
    </row>
    <row r="28" spans="2:5" ht="15" x14ac:dyDescent="0.25">
      <c r="B28" s="12">
        <f t="shared" si="0"/>
        <v>1</v>
      </c>
    </row>
    <row r="29" spans="2:5" ht="15" x14ac:dyDescent="0.25">
      <c r="B29" s="12">
        <f t="shared" si="0"/>
        <v>1</v>
      </c>
    </row>
    <row r="30" spans="2:5" ht="15" x14ac:dyDescent="0.25">
      <c r="B30" s="12">
        <f t="shared" si="0"/>
        <v>1</v>
      </c>
    </row>
    <row r="31" spans="2:5" ht="15" x14ac:dyDescent="0.25">
      <c r="B31" s="12">
        <f t="shared" si="0"/>
        <v>1</v>
      </c>
    </row>
    <row r="32" spans="2:5" ht="15" x14ac:dyDescent="0.25">
      <c r="B32" s="12">
        <f t="shared" si="0"/>
        <v>1</v>
      </c>
    </row>
    <row r="33" spans="2:2" ht="15" x14ac:dyDescent="0.2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SUBTOTAL(109,Tabelle35108[Aufwand
(in h)])</f>
        <v>16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E26" sqref="E26"/>
    </sheetView>
  </sheetViews>
  <sheetFormatPr baseColWidth="10" defaultColWidth="11.453125" defaultRowHeight="14.5" x14ac:dyDescent="0.35"/>
  <cols>
    <col min="1" max="1" width="18.26953125" style="1" bestFit="1" customWidth="1"/>
    <col min="2" max="2" width="19.26953125" style="1" bestFit="1" customWidth="1"/>
    <col min="3" max="3" width="14.6328125" style="6" customWidth="1"/>
    <col min="4" max="4" width="36.6328125" style="3" customWidth="1"/>
    <col min="5" max="5" width="8.7265625" customWidth="1"/>
  </cols>
  <sheetData>
    <row r="1" spans="1:5" ht="26" x14ac:dyDescent="0.6">
      <c r="A1" s="10" t="s">
        <v>8</v>
      </c>
      <c r="B1" s="2"/>
      <c r="D1" s="11"/>
    </row>
    <row r="2" spans="1:5" ht="15" x14ac:dyDescent="0.25">
      <c r="A2" t="s">
        <v>6</v>
      </c>
      <c r="B2" t="s">
        <v>7</v>
      </c>
    </row>
    <row r="3" spans="1:5" ht="15" x14ac:dyDescent="0.25">
      <c r="A3" s="1" t="str">
        <f>B6</f>
        <v>Fabian Kammermann</v>
      </c>
      <c r="B3">
        <f>Tabelle3510813[[#Totals],[Aufwand
(in h)]]</f>
        <v>22.25</v>
      </c>
      <c r="D3" s="6"/>
    </row>
    <row r="6" spans="1:5" ht="15" x14ac:dyDescent="0.2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5" x14ac:dyDescent="0.2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30" x14ac:dyDescent="0.2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ht="15" x14ac:dyDescent="0.2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ht="15" x14ac:dyDescent="0.2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ht="15" x14ac:dyDescent="0.2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ht="15" x14ac:dyDescent="0.2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ht="15" x14ac:dyDescent="0.2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ht="15" x14ac:dyDescent="0.25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ht="15" x14ac:dyDescent="0.25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ht="15" x14ac:dyDescent="0.25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ht="15" x14ac:dyDescent="0.25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ht="15" x14ac:dyDescent="0.25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35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ht="15" x14ac:dyDescent="0.25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ht="15" x14ac:dyDescent="0.25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ht="15" x14ac:dyDescent="0.25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ht="15" x14ac:dyDescent="0.25">
      <c r="B24" s="12">
        <f t="shared" si="0"/>
        <v>44</v>
      </c>
      <c r="C24" s="6">
        <v>42670</v>
      </c>
      <c r="D24" s="3" t="s">
        <v>74</v>
      </c>
      <c r="E24">
        <v>0.75</v>
      </c>
    </row>
    <row r="25" spans="2:5" x14ac:dyDescent="0.35">
      <c r="B25" s="12">
        <f t="shared" si="0"/>
        <v>44</v>
      </c>
      <c r="C25" s="6">
        <v>42670</v>
      </c>
      <c r="D25" s="3" t="s">
        <v>72</v>
      </c>
      <c r="E25">
        <v>2.5</v>
      </c>
    </row>
    <row r="26" spans="2:5" ht="15" x14ac:dyDescent="0.25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ht="15" x14ac:dyDescent="0.25">
      <c r="B27" s="12">
        <f t="shared" si="0"/>
        <v>1</v>
      </c>
    </row>
    <row r="28" spans="2:5" ht="15" x14ac:dyDescent="0.25">
      <c r="B28" s="12">
        <f t="shared" si="0"/>
        <v>1</v>
      </c>
    </row>
    <row r="29" spans="2:5" ht="15" x14ac:dyDescent="0.25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ref="B40:B71" si="1">WEEKNUM(C40,2)</f>
        <v>1</v>
      </c>
    </row>
    <row r="41" spans="2:2" x14ac:dyDescent="0.35">
      <c r="B41" s="12">
        <f t="shared" si="1"/>
        <v>1</v>
      </c>
    </row>
    <row r="42" spans="2:2" x14ac:dyDescent="0.35">
      <c r="B42" s="12">
        <f t="shared" si="1"/>
        <v>1</v>
      </c>
    </row>
    <row r="43" spans="2:2" x14ac:dyDescent="0.35">
      <c r="B43" s="12">
        <f t="shared" si="1"/>
        <v>1</v>
      </c>
    </row>
    <row r="44" spans="2:2" x14ac:dyDescent="0.35">
      <c r="B44" s="12">
        <f t="shared" si="1"/>
        <v>1</v>
      </c>
    </row>
    <row r="45" spans="2:2" x14ac:dyDescent="0.35">
      <c r="B45" s="12">
        <f t="shared" si="1"/>
        <v>1</v>
      </c>
    </row>
    <row r="46" spans="2:2" x14ac:dyDescent="0.35">
      <c r="B46" s="12">
        <f t="shared" si="1"/>
        <v>1</v>
      </c>
    </row>
    <row r="47" spans="2:2" x14ac:dyDescent="0.35">
      <c r="B47" s="12">
        <f t="shared" si="1"/>
        <v>1</v>
      </c>
    </row>
    <row r="48" spans="2:2" x14ac:dyDescent="0.35">
      <c r="B48" s="12">
        <f t="shared" si="1"/>
        <v>1</v>
      </c>
    </row>
    <row r="49" spans="2:2" x14ac:dyDescent="0.35">
      <c r="B49" s="12">
        <f t="shared" si="1"/>
        <v>1</v>
      </c>
    </row>
    <row r="50" spans="2:2" x14ac:dyDescent="0.35">
      <c r="B50" s="12">
        <f t="shared" si="1"/>
        <v>1</v>
      </c>
    </row>
    <row r="51" spans="2:2" x14ac:dyDescent="0.35">
      <c r="B51" s="12">
        <f t="shared" si="1"/>
        <v>1</v>
      </c>
    </row>
    <row r="52" spans="2:2" x14ac:dyDescent="0.35">
      <c r="B52" s="12">
        <f t="shared" si="1"/>
        <v>1</v>
      </c>
    </row>
    <row r="53" spans="2:2" x14ac:dyDescent="0.35">
      <c r="B53" s="12">
        <f t="shared" si="1"/>
        <v>1</v>
      </c>
    </row>
    <row r="54" spans="2:2" x14ac:dyDescent="0.35">
      <c r="B54" s="12">
        <f t="shared" si="1"/>
        <v>1</v>
      </c>
    </row>
    <row r="55" spans="2:2" x14ac:dyDescent="0.35">
      <c r="B55" s="12">
        <f t="shared" si="1"/>
        <v>1</v>
      </c>
    </row>
    <row r="56" spans="2:2" x14ac:dyDescent="0.35">
      <c r="B56" s="12">
        <f t="shared" si="1"/>
        <v>1</v>
      </c>
    </row>
    <row r="57" spans="2:2" x14ac:dyDescent="0.35">
      <c r="B57" s="12">
        <f t="shared" si="1"/>
        <v>1</v>
      </c>
    </row>
    <row r="58" spans="2:2" x14ac:dyDescent="0.35">
      <c r="B58" s="12">
        <f t="shared" si="1"/>
        <v>1</v>
      </c>
    </row>
    <row r="59" spans="2:2" x14ac:dyDescent="0.35">
      <c r="B59" s="12">
        <f t="shared" si="1"/>
        <v>1</v>
      </c>
    </row>
    <row r="60" spans="2:2" x14ac:dyDescent="0.35">
      <c r="B60" s="12">
        <f t="shared" si="1"/>
        <v>1</v>
      </c>
    </row>
    <row r="61" spans="2:2" x14ac:dyDescent="0.35">
      <c r="B61" s="12">
        <f t="shared" si="1"/>
        <v>1</v>
      </c>
    </row>
    <row r="62" spans="2:2" x14ac:dyDescent="0.35">
      <c r="B62" s="12">
        <f t="shared" si="1"/>
        <v>1</v>
      </c>
    </row>
    <row r="63" spans="2:2" x14ac:dyDescent="0.35">
      <c r="B63" s="12">
        <f t="shared" si="1"/>
        <v>1</v>
      </c>
    </row>
    <row r="64" spans="2:2" x14ac:dyDescent="0.35">
      <c r="B64" s="12">
        <f t="shared" si="1"/>
        <v>1</v>
      </c>
    </row>
    <row r="65" spans="2:2" x14ac:dyDescent="0.35">
      <c r="B65" s="12">
        <f t="shared" si="1"/>
        <v>1</v>
      </c>
    </row>
    <row r="66" spans="2:2" x14ac:dyDescent="0.35">
      <c r="B66" s="12">
        <f t="shared" si="1"/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ref="B72:B91" si="2">WEEKNUM(C72,2)</f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2">
        <f t="shared" si="2"/>
        <v>1</v>
      </c>
    </row>
    <row r="91" spans="2:5" x14ac:dyDescent="0.35">
      <c r="B91" s="12">
        <f t="shared" si="2"/>
        <v>1</v>
      </c>
    </row>
    <row r="92" spans="2:5" x14ac:dyDescent="0.35">
      <c r="B92" s="14"/>
      <c r="C92" s="8" t="s">
        <v>1</v>
      </c>
      <c r="E92">
        <f>SUBTOTAL(109,Tabelle3510813[Aufwand
(in h)])</f>
        <v>22.25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opLeftCell="A10" workbookViewId="0">
      <selection activeCell="E22" sqref="E22"/>
    </sheetView>
  </sheetViews>
  <sheetFormatPr baseColWidth="10" defaultColWidth="11.453125" defaultRowHeight="14.5" x14ac:dyDescent="0.35"/>
  <cols>
    <col min="1" max="1" width="18.453125" style="1" bestFit="1" customWidth="1"/>
    <col min="2" max="2" width="19.26953125" style="1" bestFit="1" customWidth="1"/>
    <col min="3" max="3" width="14.6328125" style="6" customWidth="1"/>
    <col min="4" max="4" width="34.7265625" style="3" bestFit="1" customWidth="1"/>
    <col min="5" max="5" width="8.7265625" customWidth="1"/>
  </cols>
  <sheetData>
    <row r="1" spans="1:5" ht="26" x14ac:dyDescent="0.6">
      <c r="A1" s="23" t="s">
        <v>8</v>
      </c>
      <c r="B1" s="2"/>
      <c r="D1" s="11"/>
    </row>
    <row r="2" spans="1:5" ht="15" x14ac:dyDescent="0.25">
      <c r="A2" t="s">
        <v>6</v>
      </c>
      <c r="B2" t="s">
        <v>7</v>
      </c>
    </row>
    <row r="3" spans="1:5" ht="15" x14ac:dyDescent="0.25">
      <c r="A3" s="1" t="str">
        <f>B6</f>
        <v>Niveadha Kanagarasa</v>
      </c>
      <c r="B3">
        <f>Tabelle3510815[[#Totals],[Aufwand
(in h)]]</f>
        <v>17.25</v>
      </c>
      <c r="D3" s="6"/>
    </row>
    <row r="6" spans="1:5" ht="15" x14ac:dyDescent="0.2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15" x14ac:dyDescent="0.25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ht="1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ht="1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ht="1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ht="15" x14ac:dyDescent="0.25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ht="15" x14ac:dyDescent="0.2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ht="15" x14ac:dyDescent="0.25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ht="15" x14ac:dyDescent="0.25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ht="15" x14ac:dyDescent="0.25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ht="15" x14ac:dyDescent="0.25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ht="15" x14ac:dyDescent="0.25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30" x14ac:dyDescent="0.25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ht="15" x14ac:dyDescent="0.2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ht="15" x14ac:dyDescent="0.25">
      <c r="B23" s="12">
        <f t="shared" si="0"/>
        <v>1</v>
      </c>
    </row>
    <row r="24" spans="2:5" ht="15" x14ac:dyDescent="0.25">
      <c r="B24" s="12">
        <f t="shared" si="0"/>
        <v>1</v>
      </c>
    </row>
    <row r="25" spans="2:5" ht="15" x14ac:dyDescent="0.25">
      <c r="B25" s="12">
        <f t="shared" si="0"/>
        <v>1</v>
      </c>
    </row>
    <row r="26" spans="2:5" ht="15" x14ac:dyDescent="0.25">
      <c r="B26" s="12">
        <f t="shared" si="0"/>
        <v>1</v>
      </c>
    </row>
    <row r="27" spans="2:5" ht="15" x14ac:dyDescent="0.25">
      <c r="B27" s="12">
        <f t="shared" si="0"/>
        <v>1</v>
      </c>
    </row>
    <row r="28" spans="2:5" ht="15" x14ac:dyDescent="0.25">
      <c r="B28" s="12">
        <f t="shared" si="0"/>
        <v>1</v>
      </c>
    </row>
    <row r="29" spans="2:5" ht="15" x14ac:dyDescent="0.25">
      <c r="B29" s="12">
        <f t="shared" si="0"/>
        <v>1</v>
      </c>
    </row>
    <row r="30" spans="2:5" ht="15" x14ac:dyDescent="0.2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si="0"/>
        <v>1</v>
      </c>
    </row>
    <row r="74" spans="2:2" x14ac:dyDescent="0.35">
      <c r="B74" s="12">
        <f t="shared" ref="B74:B92" si="1">WEEKNUM(C74,2)</f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2">
        <f t="shared" si="1"/>
        <v>1</v>
      </c>
    </row>
    <row r="93" spans="2:5" x14ac:dyDescent="0.35">
      <c r="B93" s="14"/>
      <c r="C93" s="8" t="s">
        <v>1</v>
      </c>
      <c r="E93">
        <f>SUBTOTAL(109,Tabelle3510815[Aufwand
(in h)])</f>
        <v>17.25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13" workbookViewId="0">
      <selection activeCell="D24" sqref="D24"/>
    </sheetView>
  </sheetViews>
  <sheetFormatPr baseColWidth="10" defaultColWidth="11.453125" defaultRowHeight="14.5" x14ac:dyDescent="0.35"/>
  <cols>
    <col min="1" max="1" width="15.36328125" style="1" customWidth="1"/>
    <col min="2" max="2" width="15.7265625" style="1" customWidth="1"/>
    <col min="3" max="3" width="14.6328125" style="6" customWidth="1"/>
    <col min="4" max="4" width="34.7265625" style="3" bestFit="1" customWidth="1"/>
    <col min="5" max="5" width="8.7265625" customWidth="1"/>
  </cols>
  <sheetData>
    <row r="1" spans="1:5" ht="26" x14ac:dyDescent="0.6">
      <c r="A1" s="24" t="s">
        <v>8</v>
      </c>
      <c r="B1" s="2"/>
      <c r="D1" s="11"/>
    </row>
    <row r="2" spans="1:5" ht="15" x14ac:dyDescent="0.25">
      <c r="A2" t="s">
        <v>6</v>
      </c>
      <c r="B2" t="s">
        <v>7</v>
      </c>
    </row>
    <row r="3" spans="1:5" ht="15" x14ac:dyDescent="0.25">
      <c r="A3" s="1" t="str">
        <f>B6</f>
        <v>Pascal Dittli</v>
      </c>
      <c r="B3">
        <f>Tabelle3510817[[#Totals],[Aufwand
(in h)]]</f>
        <v>31.25</v>
      </c>
      <c r="D3" s="6"/>
    </row>
    <row r="6" spans="1:5" ht="15" x14ac:dyDescent="0.2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5" x14ac:dyDescent="0.2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ht="1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ht="15" x14ac:dyDescent="0.2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ht="1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ht="15" x14ac:dyDescent="0.2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ht="15" x14ac:dyDescent="0.25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ht="15" x14ac:dyDescent="0.25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ht="15" x14ac:dyDescent="0.25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ht="1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ht="15" x14ac:dyDescent="0.25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ht="15" x14ac:dyDescent="0.25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ht="15" x14ac:dyDescent="0.25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ht="15" x14ac:dyDescent="0.25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ht="15" x14ac:dyDescent="0.25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ht="15" x14ac:dyDescent="0.25">
      <c r="B25" s="12">
        <f t="shared" si="0"/>
        <v>1</v>
      </c>
    </row>
    <row r="26" spans="2:5" ht="15" x14ac:dyDescent="0.25">
      <c r="B26" s="12">
        <f t="shared" si="0"/>
        <v>1</v>
      </c>
    </row>
    <row r="27" spans="2:5" ht="15" x14ac:dyDescent="0.25">
      <c r="B27" s="12">
        <f t="shared" si="0"/>
        <v>1</v>
      </c>
    </row>
    <row r="28" spans="2:5" ht="15" x14ac:dyDescent="0.25">
      <c r="B28" s="12">
        <f t="shared" si="0"/>
        <v>1</v>
      </c>
    </row>
    <row r="29" spans="2:5" ht="15" x14ac:dyDescent="0.25">
      <c r="B29" s="12">
        <f t="shared" si="0"/>
        <v>1</v>
      </c>
    </row>
    <row r="30" spans="2:5" ht="15" x14ac:dyDescent="0.25">
      <c r="B30" s="12">
        <f t="shared" si="0"/>
        <v>1</v>
      </c>
    </row>
    <row r="31" spans="2:5" ht="15" x14ac:dyDescent="0.25">
      <c r="B31" s="12">
        <f t="shared" si="0"/>
        <v>1</v>
      </c>
    </row>
    <row r="32" spans="2:5" ht="15" x14ac:dyDescent="0.25">
      <c r="B32" s="12">
        <f t="shared" si="0"/>
        <v>1</v>
      </c>
    </row>
    <row r="33" spans="2:2" ht="15" x14ac:dyDescent="0.25">
      <c r="B33" s="12">
        <f t="shared" si="0"/>
        <v>1</v>
      </c>
    </row>
    <row r="34" spans="2:2" ht="15" x14ac:dyDescent="0.2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ref="B66:B84" si="1">WEEKNUM(C66,2)</f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4"/>
      <c r="C85" s="8" t="s">
        <v>1</v>
      </c>
      <c r="E85">
        <f>SUBTOTAL(109,Tabelle3510817[Aufwand
(in h)])</f>
        <v>31.25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3" workbookViewId="0">
      <selection activeCell="D25" sqref="D25"/>
    </sheetView>
  </sheetViews>
  <sheetFormatPr baseColWidth="10" defaultColWidth="11.453125" defaultRowHeight="14.5" x14ac:dyDescent="0.35"/>
  <cols>
    <col min="1" max="1" width="15.36328125" style="1" customWidth="1"/>
    <col min="2" max="2" width="15.7265625" style="1" customWidth="1"/>
    <col min="3" max="3" width="14.6328125" style="6" customWidth="1"/>
    <col min="4" max="4" width="34.7265625" style="3" bestFit="1" customWidth="1"/>
    <col min="5" max="5" width="8.7265625" customWidth="1"/>
  </cols>
  <sheetData>
    <row r="1" spans="1:5" ht="26" x14ac:dyDescent="0.6">
      <c r="A1" s="25" t="s">
        <v>8</v>
      </c>
      <c r="B1" s="2"/>
      <c r="D1" s="11"/>
    </row>
    <row r="2" spans="1:5" ht="15" x14ac:dyDescent="0.25">
      <c r="A2" t="s">
        <v>6</v>
      </c>
      <c r="B2" t="s">
        <v>7</v>
      </c>
    </row>
    <row r="3" spans="1:5" ht="15" x14ac:dyDescent="0.25">
      <c r="A3" s="1" t="str">
        <f>B6</f>
        <v>Patrick Jolo</v>
      </c>
      <c r="B3">
        <f>Tabelle3510819[[#Totals],[Aufwand
(in h)]]</f>
        <v>29.75</v>
      </c>
      <c r="D3" s="6"/>
    </row>
    <row r="6" spans="1:5" ht="15" x14ac:dyDescent="0.2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5" x14ac:dyDescent="0.2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ht="1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5" x14ac:dyDescent="0.2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ht="1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ht="15" x14ac:dyDescent="0.2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ht="1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ht="15" x14ac:dyDescent="0.2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ht="15" x14ac:dyDescent="0.2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ht="15" x14ac:dyDescent="0.25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ht="1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ht="15" x14ac:dyDescent="0.25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43.5" x14ac:dyDescent="0.35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ht="15" x14ac:dyDescent="0.2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29" x14ac:dyDescent="0.35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ht="15" x14ac:dyDescent="0.25">
      <c r="B25" s="12">
        <f t="shared" si="0"/>
        <v>1</v>
      </c>
    </row>
    <row r="26" spans="2:5" ht="15" x14ac:dyDescent="0.25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29.75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0" workbookViewId="0">
      <selection activeCell="D5" sqref="D5"/>
    </sheetView>
  </sheetViews>
  <sheetFormatPr baseColWidth="10" defaultColWidth="11.453125" defaultRowHeight="14.5" x14ac:dyDescent="0.35"/>
  <cols>
    <col min="1" max="1" width="15.36328125" style="1" customWidth="1"/>
    <col min="2" max="2" width="15.7265625" style="1" customWidth="1"/>
    <col min="3" max="3" width="14.6328125" style="6" customWidth="1"/>
    <col min="4" max="4" width="34.7265625" style="3" bestFit="1" customWidth="1"/>
    <col min="5" max="5" width="8.7265625" customWidth="1"/>
  </cols>
  <sheetData>
    <row r="1" spans="1:5" ht="26" x14ac:dyDescent="0.6">
      <c r="A1" s="10" t="s">
        <v>8</v>
      </c>
      <c r="B1" s="2"/>
      <c r="D1" s="11"/>
    </row>
    <row r="2" spans="1:5" ht="15" x14ac:dyDescent="0.25">
      <c r="A2" t="s">
        <v>6</v>
      </c>
      <c r="B2" t="s">
        <v>7</v>
      </c>
    </row>
    <row r="3" spans="1:5" ht="15" x14ac:dyDescent="0.25">
      <c r="A3" s="1" t="str">
        <f>B6</f>
        <v>Remy Lam</v>
      </c>
      <c r="B3">
        <f>Tabelle3510821[[#Totals],[Aufwand
(in h)]]</f>
        <v>17.5</v>
      </c>
      <c r="D3" s="6"/>
    </row>
    <row r="6" spans="1:5" ht="15" x14ac:dyDescent="0.2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ht="1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ht="1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ht="1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ht="15" x14ac:dyDescent="0.25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ht="15" x14ac:dyDescent="0.25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ht="15" x14ac:dyDescent="0.2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9" x14ac:dyDescent="0.35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35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ht="15" x14ac:dyDescent="0.25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ht="15" x14ac:dyDescent="0.25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ht="15" x14ac:dyDescent="0.25">
      <c r="B21" s="12">
        <f t="shared" si="0"/>
        <v>1</v>
      </c>
    </row>
    <row r="22" spans="2:5" ht="15" x14ac:dyDescent="0.25">
      <c r="B22" s="12">
        <f t="shared" si="0"/>
        <v>1</v>
      </c>
    </row>
    <row r="23" spans="2:5" ht="15" x14ac:dyDescent="0.25">
      <c r="B23" s="12">
        <f t="shared" si="0"/>
        <v>1</v>
      </c>
    </row>
    <row r="24" spans="2:5" ht="15" x14ac:dyDescent="0.25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17.5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abSelected="1" topLeftCell="A16" workbookViewId="0">
      <selection activeCell="E25" sqref="E25"/>
    </sheetView>
  </sheetViews>
  <sheetFormatPr baseColWidth="10" defaultColWidth="11.453125" defaultRowHeight="14.5" x14ac:dyDescent="0.35"/>
  <cols>
    <col min="1" max="1" width="15.36328125" style="1" customWidth="1"/>
    <col min="2" max="2" width="15.7265625" style="1" customWidth="1"/>
    <col min="3" max="3" width="14.6328125" style="6" customWidth="1"/>
    <col min="4" max="4" width="34.7265625" style="3" bestFit="1" customWidth="1"/>
    <col min="5" max="5" width="8.7265625" customWidth="1"/>
  </cols>
  <sheetData>
    <row r="1" spans="1:5" ht="26" x14ac:dyDescent="0.6">
      <c r="A1" s="25" t="s">
        <v>8</v>
      </c>
      <c r="B1" s="2"/>
      <c r="D1" s="11"/>
    </row>
    <row r="2" spans="1:5" ht="15" x14ac:dyDescent="0.25">
      <c r="A2" t="s">
        <v>6</v>
      </c>
      <c r="B2" t="s">
        <v>7</v>
      </c>
    </row>
    <row r="3" spans="1:5" ht="15" x14ac:dyDescent="0.25">
      <c r="A3" s="1" t="str">
        <f>B6</f>
        <v>Claudia Telesca</v>
      </c>
      <c r="B3">
        <f>Tabelle3510823[[#Totals],[Aufwand
(in h)]]</f>
        <v>31.5</v>
      </c>
      <c r="D3" s="6"/>
    </row>
    <row r="6" spans="1:5" ht="15" x14ac:dyDescent="0.2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5" x14ac:dyDescent="0.2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ht="1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5" x14ac:dyDescent="0.2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ht="15" x14ac:dyDescent="0.2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ht="1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ht="15" x14ac:dyDescent="0.25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ht="15" x14ac:dyDescent="0.25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ht="15" x14ac:dyDescent="0.25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30" x14ac:dyDescent="0.25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ht="15" x14ac:dyDescent="0.2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" x14ac:dyDescent="0.35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43.5" x14ac:dyDescent="0.35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ht="15" x14ac:dyDescent="0.25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35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29" x14ac:dyDescent="0.35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ht="15" x14ac:dyDescent="0.25">
      <c r="B26" s="12">
        <f t="shared" si="0"/>
        <v>1</v>
      </c>
    </row>
    <row r="27" spans="2:5" ht="15" x14ac:dyDescent="0.25">
      <c r="B27" s="12">
        <f t="shared" si="0"/>
        <v>1</v>
      </c>
    </row>
    <row r="28" spans="2:5" ht="15" x14ac:dyDescent="0.25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SUBTOTAL(109,Tabelle3510823[Aufwand
(in h)])</f>
        <v>31.5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Patrick Jolo</cp:lastModifiedBy>
  <dcterms:created xsi:type="dcterms:W3CDTF">2016-02-28T12:59:46Z</dcterms:created>
  <dcterms:modified xsi:type="dcterms:W3CDTF">2016-10-28T13:33:17Z</dcterms:modified>
</cp:coreProperties>
</file>