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Repaso\"/>
    </mc:Choice>
  </mc:AlternateContent>
  <bookViews>
    <workbookView xWindow="0" yWindow="0" windowWidth="20490" windowHeight="7755" activeTab="1"/>
  </bookViews>
  <sheets>
    <sheet name="EJERCICIO1" sheetId="1" r:id="rId1"/>
    <sheet name="EJERCICIO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E7" i="1"/>
  <c r="G7" i="1" s="1"/>
  <c r="E8" i="1"/>
  <c r="E9" i="1"/>
  <c r="E10" i="1"/>
  <c r="E11" i="1"/>
  <c r="E12" i="1"/>
  <c r="E13" i="1"/>
  <c r="E6" i="1"/>
  <c r="G8" i="1"/>
  <c r="G9" i="1"/>
  <c r="G10" i="1"/>
  <c r="G11" i="1"/>
  <c r="G12" i="1"/>
  <c r="G13" i="1"/>
  <c r="G6" i="1"/>
  <c r="G24" i="1"/>
  <c r="G23" i="1"/>
  <c r="G21" i="1"/>
  <c r="G20" i="1"/>
  <c r="G19" i="1"/>
  <c r="G18" i="1"/>
  <c r="G17" i="1"/>
  <c r="G22" i="1" l="1"/>
  <c r="H11" i="3"/>
  <c r="H12" i="3"/>
  <c r="H13" i="3"/>
  <c r="H14" i="3"/>
  <c r="H15" i="3"/>
  <c r="H16" i="3"/>
  <c r="H10" i="3"/>
  <c r="G11" i="3"/>
  <c r="G12" i="3"/>
  <c r="G13" i="3"/>
  <c r="G14" i="3"/>
  <c r="G15" i="3"/>
  <c r="G16" i="3"/>
  <c r="G10" i="3"/>
  <c r="F14" i="3"/>
  <c r="F10" i="3"/>
  <c r="E11" i="3"/>
  <c r="E12" i="3"/>
  <c r="E13" i="3"/>
  <c r="E14" i="3"/>
  <c r="E15" i="3"/>
  <c r="E16" i="3"/>
  <c r="E10" i="3"/>
  <c r="D11" i="3"/>
  <c r="F11" i="3" s="1"/>
  <c r="D12" i="3"/>
  <c r="D13" i="3"/>
  <c r="D14" i="3"/>
  <c r="D15" i="3"/>
  <c r="F15" i="3" s="1"/>
  <c r="D16" i="3"/>
  <c r="F16" i="3" s="1"/>
  <c r="D10" i="3"/>
  <c r="C11" i="3"/>
  <c r="C12" i="3"/>
  <c r="C13" i="3"/>
  <c r="C14" i="3"/>
  <c r="C15" i="3"/>
  <c r="C16" i="3"/>
  <c r="C10" i="3"/>
  <c r="D2" i="3"/>
  <c r="F13" i="3" l="1"/>
  <c r="F12" i="3"/>
</calcChain>
</file>

<file path=xl/sharedStrings.xml><?xml version="1.0" encoding="utf-8"?>
<sst xmlns="http://schemas.openxmlformats.org/spreadsheetml/2006/main" count="41" uniqueCount="41">
  <si>
    <t>PRODUCTOS</t>
  </si>
  <si>
    <t>EXISTENCIAS AL INICIO DELMES</t>
  </si>
  <si>
    <t>CANTIDAD VENDIDA</t>
  </si>
  <si>
    <t>STOCK MINIMO</t>
  </si>
  <si>
    <t>ACCION</t>
  </si>
  <si>
    <t>EXISTENCIAS AL FINAL DE MES</t>
  </si>
  <si>
    <t>A123</t>
  </si>
  <si>
    <t>A124</t>
  </si>
  <si>
    <t>A125</t>
  </si>
  <si>
    <t>A126</t>
  </si>
  <si>
    <t>A127</t>
  </si>
  <si>
    <t>A128</t>
  </si>
  <si>
    <t>A129</t>
  </si>
  <si>
    <t>A130</t>
  </si>
  <si>
    <t>Nª de productos</t>
  </si>
  <si>
    <t>Nª de productos cuya existencia al inicio del mes sea inferior a 100</t>
  </si>
  <si>
    <t>Media de la cantidad vendida</t>
  </si>
  <si>
    <t>Nª de artículos que hay que pedir</t>
  </si>
  <si>
    <t>Total de stock mínimo de los stoctks inferiores a 500</t>
  </si>
  <si>
    <t>Stock mínimo más repetidos</t>
  </si>
  <si>
    <t xml:space="preserve"> cantidad vendida más baja</t>
  </si>
  <si>
    <t>Cantidad vendida más alta</t>
  </si>
  <si>
    <t>CANTIDAD A PEDIR</t>
  </si>
  <si>
    <t>FECHA ACTUAL</t>
  </si>
  <si>
    <t>IVA</t>
  </si>
  <si>
    <t>COMISIÓN</t>
  </si>
  <si>
    <t>ARTÍCULO</t>
  </si>
  <si>
    <t>PRECIO</t>
  </si>
  <si>
    <t>IMPORTE IVA</t>
  </si>
  <si>
    <t>PRECIO CON IVA</t>
  </si>
  <si>
    <t>PRECIO AUMENTADO CON COMISION</t>
  </si>
  <si>
    <t>PRECIO REBAJADO</t>
  </si>
  <si>
    <t>TIPO DE PRECIO</t>
  </si>
  <si>
    <t>TIPO DE COMISIÓN</t>
  </si>
  <si>
    <t>00200</t>
  </si>
  <si>
    <t>00201</t>
  </si>
  <si>
    <t>00202</t>
  </si>
  <si>
    <t>00203</t>
  </si>
  <si>
    <t>00204</t>
  </si>
  <si>
    <t>00205</t>
  </si>
  <si>
    <t>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</si>
</sst>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4" borderId="1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3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18" xfId="0" applyNumberFormat="1" applyBorder="1"/>
    <xf numFmtId="9" fontId="0" fillId="0" borderId="20" xfId="0" applyNumberFormat="1" applyBorder="1"/>
    <xf numFmtId="0" fontId="0" fillId="5" borderId="17" xfId="0" applyFill="1" applyBorder="1"/>
    <xf numFmtId="0" fontId="0" fillId="5" borderId="19" xfId="0" applyFill="1" applyBorder="1"/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49" fontId="0" fillId="0" borderId="24" xfId="0" applyNumberFormat="1" applyBorder="1"/>
    <xf numFmtId="44" fontId="0" fillId="0" borderId="25" xfId="1" applyFont="1" applyBorder="1"/>
    <xf numFmtId="0" fontId="0" fillId="0" borderId="25" xfId="0" applyBorder="1"/>
    <xf numFmtId="49" fontId="0" fillId="0" borderId="26" xfId="0" applyNumberFormat="1" applyBorder="1"/>
    <xf numFmtId="44" fontId="0" fillId="0" borderId="27" xfId="1" applyFont="1" applyBorder="1"/>
    <xf numFmtId="49" fontId="0" fillId="0" borderId="28" xfId="0" applyNumberFormat="1" applyBorder="1"/>
    <xf numFmtId="44" fontId="0" fillId="0" borderId="29" xfId="1" applyFont="1" applyBorder="1"/>
    <xf numFmtId="44" fontId="0" fillId="0" borderId="25" xfId="0" applyNumberFormat="1" applyBorder="1"/>
    <xf numFmtId="0" fontId="0" fillId="0" borderId="30" xfId="0" applyBorder="1"/>
    <xf numFmtId="14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5"/>
  <sheetViews>
    <sheetView topLeftCell="A8" workbookViewId="0">
      <selection activeCell="H7" sqref="H7"/>
    </sheetView>
  </sheetViews>
  <sheetFormatPr baseColWidth="10" defaultRowHeight="15" x14ac:dyDescent="0.25"/>
  <cols>
    <col min="2" max="2" width="14.140625" customWidth="1"/>
    <col min="3" max="3" width="12.28515625" customWidth="1"/>
    <col min="4" max="4" width="11.85546875" customWidth="1"/>
    <col min="5" max="5" width="13.42578125" customWidth="1"/>
    <col min="6" max="6" width="9.7109375" customWidth="1"/>
  </cols>
  <sheetData>
    <row r="5" spans="2:8" s="1" customFormat="1" ht="47.25" customHeight="1" thickBot="1" x14ac:dyDescent="0.3">
      <c r="B5" s="3" t="s">
        <v>0</v>
      </c>
      <c r="C5" s="4" t="s">
        <v>1</v>
      </c>
      <c r="D5" s="4" t="s">
        <v>2</v>
      </c>
      <c r="E5" s="4" t="s">
        <v>5</v>
      </c>
      <c r="F5" s="4" t="s">
        <v>3</v>
      </c>
      <c r="G5" s="4" t="s">
        <v>4</v>
      </c>
      <c r="H5" s="4" t="s">
        <v>22</v>
      </c>
    </row>
    <row r="6" spans="2:8" ht="16.5" thickTop="1" thickBot="1" x14ac:dyDescent="0.3">
      <c r="B6" s="5" t="s">
        <v>6</v>
      </c>
      <c r="C6" s="6">
        <v>2500</v>
      </c>
      <c r="D6" s="6">
        <v>1150</v>
      </c>
      <c r="E6" s="6">
        <f>C6-D6</f>
        <v>1350</v>
      </c>
      <c r="F6" s="6">
        <v>1500</v>
      </c>
      <c r="G6" s="6" t="str">
        <f>IF(E6&lt;F6,"NO PEDIR","PEDIR")</f>
        <v>NO PEDIR</v>
      </c>
      <c r="H6" s="6" t="str">
        <f>IF(E6&lt;F6," ",E6-F6)</f>
        <v xml:space="preserve"> </v>
      </c>
    </row>
    <row r="7" spans="2:8" ht="16.5" thickTop="1" thickBot="1" x14ac:dyDescent="0.3">
      <c r="B7" s="7" t="s">
        <v>7</v>
      </c>
      <c r="C7" s="2">
        <v>3000</v>
      </c>
      <c r="D7" s="2">
        <v>2050</v>
      </c>
      <c r="E7" s="6">
        <f t="shared" ref="E7:E13" si="0">C7-D7</f>
        <v>950</v>
      </c>
      <c r="F7" s="2">
        <v>1000</v>
      </c>
      <c r="G7" s="6" t="str">
        <f t="shared" ref="G7:G13" si="1">IF(E7&lt;F7,"NO PEDIR","PEDIR")</f>
        <v>NO PEDIR</v>
      </c>
      <c r="H7" s="6" t="str">
        <f t="shared" ref="H7:H13" si="2">IF(E7&lt;F7," ",E7-F7)</f>
        <v xml:space="preserve"> </v>
      </c>
    </row>
    <row r="8" spans="2:8" ht="16.5" thickTop="1" thickBot="1" x14ac:dyDescent="0.3">
      <c r="B8" s="8" t="s">
        <v>8</v>
      </c>
      <c r="C8" s="9">
        <v>200</v>
      </c>
      <c r="D8" s="9">
        <v>50</v>
      </c>
      <c r="E8" s="6">
        <f t="shared" si="0"/>
        <v>150</v>
      </c>
      <c r="F8" s="9">
        <v>100</v>
      </c>
      <c r="G8" s="6" t="str">
        <f t="shared" si="1"/>
        <v>PEDIR</v>
      </c>
      <c r="H8" s="6">
        <f t="shared" si="2"/>
        <v>50</v>
      </c>
    </row>
    <row r="9" spans="2:8" ht="16.5" thickTop="1" thickBot="1" x14ac:dyDescent="0.3">
      <c r="B9" s="7" t="s">
        <v>9</v>
      </c>
      <c r="C9" s="2">
        <v>150</v>
      </c>
      <c r="D9" s="2">
        <v>90</v>
      </c>
      <c r="E9" s="6">
        <f t="shared" si="0"/>
        <v>60</v>
      </c>
      <c r="F9" s="2">
        <v>50</v>
      </c>
      <c r="G9" s="6" t="str">
        <f t="shared" si="1"/>
        <v>PEDIR</v>
      </c>
      <c r="H9" s="6">
        <f t="shared" si="2"/>
        <v>10</v>
      </c>
    </row>
    <row r="10" spans="2:8" ht="16.5" thickTop="1" thickBot="1" x14ac:dyDescent="0.3">
      <c r="B10" s="8" t="s">
        <v>10</v>
      </c>
      <c r="C10" s="9">
        <v>1450</v>
      </c>
      <c r="D10" s="9">
        <v>750</v>
      </c>
      <c r="E10" s="6">
        <f t="shared" si="0"/>
        <v>700</v>
      </c>
      <c r="F10" s="9">
        <v>600</v>
      </c>
      <c r="G10" s="6" t="str">
        <f t="shared" si="1"/>
        <v>PEDIR</v>
      </c>
      <c r="H10" s="6">
        <f t="shared" si="2"/>
        <v>100</v>
      </c>
    </row>
    <row r="11" spans="2:8" ht="16.5" thickTop="1" thickBot="1" x14ac:dyDescent="0.3">
      <c r="B11" s="7" t="s">
        <v>11</v>
      </c>
      <c r="C11" s="2">
        <v>450</v>
      </c>
      <c r="D11" s="2">
        <v>100</v>
      </c>
      <c r="E11" s="6">
        <f t="shared" si="0"/>
        <v>350</v>
      </c>
      <c r="F11" s="2">
        <v>250</v>
      </c>
      <c r="G11" s="6" t="str">
        <f t="shared" si="1"/>
        <v>PEDIR</v>
      </c>
      <c r="H11" s="6">
        <f t="shared" si="2"/>
        <v>100</v>
      </c>
    </row>
    <row r="12" spans="2:8" ht="16.5" thickTop="1" thickBot="1" x14ac:dyDescent="0.3">
      <c r="B12" s="8" t="s">
        <v>12</v>
      </c>
      <c r="C12" s="9">
        <v>2500</v>
      </c>
      <c r="D12" s="9">
        <v>450</v>
      </c>
      <c r="E12" s="6">
        <f t="shared" si="0"/>
        <v>2050</v>
      </c>
      <c r="F12" s="9">
        <v>2000</v>
      </c>
      <c r="G12" s="6" t="str">
        <f t="shared" si="1"/>
        <v>PEDIR</v>
      </c>
      <c r="H12" s="6">
        <f t="shared" si="2"/>
        <v>50</v>
      </c>
    </row>
    <row r="13" spans="2:8" ht="15.75" thickTop="1" x14ac:dyDescent="0.25">
      <c r="B13" s="7" t="s">
        <v>13</v>
      </c>
      <c r="C13" s="2">
        <v>180</v>
      </c>
      <c r="D13" s="2">
        <v>30</v>
      </c>
      <c r="E13" s="6">
        <f t="shared" si="0"/>
        <v>150</v>
      </c>
      <c r="F13" s="2">
        <v>100</v>
      </c>
      <c r="G13" s="6" t="str">
        <f t="shared" si="1"/>
        <v>PEDIR</v>
      </c>
      <c r="H13" s="6">
        <f t="shared" si="2"/>
        <v>50</v>
      </c>
    </row>
    <row r="16" spans="2:8" ht="15.75" thickBot="1" x14ac:dyDescent="0.3"/>
    <row r="17" spans="2:7" ht="15.75" thickTop="1" x14ac:dyDescent="0.25">
      <c r="B17" s="10"/>
      <c r="C17" s="11"/>
      <c r="D17" s="11"/>
      <c r="E17" s="11"/>
      <c r="F17" s="12" t="s">
        <v>14</v>
      </c>
      <c r="G17" s="19">
        <f>COUNTA(B6:B13)</f>
        <v>8</v>
      </c>
    </row>
    <row r="18" spans="2:7" x14ac:dyDescent="0.25">
      <c r="B18" s="13"/>
      <c r="C18" s="14"/>
      <c r="D18" s="14"/>
      <c r="E18" s="14"/>
      <c r="F18" s="15" t="s">
        <v>15</v>
      </c>
      <c r="G18" s="20">
        <f>COUNTIF(C6:C13,C6:C13&lt;100)</f>
        <v>0</v>
      </c>
    </row>
    <row r="19" spans="2:7" x14ac:dyDescent="0.25">
      <c r="B19" s="13"/>
      <c r="C19" s="14"/>
      <c r="D19" s="14"/>
      <c r="E19" s="14"/>
      <c r="F19" s="15" t="s">
        <v>21</v>
      </c>
      <c r="G19" s="20">
        <f>MAX(D6:D13)</f>
        <v>2050</v>
      </c>
    </row>
    <row r="20" spans="2:7" x14ac:dyDescent="0.25">
      <c r="B20" s="13"/>
      <c r="C20" s="14"/>
      <c r="D20" s="14"/>
      <c r="E20" s="14"/>
      <c r="F20" s="15" t="s">
        <v>16</v>
      </c>
      <c r="G20" s="20">
        <f>AVERAGE(D6:D13)</f>
        <v>583.75</v>
      </c>
    </row>
    <row r="21" spans="2:7" x14ac:dyDescent="0.25">
      <c r="B21" s="13"/>
      <c r="C21" s="14"/>
      <c r="D21" s="14"/>
      <c r="E21" s="14"/>
      <c r="F21" s="15" t="s">
        <v>20</v>
      </c>
      <c r="G21" s="20">
        <f>MIN(D6:D13)</f>
        <v>30</v>
      </c>
    </row>
    <row r="22" spans="2:7" x14ac:dyDescent="0.25">
      <c r="B22" s="13"/>
      <c r="C22" s="14"/>
      <c r="D22" s="14"/>
      <c r="E22" s="14"/>
      <c r="F22" s="15" t="s">
        <v>17</v>
      </c>
      <c r="G22" s="20">
        <f>COUNT(H6:H13)</f>
        <v>6</v>
      </c>
    </row>
    <row r="23" spans="2:7" x14ac:dyDescent="0.25">
      <c r="B23" s="13"/>
      <c r="C23" s="14"/>
      <c r="D23" s="14"/>
      <c r="E23" s="14"/>
      <c r="F23" s="15" t="s">
        <v>18</v>
      </c>
      <c r="G23" s="20">
        <f>COUNTIF(D6:D13,"&lt;500")</f>
        <v>5</v>
      </c>
    </row>
    <row r="24" spans="2:7" ht="15.75" thickBot="1" x14ac:dyDescent="0.3">
      <c r="B24" s="16"/>
      <c r="C24" s="17"/>
      <c r="D24" s="17"/>
      <c r="E24" s="17"/>
      <c r="F24" s="18" t="s">
        <v>19</v>
      </c>
      <c r="G24" s="21">
        <f>MODE(F6:F13)</f>
        <v>100</v>
      </c>
    </row>
    <row r="25" spans="2: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0" sqref="B10:B16"/>
    </sheetView>
  </sheetViews>
  <sheetFormatPr baseColWidth="10" defaultRowHeight="15" x14ac:dyDescent="0.25"/>
  <cols>
    <col min="3" max="3" width="14" bestFit="1" customWidth="1"/>
    <col min="5" max="5" width="14.28515625" customWidth="1"/>
    <col min="8" max="8" width="17.7109375" bestFit="1" customWidth="1"/>
  </cols>
  <sheetData>
    <row r="1" spans="1:8" ht="15.75" thickBot="1" x14ac:dyDescent="0.3"/>
    <row r="2" spans="1:8" ht="15.75" thickBot="1" x14ac:dyDescent="0.3">
      <c r="C2" t="s">
        <v>23</v>
      </c>
      <c r="D2" s="39">
        <f ca="1">TODAY()</f>
        <v>45330</v>
      </c>
      <c r="E2" s="40"/>
      <c r="F2" s="41"/>
    </row>
    <row r="4" spans="1:8" ht="15.75" thickBot="1" x14ac:dyDescent="0.3"/>
    <row r="5" spans="1:8" x14ac:dyDescent="0.25">
      <c r="A5" s="24" t="s">
        <v>24</v>
      </c>
      <c r="B5" s="22">
        <v>0.21</v>
      </c>
    </row>
    <row r="6" spans="1:8" ht="15.75" thickBot="1" x14ac:dyDescent="0.3">
      <c r="A6" s="25" t="s">
        <v>25</v>
      </c>
      <c r="B6" s="23">
        <v>0.05</v>
      </c>
    </row>
    <row r="8" spans="1:8" ht="15.75" thickBot="1" x14ac:dyDescent="0.3"/>
    <row r="9" spans="1:8" s="28" customFormat="1" ht="60.75" thickBot="1" x14ac:dyDescent="0.3">
      <c r="A9" s="26" t="s">
        <v>26</v>
      </c>
      <c r="B9" s="27" t="s">
        <v>27</v>
      </c>
      <c r="C9" s="27" t="s">
        <v>28</v>
      </c>
      <c r="D9" s="27" t="s">
        <v>29</v>
      </c>
      <c r="E9" s="27" t="s">
        <v>30</v>
      </c>
      <c r="F9" s="27" t="s">
        <v>31</v>
      </c>
      <c r="G9" s="27" t="s">
        <v>32</v>
      </c>
      <c r="H9" s="29" t="s">
        <v>33</v>
      </c>
    </row>
    <row r="10" spans="1:8" x14ac:dyDescent="0.25">
      <c r="A10" s="30" t="s">
        <v>34</v>
      </c>
      <c r="B10" s="31">
        <v>4.5</v>
      </c>
      <c r="C10" s="37">
        <f>B10*$B$5</f>
        <v>0.94499999999999995</v>
      </c>
      <c r="D10" s="37">
        <f>B10+C10</f>
        <v>5.4450000000000003</v>
      </c>
      <c r="E10" s="37">
        <f>B10*$B$6</f>
        <v>0.22500000000000001</v>
      </c>
      <c r="F10" s="37">
        <f>B10-D10</f>
        <v>-0.94500000000000028</v>
      </c>
      <c r="G10" s="32" t="str">
        <f>IF(B10&lt;6,"BAJO",IF(AND(B10&gt;6,B10&lt;10),"MEDIO","ALTO"))</f>
        <v>BAJO</v>
      </c>
      <c r="H10" s="38" t="str">
        <f>IF(D10&gt;11,"CONSEGUIDO",IF(AND(D10&gt;8,D10&lt;11),"JUSTO","NO CONSEGUIDO"))</f>
        <v>NO CONSEGUIDO</v>
      </c>
    </row>
    <row r="11" spans="1:8" x14ac:dyDescent="0.25">
      <c r="A11" s="33" t="s">
        <v>35</v>
      </c>
      <c r="B11" s="34">
        <v>3.95</v>
      </c>
      <c r="C11" s="34">
        <f t="shared" ref="C11:C16" si="0">B11*$B$5</f>
        <v>0.82950000000000002</v>
      </c>
      <c r="D11" s="34">
        <f t="shared" ref="D11:D16" si="1">B11+C11</f>
        <v>4.7795000000000005</v>
      </c>
      <c r="E11" s="34">
        <f t="shared" ref="E11:E16" si="2">B11*$B$6</f>
        <v>0.19750000000000001</v>
      </c>
      <c r="F11" s="34">
        <f t="shared" ref="F11:F16" si="3">B11-D11</f>
        <v>-0.82950000000000035</v>
      </c>
      <c r="G11" s="34" t="str">
        <f t="shared" ref="G11:G16" si="4">IF(B11&lt;6,"BAJO",IF(AND(B11&gt;6,B11&lt;10),"MEDIO","ALTO"))</f>
        <v>BAJO</v>
      </c>
      <c r="H11" s="34" t="str">
        <f t="shared" ref="H11:H16" si="5">IF(D11&gt;11,"CONSEGUIDO",IF(AND(D11&gt;8,D11&lt;11),"JUSTO","NO CONSEGUIDO"))</f>
        <v>NO CONSEGUIDO</v>
      </c>
    </row>
    <row r="12" spans="1:8" x14ac:dyDescent="0.25">
      <c r="A12" s="33" t="s">
        <v>36</v>
      </c>
      <c r="B12" s="34">
        <v>9.25</v>
      </c>
      <c r="C12" s="34">
        <f t="shared" si="0"/>
        <v>1.9424999999999999</v>
      </c>
      <c r="D12" s="34">
        <f t="shared" si="1"/>
        <v>11.192499999999999</v>
      </c>
      <c r="E12" s="34">
        <f t="shared" si="2"/>
        <v>0.46250000000000002</v>
      </c>
      <c r="F12" s="34">
        <f t="shared" si="3"/>
        <v>-1.942499999999999</v>
      </c>
      <c r="G12" s="34" t="str">
        <f t="shared" si="4"/>
        <v>MEDIO</v>
      </c>
      <c r="H12" s="34" t="str">
        <f t="shared" si="5"/>
        <v>CONSEGUIDO</v>
      </c>
    </row>
    <row r="13" spans="1:8" x14ac:dyDescent="0.25">
      <c r="A13" s="33" t="s">
        <v>37</v>
      </c>
      <c r="B13" s="34">
        <v>6.99</v>
      </c>
      <c r="C13" s="34">
        <f t="shared" si="0"/>
        <v>1.4679</v>
      </c>
      <c r="D13" s="34">
        <f t="shared" si="1"/>
        <v>8.4579000000000004</v>
      </c>
      <c r="E13" s="34">
        <f t="shared" si="2"/>
        <v>0.34950000000000003</v>
      </c>
      <c r="F13" s="34">
        <f t="shared" si="3"/>
        <v>-1.4679000000000002</v>
      </c>
      <c r="G13" s="34" t="str">
        <f t="shared" si="4"/>
        <v>MEDIO</v>
      </c>
      <c r="H13" s="34" t="str">
        <f t="shared" si="5"/>
        <v>JUSTO</v>
      </c>
    </row>
    <row r="14" spans="1:8" x14ac:dyDescent="0.25">
      <c r="A14" s="33" t="s">
        <v>38</v>
      </c>
      <c r="B14" s="34">
        <v>9.6</v>
      </c>
      <c r="C14" s="34">
        <f t="shared" si="0"/>
        <v>2.016</v>
      </c>
      <c r="D14" s="34">
        <f t="shared" si="1"/>
        <v>11.616</v>
      </c>
      <c r="E14" s="34">
        <f t="shared" si="2"/>
        <v>0.48</v>
      </c>
      <c r="F14" s="34">
        <f t="shared" si="3"/>
        <v>-2.016</v>
      </c>
      <c r="G14" s="34" t="str">
        <f t="shared" si="4"/>
        <v>MEDIO</v>
      </c>
      <c r="H14" s="34" t="str">
        <f t="shared" si="5"/>
        <v>CONSEGUIDO</v>
      </c>
    </row>
    <row r="15" spans="1:8" x14ac:dyDescent="0.25">
      <c r="A15" s="33" t="s">
        <v>39</v>
      </c>
      <c r="B15" s="34">
        <v>6.75</v>
      </c>
      <c r="C15" s="34">
        <f t="shared" si="0"/>
        <v>1.4175</v>
      </c>
      <c r="D15" s="34">
        <f t="shared" si="1"/>
        <v>8.1675000000000004</v>
      </c>
      <c r="E15" s="34">
        <f t="shared" si="2"/>
        <v>0.33750000000000002</v>
      </c>
      <c r="F15" s="34">
        <f t="shared" si="3"/>
        <v>-1.4175000000000004</v>
      </c>
      <c r="G15" s="34" t="str">
        <f t="shared" si="4"/>
        <v>MEDIO</v>
      </c>
      <c r="H15" s="34" t="str">
        <f t="shared" si="5"/>
        <v>JUSTO</v>
      </c>
    </row>
    <row r="16" spans="1:8" ht="15.75" thickBot="1" x14ac:dyDescent="0.3">
      <c r="A16" s="35" t="s">
        <v>40</v>
      </c>
      <c r="B16" s="36">
        <v>7.7</v>
      </c>
      <c r="C16" s="36">
        <f t="shared" si="0"/>
        <v>1.617</v>
      </c>
      <c r="D16" s="36">
        <f t="shared" si="1"/>
        <v>9.3170000000000002</v>
      </c>
      <c r="E16" s="36">
        <f t="shared" si="2"/>
        <v>0.38500000000000001</v>
      </c>
      <c r="F16" s="36">
        <f t="shared" si="3"/>
        <v>-1.617</v>
      </c>
      <c r="G16" s="36" t="str">
        <f t="shared" si="4"/>
        <v>MEDIO</v>
      </c>
      <c r="H16" s="36" t="str">
        <f t="shared" si="5"/>
        <v>JUSTO</v>
      </c>
    </row>
  </sheetData>
  <mergeCells count="1">
    <mergeCell ref="D2:F2"/>
  </mergeCells>
  <conditionalFormatting sqref="H10">
    <cfRule type="cellIs" dxfId="3" priority="9" operator="equal">
      <formula>"NO CONSEGUIDO"</formula>
    </cfRule>
  </conditionalFormatting>
  <conditionalFormatting sqref="H10:H16">
    <cfRule type="cellIs" dxfId="2" priority="8" operator="equal">
      <formula>"NO CONSEGUIDO"</formula>
    </cfRule>
    <cfRule type="cellIs" dxfId="1" priority="7" operator="equal">
      <formula>"JUSTO"</formula>
    </cfRule>
    <cfRule type="cellIs" dxfId="0" priority="6" operator="equal">
      <formula>"CONSEGUIDO"</formula>
    </cfRule>
  </conditionalFormatting>
  <conditionalFormatting sqref="B10:B16">
    <cfRule type="iconSet" priority="4">
      <iconSet iconSet="3Arrows">
        <cfvo type="percent" val="0"/>
        <cfvo type="percent" val="33"/>
        <cfvo type="percent" val="67"/>
      </iconSet>
    </cfRule>
    <cfRule type="iconSet" priority="3">
      <iconSet>
        <cfvo type="percent" val="0"/>
        <cfvo type="percent" val="4"/>
        <cfvo type="percent" val="7" gte="0"/>
      </iconSet>
    </cfRule>
    <cfRule type="iconSet" priority="2">
      <iconSet iconSet="3Arrows">
        <cfvo type="percent" val="0"/>
        <cfvo type="percent" val="4"/>
        <cfvo type="percent" val="7"/>
      </iconSet>
    </cfRule>
    <cfRule type="iconSet" priority="1">
      <iconSet iconSet="3Arrows">
        <cfvo type="percent" val="0"/>
        <cfvo type="num" val="4"/>
        <cfvo type="num" val="7" gte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2017-02-14T08:20:09Z</dcterms:created>
  <dcterms:modified xsi:type="dcterms:W3CDTF">2024-02-08T07:57:30Z</dcterms:modified>
</cp:coreProperties>
</file>