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MR1\Downloads\"/>
    </mc:Choice>
  </mc:AlternateContent>
  <bookViews>
    <workbookView xWindow="0" yWindow="0" windowWidth="20490" windowHeight="7755"/>
  </bookViews>
  <sheets>
    <sheet name="Hoja con formatos (2)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C7" i="1"/>
  <c r="C8" i="1" s="1"/>
  <c r="D6" i="1"/>
  <c r="E6" i="1" s="1"/>
  <c r="D8" i="1" l="1"/>
  <c r="C9" i="1"/>
  <c r="D7" i="1"/>
  <c r="E8" i="1" l="1"/>
  <c r="E30" i="1" s="1"/>
  <c r="C10" i="1"/>
  <c r="D9" i="1"/>
  <c r="E7" i="1"/>
  <c r="E9" i="1" l="1"/>
  <c r="C11" i="1"/>
  <c r="D10" i="1"/>
  <c r="E21" i="1"/>
  <c r="E23" i="1" l="1"/>
  <c r="E24" i="1"/>
  <c r="E10" i="1"/>
  <c r="D11" i="1"/>
  <c r="D12" i="1" s="1"/>
  <c r="D13" i="1" s="1"/>
  <c r="E18" i="1"/>
  <c r="E20" i="1"/>
  <c r="C12" i="1"/>
  <c r="C13" i="1" s="1"/>
  <c r="E11" i="1" l="1"/>
  <c r="E16" i="1" s="1"/>
  <c r="E17" i="1"/>
  <c r="E12" i="1" l="1"/>
  <c r="E13" i="1" s="1"/>
</calcChain>
</file>

<file path=xl/comments1.xml><?xml version="1.0" encoding="utf-8"?>
<comments xmlns="http://schemas.openxmlformats.org/spreadsheetml/2006/main">
  <authors>
    <author>PROFESOR</author>
  </authors>
  <commentList>
    <comment ref="E16" authorId="0" shapeId="0">
      <text>
        <r>
          <rPr>
            <b/>
            <sz val="8"/>
            <color indexed="81"/>
            <rFont val="Tahoma"/>
            <family val="2"/>
          </rPr>
          <t>PROFESOR:</t>
        </r>
        <r>
          <rPr>
            <sz val="8"/>
            <color indexed="81"/>
            <rFont val="Tahoma"/>
            <family val="2"/>
          </rPr>
          <t xml:space="preserve">
=MAX(D6:D11)</t>
        </r>
      </text>
    </comment>
    <comment ref="E17" authorId="0" shapeId="0">
      <text>
        <r>
          <rPr>
            <b/>
            <sz val="8"/>
            <color indexed="81"/>
            <rFont val="Tahoma"/>
            <family val="2"/>
          </rPr>
          <t>PROFESOR:</t>
        </r>
        <r>
          <rPr>
            <sz val="8"/>
            <color indexed="81"/>
            <rFont val="Tahoma"/>
            <family val="2"/>
          </rPr>
          <t xml:space="preserve">
=MIN(C6:C11)</t>
        </r>
      </text>
    </comment>
    <comment ref="E18" authorId="0" shapeId="0">
      <text>
        <r>
          <rPr>
            <b/>
            <sz val="8"/>
            <color indexed="81"/>
            <rFont val="Tahoma"/>
            <family val="2"/>
          </rPr>
          <t>PROFESOR:</t>
        </r>
        <r>
          <rPr>
            <sz val="8"/>
            <color indexed="81"/>
            <rFont val="Tahoma"/>
            <family val="2"/>
          </rPr>
          <t xml:space="preserve">
=PROMEDIO(B6:B11)</t>
        </r>
      </text>
    </comment>
    <comment ref="E30" authorId="0" shapeId="0">
      <text>
        <r>
          <rPr>
            <b/>
            <sz val="8"/>
            <color indexed="81"/>
            <rFont val="Tahoma"/>
            <family val="2"/>
          </rPr>
          <t>PROFESOR:</t>
        </r>
        <r>
          <rPr>
            <sz val="8"/>
            <color indexed="81"/>
            <rFont val="Tahoma"/>
            <family val="2"/>
          </rPr>
          <t xml:space="preserve">
=BUSCARV(D24;A6:D11;4;FALSO)</t>
        </r>
      </text>
    </comment>
  </commentList>
</comments>
</file>

<file path=xl/sharedStrings.xml><?xml version="1.0" encoding="utf-8"?>
<sst xmlns="http://schemas.openxmlformats.org/spreadsheetml/2006/main" count="25" uniqueCount="23">
  <si>
    <r>
      <t>PRESUPUESTO DE LA EMPRESA</t>
    </r>
    <r>
      <rPr>
        <b/>
        <sz val="12"/>
        <color indexed="10"/>
        <rFont val="Arial"/>
        <family val="2"/>
      </rPr>
      <t xml:space="preserve"> (Euros)</t>
    </r>
  </si>
  <si>
    <t>IVA</t>
  </si>
  <si>
    <t>VENTAS</t>
  </si>
  <si>
    <t>COSTES</t>
  </si>
  <si>
    <t>BCIO. BRUTO</t>
  </si>
  <si>
    <t>ENERO</t>
  </si>
  <si>
    <t>FEBRERO</t>
  </si>
  <si>
    <t>MARZO</t>
  </si>
  <si>
    <t>ABRIL</t>
  </si>
  <si>
    <t>MAYO</t>
  </si>
  <si>
    <t>JUNIO</t>
  </si>
  <si>
    <t>TOTAL</t>
  </si>
  <si>
    <t>Beneficio más alto</t>
  </si>
  <si>
    <t xml:space="preserve">Menor Coste </t>
  </si>
  <si>
    <t>Promedio de Ventas:</t>
  </si>
  <si>
    <t>NUMERO DE VENTAS</t>
  </si>
  <si>
    <t>nº ventas &gt; 80</t>
  </si>
  <si>
    <t>NUMERO DE MESES</t>
  </si>
  <si>
    <t>VENTAS &gt;80 Y COSTES &lt;30</t>
  </si>
  <si>
    <t>SUMA VENTAS CUYO COSTE &lt;22</t>
  </si>
  <si>
    <t>OBTENCION DE BENEFICIO SEGÚN EL MES:</t>
  </si>
  <si>
    <t>Introduzca el mes a estudiar:</t>
  </si>
  <si>
    <t>Beneficio=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</si>
</sst>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[$€-1]_-;\-* #,##0.00\ [$€-1]_-;_-* &quot;-&quot;??\ [$€-1]_-"/>
  </numFmts>
  <fonts count="7" x14ac:knownFonts="1">
    <font>
      <sz val="10"/>
      <name val="Arial"/>
    </font>
    <font>
      <b/>
      <sz val="18"/>
      <color indexed="10"/>
      <name val="Arial"/>
      <family val="2"/>
    </font>
    <font>
      <b/>
      <sz val="12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28">
    <xf numFmtId="0" fontId="0" fillId="0" borderId="0" xfId="0"/>
    <xf numFmtId="0" fontId="3" fillId="0" borderId="0" xfId="0" applyFont="1"/>
    <xf numFmtId="9" fontId="3" fillId="0" borderId="0" xfId="0" applyNumberFormat="1" applyFont="1"/>
    <xf numFmtId="0" fontId="0" fillId="0" borderId="0" xfId="0" applyFill="1" applyBorder="1" applyAlignment="1"/>
    <xf numFmtId="0" fontId="3" fillId="2" borderId="2" xfId="0" applyFont="1" applyFill="1" applyBorder="1" applyAlignment="1">
      <alignment horizontal="center" vertical="center" textRotation="45"/>
    </xf>
    <xf numFmtId="0" fontId="3" fillId="2" borderId="2" xfId="0" applyFont="1" applyFill="1" applyBorder="1"/>
    <xf numFmtId="164" fontId="0" fillId="0" borderId="3" xfId="1" applyFont="1" applyFill="1" applyBorder="1"/>
    <xf numFmtId="164" fontId="0" fillId="0" borderId="2" xfId="1" applyFont="1" applyFill="1" applyBorder="1"/>
    <xf numFmtId="164" fontId="3" fillId="0" borderId="2" xfId="0" applyNumberFormat="1" applyFont="1" applyFill="1" applyBorder="1"/>
    <xf numFmtId="0" fontId="0" fillId="0" borderId="0" xfId="0" applyFill="1" applyBorder="1"/>
    <xf numFmtId="0" fontId="0" fillId="2" borderId="2" xfId="0" applyFill="1" applyBorder="1" applyAlignment="1">
      <alignment horizontal="right"/>
    </xf>
    <xf numFmtId="164" fontId="0" fillId="0" borderId="2" xfId="0" applyNumberFormat="1" applyFill="1" applyBorder="1"/>
    <xf numFmtId="0" fontId="0" fillId="2" borderId="2" xfId="0" applyFont="1" applyFill="1" applyBorder="1" applyAlignment="1">
      <alignment horizontal="right"/>
    </xf>
    <xf numFmtId="0" fontId="0" fillId="0" borderId="2" xfId="0" applyFill="1" applyBorder="1"/>
    <xf numFmtId="0" fontId="4" fillId="2" borderId="2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0" fontId="0" fillId="0" borderId="1" xfId="0" applyFill="1" applyBorder="1"/>
    <xf numFmtId="0" fontId="0" fillId="0" borderId="0" xfId="0" applyFill="1" applyBorder="1" applyAlignment="1">
      <alignment horizontal="right"/>
    </xf>
    <xf numFmtId="164" fontId="0" fillId="0" borderId="0" xfId="1" applyFont="1" applyFill="1" applyBorder="1" applyAlignment="1">
      <alignment horizontal="left"/>
    </xf>
    <xf numFmtId="0" fontId="0" fillId="0" borderId="6" xfId="0" applyFill="1" applyBorder="1"/>
    <xf numFmtId="0" fontId="0" fillId="0" borderId="7" xfId="0" applyFill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1" xfId="0" applyFill="1" applyBorder="1" applyAlignment="1">
      <alignment horizontal="right"/>
    </xf>
    <xf numFmtId="0" fontId="0" fillId="0" borderId="0" xfId="0"/>
  </cellXfs>
  <cellStyles count="2">
    <cellStyle name="Euro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PRESUPUESTO COMAÑÍA</a:t>
            </a:r>
          </a:p>
        </c:rich>
      </c:tx>
      <c:layout>
        <c:manualLayout>
          <c:xMode val="edge"/>
          <c:yMode val="edge"/>
          <c:x val="0.38702702702702702"/>
          <c:y val="4.2904290429042903E-2"/>
        </c:manualLayout>
      </c:layout>
      <c:overlay val="0"/>
      <c:spPr>
        <a:solidFill>
          <a:srgbClr val="4F81BD"/>
        </a:solidFill>
        <a:ln w="6350" cap="rnd" cmpd="dbl">
          <a:bevel/>
        </a:ln>
        <a:scene3d>
          <a:camera prst="orthographicFront"/>
          <a:lightRig rig="threePt" dir="t"/>
        </a:scene3d>
        <a:sp3d>
          <a:bevelT/>
        </a:sp3d>
      </c:spPr>
    </c:title>
    <c:autoTitleDeleted val="0"/>
    <c:plotArea>
      <c:layout>
        <c:manualLayout>
          <c:layoutTarget val="inner"/>
          <c:xMode val="edge"/>
          <c:yMode val="edge"/>
          <c:x val="0.21658729595737469"/>
          <c:y val="0.16897793716379511"/>
          <c:w val="0.54558527030967974"/>
          <c:h val="0.489475065616798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'Hoja con formatos (2)'!$C$5</c:f>
              <c:strCache>
                <c:ptCount val="1"/>
                <c:pt idx="0">
                  <c:v>VENTAS</c:v>
                </c:pt>
              </c:strCache>
            </c:strRef>
          </c:tx>
          <c:invertIfNegative val="0"/>
          <c:cat>
            <c:strRef>
              <c:f>'Hoja con formatos (2)'!$B$6:$B$11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'Hoja con formatos (2)'!$C$6:$C$11</c:f>
              <c:numCache>
                <c:formatCode>_-* #,##0.00\ [$€-1]_-;\-* #,##0.00\ [$€-1]_-;_-* "-"??\ [$€-1]_-</c:formatCode>
                <c:ptCount val="6"/>
                <c:pt idx="0">
                  <c:v>74.709999999999994</c:v>
                </c:pt>
                <c:pt idx="1">
                  <c:v>83.67519999999999</c:v>
                </c:pt>
                <c:pt idx="2">
                  <c:v>93.716223999999983</c:v>
                </c:pt>
                <c:pt idx="3">
                  <c:v>104.96217087999997</c:v>
                </c:pt>
                <c:pt idx="4">
                  <c:v>117.55763138559998</c:v>
                </c:pt>
                <c:pt idx="5">
                  <c:v>131.66454715187197</c:v>
                </c:pt>
              </c:numCache>
            </c:numRef>
          </c:val>
        </c:ser>
        <c:ser>
          <c:idx val="1"/>
          <c:order val="1"/>
          <c:tx>
            <c:strRef>
              <c:f>'Hoja con formatos (2)'!$D$5</c:f>
              <c:strCache>
                <c:ptCount val="1"/>
                <c:pt idx="0">
                  <c:v>COSTES</c:v>
                </c:pt>
              </c:strCache>
            </c:strRef>
          </c:tx>
          <c:invertIfNegative val="0"/>
          <c:cat>
            <c:strRef>
              <c:f>'Hoja con formatos (2)'!$B$6:$B$11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'Hoja con formatos (2)'!$D$6:$D$11</c:f>
              <c:numCache>
                <c:formatCode>_-* #,##0.00\ [$€-1]_-;\-* #,##0.00\ [$€-1]_-;_-* "-"??\ [$€-1]_-</c:formatCode>
                <c:ptCount val="6"/>
                <c:pt idx="0">
                  <c:v>18.677499999999998</c:v>
                </c:pt>
                <c:pt idx="1">
                  <c:v>20.918799999999997</c:v>
                </c:pt>
                <c:pt idx="2">
                  <c:v>23.429055999999996</c:v>
                </c:pt>
                <c:pt idx="3">
                  <c:v>26.240542719999993</c:v>
                </c:pt>
                <c:pt idx="4">
                  <c:v>29.389407846399994</c:v>
                </c:pt>
                <c:pt idx="5">
                  <c:v>32.916136787967993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119376"/>
        <c:axId val="217121008"/>
      </c:barChart>
      <c:lineChart>
        <c:grouping val="standard"/>
        <c:varyColors val="0"/>
        <c:ser>
          <c:idx val="2"/>
          <c:order val="2"/>
          <c:tx>
            <c:strRef>
              <c:f>'Hoja con formatos (2)'!$E$5</c:f>
              <c:strCache>
                <c:ptCount val="1"/>
                <c:pt idx="0">
                  <c:v>BCIO. BRUTO</c:v>
                </c:pt>
              </c:strCache>
            </c:strRef>
          </c:tx>
          <c:dLbls>
            <c:spPr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'Hoja con formatos (2)'!$B$6:$B$11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'Hoja con formatos (2)'!$E$6:$E$11</c:f>
              <c:numCache>
                <c:formatCode>_-* #,##0.00\ [$€-1]_-;\-* #,##0.00\ [$€-1]_-;_-* "-"??\ [$€-1]_-</c:formatCode>
                <c:ptCount val="6"/>
                <c:pt idx="0">
                  <c:v>56.032499999999999</c:v>
                </c:pt>
                <c:pt idx="1">
                  <c:v>62.756399999999992</c:v>
                </c:pt>
                <c:pt idx="2">
                  <c:v>70.28716799999998</c:v>
                </c:pt>
                <c:pt idx="3">
                  <c:v>78.72162815999998</c:v>
                </c:pt>
                <c:pt idx="4">
                  <c:v>88.168223539199985</c:v>
                </c:pt>
                <c:pt idx="5">
                  <c:v>98.748410363903986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119376"/>
        <c:axId val="217121008"/>
      </c:lineChart>
      <c:catAx>
        <c:axId val="217119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Resumen Semestral</a:t>
                </a:r>
              </a:p>
            </c:rich>
          </c:tx>
          <c:layout>
            <c:manualLayout>
              <c:xMode val="edge"/>
              <c:yMode val="edge"/>
              <c:x val="0.39078937204921455"/>
              <c:y val="0.85707569969595387"/>
            </c:manualLayout>
          </c:layout>
          <c:overlay val="0"/>
          <c:spPr>
            <a:solidFill>
              <a:srgbClr val="4F81BD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title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217121008"/>
        <c:crosses val="autoZero"/>
        <c:auto val="1"/>
        <c:lblAlgn val="ctr"/>
        <c:lblOffset val="100"/>
        <c:noMultiLvlLbl val="0"/>
      </c:catAx>
      <c:valAx>
        <c:axId val="217121008"/>
        <c:scaling>
          <c:orientation val="minMax"/>
        </c:scaling>
        <c:delete val="1"/>
        <c:axPos val="l"/>
        <c:numFmt formatCode="_-* #,##0.00\ [$€-1]_-;\-* #,##0.00\ [$€-1]_-;_-* &quot;-&quot;??\ [$€-1]_-" sourceLinked="1"/>
        <c:majorTickMark val="out"/>
        <c:minorTickMark val="none"/>
        <c:tickLblPos val="nextTo"/>
        <c:crossAx val="2171193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ln>
          <a:noFill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0" cap="rnd">
      <a:solidFill>
        <a:schemeClr val="tx2">
          <a:lumMod val="60000"/>
          <a:lumOff val="40000"/>
        </a:schemeClr>
      </a:solidFill>
      <a:beve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sz="1000" b="1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PRESUPUESTO COMAÑÍA</a:t>
            </a:r>
          </a:p>
        </c:rich>
      </c:tx>
      <c:layout>
        <c:manualLayout>
          <c:xMode val="edge"/>
          <c:yMode val="edge"/>
          <c:x val="0.38702701705344827"/>
          <c:y val="4.2904149176474893E-2"/>
        </c:manualLayout>
      </c:layout>
      <c:overlay val="0"/>
      <c:spPr>
        <a:solidFill>
          <a:srgbClr val="4F81BD"/>
        </a:solidFill>
        <a:ln w="6350" cap="rnd" cmpd="dbl">
          <a:bevel/>
        </a:ln>
        <a:scene3d>
          <a:camera prst="orthographicFront"/>
          <a:lightRig rig="threePt" dir="t"/>
        </a:scene3d>
        <a:sp3d>
          <a:bevelT/>
        </a:sp3d>
      </c:spPr>
    </c:title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6663734600742472"/>
          <c:y val="0.2651979327326352"/>
          <c:w val="0.54558527030967974"/>
          <c:h val="0.4894750656167981"/>
        </c:manualLayout>
      </c:layout>
      <c:pie3DChart>
        <c:varyColors val="1"/>
        <c:ser>
          <c:idx val="0"/>
          <c:order val="0"/>
          <c:tx>
            <c:strRef>
              <c:f>'Hoja con formatos (2)'!$B$12</c:f>
              <c:strCache>
                <c:ptCount val="1"/>
                <c:pt idx="0">
                  <c:v>TOTAL</c:v>
                </c:pt>
              </c:strCache>
            </c:strRef>
          </c:tx>
          <c:explosion val="25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Lbls>
            <c:dLbl>
              <c:idx val="0"/>
              <c:layout>
                <c:manualLayout>
                  <c:x val="2.2022022022022022E-2"/>
                  <c:y val="-0.1512027491408934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4.6046046046046049E-2"/>
                  <c:y val="6.872852233676976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4.2042042042042024E-2"/>
                  <c:y val="-1.374570446735395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'Hoja con formatos (2)'!$C$5:$E$5</c:f>
              <c:strCache>
                <c:ptCount val="3"/>
                <c:pt idx="0">
                  <c:v>VENTAS</c:v>
                </c:pt>
                <c:pt idx="1">
                  <c:v>COSTES</c:v>
                </c:pt>
                <c:pt idx="2">
                  <c:v>BCIO. BRUTO</c:v>
                </c:pt>
              </c:strCache>
            </c:strRef>
          </c:cat>
          <c:val>
            <c:numRef>
              <c:f>'Hoja con formatos (2)'!$C$12:$E$12</c:f>
              <c:numCache>
                <c:formatCode>_-* #,##0.00\ [$€-1]_-;\-* #,##0.00\ [$€-1]_-;_-* "-"??\ [$€-1]_-</c:formatCode>
                <c:ptCount val="3"/>
                <c:pt idx="0">
                  <c:v>606.28577341747189</c:v>
                </c:pt>
                <c:pt idx="1">
                  <c:v>151.57144335436797</c:v>
                </c:pt>
                <c:pt idx="2">
                  <c:v>454.71433006310389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0" cap="rnd">
      <a:solidFill>
        <a:schemeClr val="tx2">
          <a:lumMod val="60000"/>
          <a:lumOff val="40000"/>
        </a:schemeClr>
      </a:solidFill>
      <a:beve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sz="1000" b="1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Psesupuesto comañia</a:t>
            </a:r>
          </a:p>
        </c:rich>
      </c:tx>
      <c:layout/>
      <c:overlay val="0"/>
      <c:spPr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gradFill>
            <a:gsLst>
              <a:gs pos="0">
                <a:schemeClr val="accent1">
                  <a:lumMod val="5000"/>
                  <a:lumOff val="95000"/>
                  <a:alpha val="99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  <a:scene3d>
          <a:camera prst="orthographicFront"/>
          <a:lightRig rig="threePt" dir="t"/>
        </a:scene3d>
        <a:sp3d>
          <a:bevelT w="38100"/>
        </a:sp3d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gradFill flip="none"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16200000" scaled="1"/>
          <a:tileRect/>
        </a:gradFill>
        <a:ln>
          <a:solidFill>
            <a:schemeClr val="accent1"/>
          </a:solidFill>
        </a:ln>
        <a:effectLst/>
        <a:sp3d>
          <a:contourClr>
            <a:schemeClr val="accent1"/>
          </a:contourClr>
        </a:sp3d>
      </c:spPr>
    </c:sideWall>
    <c:backWall>
      <c:thickness val="0"/>
      <c:spPr>
        <a:gradFill flip="none"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16200000" scaled="1"/>
          <a:tileRect/>
        </a:gradFill>
        <a:ln>
          <a:solidFill>
            <a:schemeClr val="accent1"/>
          </a:solidFill>
        </a:ln>
        <a:effectLst/>
        <a:sp3d>
          <a:contourClr>
            <a:schemeClr val="accent1"/>
          </a:contourClr>
        </a:sp3d>
      </c:spPr>
    </c:backWall>
    <c:plotArea>
      <c:layout>
        <c:manualLayout>
          <c:layoutTarget val="inner"/>
          <c:xMode val="edge"/>
          <c:yMode val="edge"/>
          <c:x val="0.24134045618484218"/>
          <c:y val="0.19500964396741474"/>
          <c:w val="0.53047358492738184"/>
          <c:h val="0.4946960448387756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'Hoja con formatos (2)'!$C$5</c:f>
              <c:strCache>
                <c:ptCount val="1"/>
                <c:pt idx="0">
                  <c:v>VENTAS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'Hoja con formatos (2)'!$B$6:$B$11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'Hoja con formatos (2)'!$C$6:$C$11</c:f>
              <c:numCache>
                <c:formatCode>_-* #,##0.00\ [$€-1]_-;\-* #,##0.00\ [$€-1]_-;_-* "-"??\ [$€-1]_-</c:formatCode>
                <c:ptCount val="6"/>
                <c:pt idx="0">
                  <c:v>74.709999999999994</c:v>
                </c:pt>
                <c:pt idx="1">
                  <c:v>83.67519999999999</c:v>
                </c:pt>
                <c:pt idx="2">
                  <c:v>93.716223999999983</c:v>
                </c:pt>
                <c:pt idx="3">
                  <c:v>104.96217087999997</c:v>
                </c:pt>
                <c:pt idx="4">
                  <c:v>117.55763138559998</c:v>
                </c:pt>
                <c:pt idx="5">
                  <c:v>131.66454715187197</c:v>
                </c:pt>
              </c:numCache>
            </c:numRef>
          </c:val>
        </c:ser>
        <c:ser>
          <c:idx val="1"/>
          <c:order val="1"/>
          <c:tx>
            <c:strRef>
              <c:f>'Hoja con formatos (2)'!$D$5</c:f>
              <c:strCache>
                <c:ptCount val="1"/>
                <c:pt idx="0">
                  <c:v>COSTES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  <a:sp3d/>
          </c:spPr>
          <c:invertIfNegative val="0"/>
          <c:cat>
            <c:strRef>
              <c:f>'Hoja con formatos (2)'!$B$6:$B$11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'Hoja con formatos (2)'!$D$6:$D$11</c:f>
              <c:numCache>
                <c:formatCode>_-* #,##0.00\ [$€-1]_-;\-* #,##0.00\ [$€-1]_-;_-* "-"??\ [$€-1]_-</c:formatCode>
                <c:ptCount val="6"/>
                <c:pt idx="0">
                  <c:v>18.677499999999998</c:v>
                </c:pt>
                <c:pt idx="1">
                  <c:v>20.918799999999997</c:v>
                </c:pt>
                <c:pt idx="2">
                  <c:v>23.429055999999996</c:v>
                </c:pt>
                <c:pt idx="3">
                  <c:v>26.240542719999993</c:v>
                </c:pt>
                <c:pt idx="4">
                  <c:v>29.389407846399994</c:v>
                </c:pt>
                <c:pt idx="5">
                  <c:v>32.916136787967993</c:v>
                </c:pt>
              </c:numCache>
            </c:numRef>
          </c:val>
        </c:ser>
        <c:ser>
          <c:idx val="2"/>
          <c:order val="2"/>
          <c:tx>
            <c:strRef>
              <c:f>'Hoja con formatos (2)'!$E$5</c:f>
              <c:strCache>
                <c:ptCount val="1"/>
                <c:pt idx="0">
                  <c:v>BCIO. BRUTO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'Hoja con formatos (2)'!$B$6:$B$11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'Hoja con formatos (2)'!$E$6:$E$11</c:f>
              <c:numCache>
                <c:formatCode>_-* #,##0.00\ [$€-1]_-;\-* #,##0.00\ [$€-1]_-;_-* "-"??\ [$€-1]_-</c:formatCode>
                <c:ptCount val="6"/>
                <c:pt idx="0">
                  <c:v>56.032499999999999</c:v>
                </c:pt>
                <c:pt idx="1">
                  <c:v>62.756399999999992</c:v>
                </c:pt>
                <c:pt idx="2">
                  <c:v>70.28716799999998</c:v>
                </c:pt>
                <c:pt idx="3">
                  <c:v>78.72162815999998</c:v>
                </c:pt>
                <c:pt idx="4">
                  <c:v>88.168223539199985</c:v>
                </c:pt>
                <c:pt idx="5">
                  <c:v>98.748410363903986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7124816"/>
        <c:axId val="217117200"/>
        <c:axId val="0"/>
      </c:bar3DChart>
      <c:catAx>
        <c:axId val="21712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>
                    <a:solidFill>
                      <a:schemeClr val="tx1"/>
                    </a:solidFill>
                  </a:rPr>
                  <a:t>Resumen Semastral</a:t>
                </a:r>
              </a:p>
            </c:rich>
          </c:tx>
          <c:layout>
            <c:manualLayout>
              <c:xMode val="edge"/>
              <c:yMode val="edge"/>
              <c:x val="0.35748031496062999"/>
              <c:y val="0.91254011837297155"/>
            </c:manualLayout>
          </c:layout>
          <c:overlay val="0"/>
          <c:spPr>
            <a:solidFill>
              <a:schemeClr val="accent5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7117200"/>
        <c:crosses val="autoZero"/>
        <c:auto val="1"/>
        <c:lblAlgn val="ctr"/>
        <c:lblOffset val="100"/>
        <c:noMultiLvlLbl val="0"/>
      </c:catAx>
      <c:valAx>
        <c:axId val="21711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s-E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rPr>
                  <a:t>Datos numericos</a:t>
                </a:r>
              </a:p>
            </c:rich>
          </c:tx>
          <c:layout>
            <c:manualLayout>
              <c:xMode val="edge"/>
              <c:yMode val="edge"/>
              <c:x val="2.4775591528888578E-2"/>
              <c:y val="0.33534048877896033"/>
            </c:manualLayout>
          </c:layout>
          <c:overlay val="0"/>
          <c:spPr>
            <a:solidFill>
              <a:schemeClr val="accent5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s-E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_-* #,##0.00\ [$€-1]_-;\-* #,##0.00\ [$€-1]_-;_-* &quot;-&quot;??\ [$€-1]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7124816"/>
        <c:crosses val="autoZero"/>
        <c:crossBetween val="between"/>
      </c:valAx>
      <c:spPr>
        <a:noFill/>
        <a:ln w="25400">
          <a:solidFill>
            <a:schemeClr val="accent1"/>
          </a:solidFill>
          <a:prstDash val="lgDash"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55</xdr:row>
      <xdr:rowOff>0</xdr:rowOff>
    </xdr:from>
    <xdr:to>
      <xdr:col>8</xdr:col>
      <xdr:colOff>0</xdr:colOff>
      <xdr:row>78</xdr:row>
      <xdr:rowOff>123825</xdr:rowOff>
    </xdr:to>
    <xdr:graphicFrame macro="">
      <xdr:nvGraphicFramePr>
        <xdr:cNvPr id="3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190500</xdr:colOff>
      <xdr:row>87</xdr:row>
      <xdr:rowOff>19050</xdr:rowOff>
    </xdr:from>
    <xdr:to>
      <xdr:col>8</xdr:col>
      <xdr:colOff>0</xdr:colOff>
      <xdr:row>104</xdr:row>
      <xdr:rowOff>0</xdr:rowOff>
    </xdr:to>
    <xdr:graphicFrame macro="">
      <xdr:nvGraphicFramePr>
        <xdr:cNvPr id="4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</xdr:row>
      <xdr:rowOff>114300</xdr:rowOff>
    </xdr:from>
    <xdr:to>
      <xdr:col>12</xdr:col>
      <xdr:colOff>292344</xdr:colOff>
      <xdr:row>15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2"/>
  <sheetViews>
    <sheetView tabSelected="1" topLeftCell="A10" zoomScaleNormal="100" zoomScaleSheetLayoutView="30" workbookViewId="0">
      <selection activeCell="F22" sqref="F22"/>
    </sheetView>
  </sheetViews>
  <sheetFormatPr baseColWidth="10" defaultColWidth="11.42578125" defaultRowHeight="12.75" x14ac:dyDescent="0.2"/>
  <cols>
    <col min="2" max="2" width="14.7109375" bestFit="1" customWidth="1"/>
    <col min="3" max="3" width="11.85546875" customWidth="1"/>
    <col min="4" max="4" width="31.42578125" bestFit="1" customWidth="1"/>
    <col min="5" max="5" width="12.85546875" bestFit="1" customWidth="1"/>
  </cols>
  <sheetData>
    <row r="1" spans="1:6" ht="30" customHeight="1" x14ac:dyDescent="0.2">
      <c r="A1" s="21" t="s">
        <v>0</v>
      </c>
      <c r="B1" s="22"/>
      <c r="C1" s="22"/>
      <c r="D1" s="22"/>
      <c r="E1" s="22"/>
      <c r="F1" s="22"/>
    </row>
    <row r="2" spans="1:6" x14ac:dyDescent="0.2">
      <c r="A2" s="1" t="s">
        <v>1</v>
      </c>
      <c r="B2" s="2">
        <v>0.21</v>
      </c>
    </row>
    <row r="3" spans="1:6" hidden="1" x14ac:dyDescent="0.2"/>
    <row r="5" spans="1:6" s="3" customFormat="1" ht="56.25" x14ac:dyDescent="0.2">
      <c r="C5" s="4" t="s">
        <v>2</v>
      </c>
      <c r="D5" s="4" t="s">
        <v>3</v>
      </c>
      <c r="E5" s="4" t="s">
        <v>4</v>
      </c>
    </row>
    <row r="6" spans="1:6" ht="20.100000000000001" customHeight="1" x14ac:dyDescent="0.2">
      <c r="B6" s="5" t="s">
        <v>5</v>
      </c>
      <c r="C6" s="6">
        <v>74.709999999999994</v>
      </c>
      <c r="D6" s="6">
        <f>C6*25%</f>
        <v>18.677499999999998</v>
      </c>
      <c r="E6" s="6">
        <f>C6-D6</f>
        <v>56.032499999999999</v>
      </c>
    </row>
    <row r="7" spans="1:6" ht="20.100000000000001" customHeight="1" x14ac:dyDescent="0.2">
      <c r="B7" s="5" t="s">
        <v>6</v>
      </c>
      <c r="C7" s="7">
        <f>C6+C6*12%</f>
        <v>83.67519999999999</v>
      </c>
      <c r="D7" s="6">
        <f t="shared" ref="D7:D11" si="0">C7*25%</f>
        <v>20.918799999999997</v>
      </c>
      <c r="E7" s="6">
        <f t="shared" ref="E7:E11" si="1">C7-D7</f>
        <v>62.756399999999992</v>
      </c>
    </row>
    <row r="8" spans="1:6" ht="20.100000000000001" customHeight="1" x14ac:dyDescent="0.2">
      <c r="B8" s="5" t="s">
        <v>7</v>
      </c>
      <c r="C8" s="7">
        <f t="shared" ref="C8:C11" si="2">C7+C7*12%</f>
        <v>93.716223999999983</v>
      </c>
      <c r="D8" s="6">
        <f t="shared" si="0"/>
        <v>23.429055999999996</v>
      </c>
      <c r="E8" s="6">
        <f t="shared" si="1"/>
        <v>70.28716799999998</v>
      </c>
    </row>
    <row r="9" spans="1:6" ht="20.100000000000001" customHeight="1" x14ac:dyDescent="0.2">
      <c r="B9" s="5" t="s">
        <v>8</v>
      </c>
      <c r="C9" s="7">
        <f t="shared" si="2"/>
        <v>104.96217087999997</v>
      </c>
      <c r="D9" s="6">
        <f t="shared" si="0"/>
        <v>26.240542719999993</v>
      </c>
      <c r="E9" s="6">
        <f t="shared" si="1"/>
        <v>78.72162815999998</v>
      </c>
    </row>
    <row r="10" spans="1:6" ht="20.100000000000001" customHeight="1" x14ac:dyDescent="0.2">
      <c r="B10" s="5" t="s">
        <v>9</v>
      </c>
      <c r="C10" s="7">
        <f t="shared" si="2"/>
        <v>117.55763138559998</v>
      </c>
      <c r="D10" s="6">
        <f t="shared" si="0"/>
        <v>29.389407846399994</v>
      </c>
      <c r="E10" s="6">
        <f t="shared" si="1"/>
        <v>88.168223539199985</v>
      </c>
    </row>
    <row r="11" spans="1:6" ht="20.100000000000001" customHeight="1" x14ac:dyDescent="0.2">
      <c r="B11" s="5" t="s">
        <v>10</v>
      </c>
      <c r="C11" s="7">
        <f t="shared" si="2"/>
        <v>131.66454715187197</v>
      </c>
      <c r="D11" s="6">
        <f t="shared" si="0"/>
        <v>32.916136787967993</v>
      </c>
      <c r="E11" s="6">
        <f t="shared" si="1"/>
        <v>98.748410363903986</v>
      </c>
    </row>
    <row r="12" spans="1:6" ht="20.100000000000001" customHeight="1" x14ac:dyDescent="0.2">
      <c r="B12" s="5" t="s">
        <v>11</v>
      </c>
      <c r="C12" s="7">
        <f>C6+C7+C8+C9+C10+C11</f>
        <v>606.28577341747189</v>
      </c>
      <c r="D12" s="8">
        <f>SUM(D6:D11)</f>
        <v>151.57144335436797</v>
      </c>
      <c r="E12" s="8">
        <f>SUM(E6:E11)</f>
        <v>454.71433006310389</v>
      </c>
    </row>
    <row r="13" spans="1:6" ht="20.100000000000001" customHeight="1" x14ac:dyDescent="0.2">
      <c r="B13" s="5" t="s">
        <v>1</v>
      </c>
      <c r="C13" s="7">
        <f>C12*$B$2</f>
        <v>127.32001241766909</v>
      </c>
      <c r="D13" s="7">
        <f t="shared" ref="D13:E13" si="3">D12*$B$2</f>
        <v>31.830003104417273</v>
      </c>
      <c r="E13" s="7">
        <f t="shared" si="3"/>
        <v>95.490009313251818</v>
      </c>
    </row>
    <row r="14" spans="1:6" x14ac:dyDescent="0.2">
      <c r="B14" s="9"/>
      <c r="C14" s="9"/>
      <c r="D14" s="9"/>
      <c r="E14" s="9"/>
    </row>
    <row r="15" spans="1:6" x14ac:dyDescent="0.2">
      <c r="B15" s="9"/>
      <c r="C15" s="9"/>
      <c r="D15" s="9"/>
      <c r="E15" s="9"/>
    </row>
    <row r="16" spans="1:6" x14ac:dyDescent="0.2">
      <c r="B16" s="9"/>
      <c r="C16" s="9"/>
      <c r="D16" s="10" t="s">
        <v>12</v>
      </c>
      <c r="E16" s="11">
        <f>MAX(E6:E11)</f>
        <v>98.748410363903986</v>
      </c>
    </row>
    <row r="17" spans="2:5" x14ac:dyDescent="0.2">
      <c r="B17" s="9"/>
      <c r="C17" s="9"/>
      <c r="D17" s="10" t="s">
        <v>13</v>
      </c>
      <c r="E17" s="11">
        <f>MIN(D6:D11)</f>
        <v>18.677499999999998</v>
      </c>
    </row>
    <row r="18" spans="2:5" x14ac:dyDescent="0.2">
      <c r="B18" s="9"/>
      <c r="C18" s="9"/>
      <c r="D18" s="10" t="s">
        <v>14</v>
      </c>
      <c r="E18" s="11">
        <f>AVERAGE(C6:C11)</f>
        <v>101.04762890291198</v>
      </c>
    </row>
    <row r="19" spans="2:5" x14ac:dyDescent="0.2">
      <c r="B19" s="9"/>
      <c r="C19" s="9"/>
      <c r="D19" s="9"/>
      <c r="E19" s="9"/>
    </row>
    <row r="20" spans="2:5" x14ac:dyDescent="0.2">
      <c r="B20" s="9"/>
      <c r="C20" s="9"/>
      <c r="D20" s="12" t="s">
        <v>15</v>
      </c>
      <c r="E20" s="13">
        <f>COUNT(C6:C11)</f>
        <v>6</v>
      </c>
    </row>
    <row r="21" spans="2:5" x14ac:dyDescent="0.2">
      <c r="B21" s="9"/>
      <c r="C21" s="9"/>
      <c r="D21" s="14" t="s">
        <v>16</v>
      </c>
      <c r="E21" s="13">
        <f>COUNTIF(C6:C11,"&gt;80")</f>
        <v>5</v>
      </c>
    </row>
    <row r="22" spans="2:5" x14ac:dyDescent="0.2">
      <c r="B22" s="9"/>
      <c r="C22" s="9"/>
      <c r="D22" s="14" t="s">
        <v>17</v>
      </c>
      <c r="E22" s="13">
        <f>COUNTA(B6:B11)</f>
        <v>6</v>
      </c>
    </row>
    <row r="23" spans="2:5" x14ac:dyDescent="0.2">
      <c r="B23" s="9"/>
      <c r="C23" s="9"/>
      <c r="D23" s="14" t="s">
        <v>18</v>
      </c>
      <c r="E23" s="13">
        <f>COUNTIFS(C6:C11,"&gt;80",D6:D11,"&lt;30")</f>
        <v>4</v>
      </c>
    </row>
    <row r="24" spans="2:5" x14ac:dyDescent="0.2">
      <c r="B24" s="9"/>
      <c r="C24" s="9"/>
      <c r="D24" s="14" t="s">
        <v>19</v>
      </c>
      <c r="E24" s="13">
        <f>SUMIF(D6:D11,"&lt;22",C6:C11)</f>
        <v>158.3852</v>
      </c>
    </row>
    <row r="25" spans="2:5" x14ac:dyDescent="0.2">
      <c r="B25" s="9"/>
      <c r="C25" s="9"/>
      <c r="D25" s="15"/>
      <c r="E25" s="9"/>
    </row>
    <row r="26" spans="2:5" ht="13.5" thickBot="1" x14ac:dyDescent="0.25">
      <c r="B26" s="9"/>
      <c r="C26" s="9"/>
      <c r="D26" s="15"/>
      <c r="E26" s="9"/>
    </row>
    <row r="27" spans="2:5" x14ac:dyDescent="0.2">
      <c r="B27" s="9"/>
      <c r="C27" s="23" t="s">
        <v>20</v>
      </c>
      <c r="D27" s="24"/>
      <c r="E27" s="25"/>
    </row>
    <row r="28" spans="2:5" x14ac:dyDescent="0.2">
      <c r="B28" s="9"/>
      <c r="C28" s="16"/>
      <c r="D28" s="9"/>
      <c r="E28" s="9"/>
    </row>
    <row r="29" spans="2:5" x14ac:dyDescent="0.2">
      <c r="B29" s="9"/>
      <c r="C29" s="26" t="s">
        <v>21</v>
      </c>
      <c r="D29" s="27"/>
      <c r="E29" s="17" t="s">
        <v>7</v>
      </c>
    </row>
    <row r="30" spans="2:5" x14ac:dyDescent="0.2">
      <c r="B30" s="9"/>
      <c r="C30" s="26" t="s">
        <v>22</v>
      </c>
      <c r="D30" s="27"/>
      <c r="E30" s="18">
        <f>VLOOKUP(E29,B6:E11,4,FALSE)</f>
        <v>70.28716799999998</v>
      </c>
    </row>
    <row r="31" spans="2:5" ht="13.5" thickBot="1" x14ac:dyDescent="0.25">
      <c r="B31" s="9"/>
      <c r="C31" s="19"/>
      <c r="D31" s="20"/>
      <c r="E31" s="20"/>
    </row>
    <row r="32" spans="2:5" x14ac:dyDescent="0.2">
      <c r="B32" s="9"/>
      <c r="C32" s="9"/>
      <c r="D32" s="9"/>
      <c r="E32" s="9"/>
    </row>
  </sheetData>
  <mergeCells count="4">
    <mergeCell ref="A1:F1"/>
    <mergeCell ref="C27:E27"/>
    <mergeCell ref="C29:D29"/>
    <mergeCell ref="C30:D30"/>
  </mergeCells>
  <printOptions horizontalCentered="1" verticalCentered="1"/>
  <pageMargins left="0.78740157480314965" right="0.78740157480314965" top="0.78740157480314965" bottom="0.78740157480314965" header="0.39370078740157483" footer="0.39370078740157483"/>
  <pageSetup paperSize="9" scale="71" orientation="portrait" horizontalDpi="360" verticalDpi="360" r:id="rId1"/>
  <headerFooter alignWithMargins="0">
    <oddHeader>&amp;L&amp;A&amp;C&amp;F&amp;R&amp;"Arial,Negrita Cursiva"&amp;K05+000C.F.P. COTS ALICANTE</oddHeader>
    <oddFooter>&amp;L&amp;D&amp;C&amp;P DE &amp;N</oddFooter>
  </headerFooter>
  <rowBreaks count="3" manualBreakCount="3">
    <brk id="14" max="16383" man="1"/>
    <brk id="18" max="16383" man="1"/>
    <brk id="24" max="16383" man="1"/>
  </rowBreaks>
  <colBreaks count="1" manualBreakCount="1">
    <brk id="5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con formatos (2)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isuarezruz66@gmail.com</dc:creator>
  <cp:lastModifiedBy>SMR1</cp:lastModifiedBy>
  <dcterms:created xsi:type="dcterms:W3CDTF">2022-01-25T12:15:26Z</dcterms:created>
  <dcterms:modified xsi:type="dcterms:W3CDTF">2024-01-25T07:12:54Z</dcterms:modified>
</cp:coreProperties>
</file>