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ment/WebstormProjects/plan-visualiser-vue/non_app_files/general_assets/"/>
    </mc:Choice>
  </mc:AlternateContent>
  <xr:revisionPtr revIDLastSave="0" documentId="13_ncr:1_{F440F332-02BD-3F49-8880-D61A2371A727}" xr6:coauthVersionLast="47" xr6:coauthVersionMax="47" xr10:uidLastSave="{00000000-0000-0000-0000-000000000000}"/>
  <bookViews>
    <workbookView xWindow="0" yWindow="500" windowWidth="33600" windowHeight="19160" xr2:uid="{860BEA35-257E-0547-BB7D-8C3C4283A669}"/>
  </bookViews>
  <sheets>
    <sheet name="JSON Export" sheetId="2" r:id="rId1"/>
    <sheet name="Pl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E2" i="2"/>
  <c r="D2" i="2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  <c r="C2" i="1"/>
  <c r="C3" i="1"/>
  <c r="C4" i="1"/>
  <c r="C5" i="1"/>
  <c r="C6" i="1"/>
  <c r="C7" i="1"/>
  <c r="C8" i="1"/>
  <c r="C9" i="1"/>
  <c r="L2" i="1"/>
  <c r="L3" i="1"/>
  <c r="L4" i="1"/>
  <c r="L5" i="1"/>
  <c r="L6" i="1"/>
  <c r="L7" i="1"/>
  <c r="L8" i="1"/>
  <c r="L9" i="1"/>
  <c r="G9" i="1" l="1"/>
  <c r="G8" i="1"/>
  <c r="G7" i="1"/>
  <c r="G6" i="1"/>
  <c r="G3" i="1"/>
  <c r="G4" i="1"/>
  <c r="G5" i="1"/>
  <c r="F2" i="1"/>
  <c r="E3" i="1" l="1"/>
  <c r="F3" i="1" s="1"/>
  <c r="G2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</calcChain>
</file>

<file path=xl/sharedStrings.xml><?xml version="1.0" encoding="utf-8"?>
<sst xmlns="http://schemas.openxmlformats.org/spreadsheetml/2006/main" count="48" uniqueCount="36">
  <si>
    <t>UUID From MSP Plan</t>
  </si>
  <si>
    <t>Duration</t>
  </si>
  <si>
    <t>Visual Flag</t>
  </si>
  <si>
    <t>Visual Swimlane</t>
  </si>
  <si>
    <t>Visual Text</t>
  </si>
  <si>
    <t>Format String</t>
  </si>
  <si>
    <t>Done Format String</t>
  </si>
  <si>
    <t>Text Layout</t>
  </si>
  <si>
    <t>Visual Track # Within Swimlane</t>
  </si>
  <si>
    <t>Visual # Tracks To Cover</t>
  </si>
  <si>
    <t>Start</t>
  </si>
  <si>
    <t>Finish</t>
  </si>
  <si>
    <t>Task Name</t>
  </si>
  <si>
    <t>Environment Available to WD</t>
  </si>
  <si>
    <t>WD Deployment Testing</t>
  </si>
  <si>
    <t>WD Code Drop</t>
  </si>
  <si>
    <t>System Testing</t>
  </si>
  <si>
    <t>Smoke Testing</t>
  </si>
  <si>
    <t>User Acceptance Testing (including re-test)</t>
  </si>
  <si>
    <t>Left</t>
  </si>
  <si>
    <t>Right</t>
  </si>
  <si>
    <t>Pre-Production Activities</t>
  </si>
  <si>
    <t>Go Live (Weekend)</t>
  </si>
  <si>
    <t>Welcom</t>
  </si>
  <si>
    <t>Owner</t>
  </si>
  <si>
    <t>Ian Maxwell</t>
  </si>
  <si>
    <t>Carole Harley</t>
  </si>
  <si>
    <t>Amanda Mills</t>
  </si>
  <si>
    <t>Craig Baille</t>
  </si>
  <si>
    <t>ALL</t>
  </si>
  <si>
    <t>Financier Upgrade Project</t>
  </si>
  <si>
    <t>id</t>
  </si>
  <si>
    <t>name</t>
  </si>
  <si>
    <t>start_date</t>
  </si>
  <si>
    <t>end_date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</si>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</sst>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E770A-DB8B-0446-8A28-F0DB2B844C8B}" name="Table1" displayName="Table1" ref="A1:N9" totalsRowShown="0" dataDxfId="14">
  <autoFilter ref="A1:N9" xr:uid="{7BFE770A-DB8B-0446-8A28-F0DB2B844C8B}"/>
  <tableColumns count="14">
    <tableColumn id="1" xr3:uid="{0D33A279-0130-874C-900B-BE983B236B8A}" name="UUID From MSP Plan" dataDxfId="13"/>
    <tableColumn id="2" xr3:uid="{08AE1F17-0F92-AC43-A825-3928306EE5CD}" name="Task Name" dataDxfId="12"/>
    <tableColumn id="10" xr3:uid="{3D45298C-766B-FF44-90EB-E350F3C9D1EF}" name="Visual Text" dataDxfId="11">
      <calculatedColumnFormula>Table1[[#This Row],[Task Name]]&amp;CHAR(10)&amp;"("&amp;Table1[[#This Row],[Owner]]&amp;")"&amp;CHAR(10)&amp;"["&amp;IF(D2&gt;0,Table1[[#This Row],[Duration]]&amp;" days, ","")&amp;TEXT(Table1[[#This Row],[Finish]],"yyyy-mm-dd")&amp;"]"</calculatedColumnFormula>
    </tableColumn>
    <tableColumn id="3" xr3:uid="{08D48438-83A2-A348-8F77-022BA9A67B9B}" name="Duration" dataDxfId="10"/>
    <tableColumn id="4" xr3:uid="{E995E899-AFF7-1F4F-B7EA-74D62D88FA07}" name="Start" dataDxfId="9"/>
    <tableColumn id="5" xr3:uid="{3A6F4EFD-927B-274F-BF18-23E8BA8C7A2A}" name="Finish" dataDxfId="8">
      <calculatedColumnFormula>WORKDAY(Table1[[#This Row],[Start]],Table1[[#This Row],[Duration]])</calculatedColumnFormula>
    </tableColumn>
    <tableColumn id="7" xr3:uid="{C4C9E446-DBAA-2040-91A2-B92A4D93C6EF}" name="Visual Flag" dataDxfId="7">
      <calculatedColumnFormula>TRUE</calculatedColumnFormula>
    </tableColumn>
    <tableColumn id="6" xr3:uid="{16849A67-1D21-B445-9380-3D620BB57899}" name="Owner" dataDxfId="6"/>
    <tableColumn id="8" xr3:uid="{A079AC24-A57A-434C-854B-1F6590A46F00}" name="Visual Swimlane" dataDxfId="5"/>
    <tableColumn id="11" xr3:uid="{611114B0-ED5B-7B40-8C04-4D35B917470A}" name="Visual Track # Within Swimlane" dataDxfId="4"/>
    <tableColumn id="9" xr3:uid="{4A84D6F6-D183-4A43-AAF6-8429A35EB0F5}" name="Visual # Tracks To Cover" dataDxfId="3"/>
    <tableColumn id="12" xr3:uid="{612CA39C-3B39-534B-A49B-A4976777D891}" name="Format String" dataDxfId="2">
      <calculatedColumnFormula>IF(Table1[[#This Row],[Duration]]=0,"Milestone Dark Blue", "Amber")</calculatedColumnFormula>
    </tableColumn>
    <tableColumn id="13" xr3:uid="{A406404F-264A-3F4A-9580-769C7250EC2B}" name="Done Format String" dataDxfId="1"/>
    <tableColumn id="14" xr3:uid="{E14FEE63-32B9-134A-9A3D-6C8C80632921}" name="Text Lay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F481-C350-3F4F-905A-B24930F9CEAD}">
  <dimension ref="A1:E9"/>
  <sheetViews>
    <sheetView tabSelected="1" workbookViewId="0">
      <selection activeCell="C15" sqref="C15"/>
    </sheetView>
  </sheetViews>
  <sheetFormatPr baseColWidth="10" defaultRowHeight="16" x14ac:dyDescent="0.2"/>
  <cols>
    <col min="2" max="2" width="68.83203125" bestFit="1" customWidth="1"/>
  </cols>
  <sheetData>
    <row r="1" spans="1:5" x14ac:dyDescent="0.2">
      <c r="A1" t="s">
        <v>31</v>
      </c>
      <c r="B1" t="s">
        <v>32</v>
      </c>
      <c r="C1" t="s">
        <v>35</v>
      </c>
      <c r="D1" t="s">
        <v>33</v>
      </c>
      <c r="E1" t="s">
        <v>34</v>
      </c>
    </row>
    <row r="2" spans="1:5" x14ac:dyDescent="0.2">
      <c r="A2">
        <v>1</v>
      </c>
      <c r="B2" t="str">
        <f>Table1[[#This Row],[Visual Text]]</f>
        <v>Environment Available to WD
(Ian Maxwell)
[2022-01-18]</v>
      </c>
      <c r="C2">
        <f>Table1[[#This Row],[Duration]]</f>
        <v>0</v>
      </c>
      <c r="D2" t="str">
        <f>TEXT(Table1[[#This Row],[Start]],"yyyy-mm-dd")</f>
        <v>2022-01-18</v>
      </c>
      <c r="E2" t="str">
        <f>TEXT(Table1[[#This Row],[Finish]],"yyyy-mm-dd")</f>
        <v>2022-01-18</v>
      </c>
    </row>
    <row r="3" spans="1:5" x14ac:dyDescent="0.2">
      <c r="A3">
        <v>2</v>
      </c>
      <c r="B3" t="str">
        <f>Table1[[#This Row],[Visual Text]]</f>
        <v>WD Deployment Testing
(Welcom)
[10 days, 2022-02-02]</v>
      </c>
      <c r="C3">
        <f>Table1[[#This Row],[Duration]]</f>
        <v>10</v>
      </c>
      <c r="D3" t="str">
        <f>TEXT(Table1[[#This Row],[Start]],"yyyy-mm-dd")</f>
        <v>2022-01-19</v>
      </c>
      <c r="E3" t="str">
        <f>TEXT(Table1[[#This Row],[Finish]],"yyyy-mm-dd")</f>
        <v>2022-02-02</v>
      </c>
    </row>
    <row r="4" spans="1:5" x14ac:dyDescent="0.2">
      <c r="A4">
        <v>3</v>
      </c>
      <c r="B4" t="str">
        <f>Table1[[#This Row],[Visual Text]]</f>
        <v>WD Code Drop
(Welcom)
[3 days, 2022-02-08]</v>
      </c>
      <c r="C4">
        <f>Table1[[#This Row],[Duration]]</f>
        <v>3</v>
      </c>
      <c r="D4" t="str">
        <f>TEXT(Table1[[#This Row],[Start]],"yyyy-mm-dd")</f>
        <v>2022-02-03</v>
      </c>
      <c r="E4" t="str">
        <f>TEXT(Table1[[#This Row],[Finish]],"yyyy-mm-dd")</f>
        <v>2022-02-08</v>
      </c>
    </row>
    <row r="5" spans="1:5" x14ac:dyDescent="0.2">
      <c r="A5">
        <v>4</v>
      </c>
      <c r="B5" t="str">
        <f>Table1[[#This Row],[Visual Text]]</f>
        <v>Smoke Testing
(Carole Harley)
[15 days, 2022-03-02]</v>
      </c>
      <c r="C5">
        <f>Table1[[#This Row],[Duration]]</f>
        <v>15</v>
      </c>
      <c r="D5" t="str">
        <f>TEXT(Table1[[#This Row],[Start]],"yyyy-mm-dd")</f>
        <v>2022-02-09</v>
      </c>
      <c r="E5" t="str">
        <f>TEXT(Table1[[#This Row],[Finish]],"yyyy-mm-dd")</f>
        <v>2022-03-02</v>
      </c>
    </row>
    <row r="6" spans="1:5" x14ac:dyDescent="0.2">
      <c r="A6">
        <v>5</v>
      </c>
      <c r="B6" t="str">
        <f>Table1[[#This Row],[Visual Text]]</f>
        <v>System Testing
(Carole Harley)
[20 days, 2022-03-31]</v>
      </c>
      <c r="C6">
        <f>Table1[[#This Row],[Duration]]</f>
        <v>20</v>
      </c>
      <c r="D6" t="str">
        <f>TEXT(Table1[[#This Row],[Start]],"yyyy-mm-dd")</f>
        <v>2022-03-03</v>
      </c>
      <c r="E6" t="str">
        <f>TEXT(Table1[[#This Row],[Finish]],"yyyy-mm-dd")</f>
        <v>2022-03-31</v>
      </c>
    </row>
    <row r="7" spans="1:5" x14ac:dyDescent="0.2">
      <c r="A7">
        <v>6</v>
      </c>
      <c r="B7" t="str">
        <f>Table1[[#This Row],[Visual Text]]</f>
        <v>User Acceptance Testing (including re-test)
(Amanda Mills)
[70 days, 2022-07-08]</v>
      </c>
      <c r="C7">
        <f>Table1[[#This Row],[Duration]]</f>
        <v>70</v>
      </c>
      <c r="D7" t="str">
        <f>TEXT(Table1[[#This Row],[Start]],"yyyy-mm-dd")</f>
        <v>2022-04-01</v>
      </c>
      <c r="E7" t="str">
        <f>TEXT(Table1[[#This Row],[Finish]],"yyyy-mm-dd")</f>
        <v>2022-07-08</v>
      </c>
    </row>
    <row r="8" spans="1:5" x14ac:dyDescent="0.2">
      <c r="A8">
        <v>7</v>
      </c>
      <c r="B8" t="str">
        <f>Table1[[#This Row],[Visual Text]]</f>
        <v>Pre-Production Activities
(Craig Baille)
[20 days, 2022-08-08]</v>
      </c>
      <c r="C8">
        <f>Table1[[#This Row],[Duration]]</f>
        <v>20</v>
      </c>
      <c r="D8" t="str">
        <f>TEXT(Table1[[#This Row],[Start]],"yyyy-mm-dd")</f>
        <v>2022-07-11</v>
      </c>
      <c r="E8" t="str">
        <f>TEXT(Table1[[#This Row],[Finish]],"yyyy-mm-dd")</f>
        <v>2022-08-08</v>
      </c>
    </row>
    <row r="9" spans="1:5" x14ac:dyDescent="0.2">
      <c r="A9">
        <v>8</v>
      </c>
      <c r="B9" t="str">
        <f>Table1[[#This Row],[Visual Text]]</f>
        <v>Go Live (Weekend)
(ALL)
[2022-08-09]</v>
      </c>
      <c r="C9">
        <f>Table1[[#This Row],[Duration]]</f>
        <v>0</v>
      </c>
      <c r="D9" t="str">
        <f>TEXT(Table1[[#This Row],[Start]],"yyyy-mm-dd")</f>
        <v>2022-08-09</v>
      </c>
      <c r="E9" t="str">
        <f>TEXT(Table1[[#This Row],[Finish]],"yyyy-mm-dd")</f>
        <v>2022-08-09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67A5-1F96-244C-9B81-3067A4E0D5EE}">
  <dimension ref="A1:N9"/>
  <sheetViews>
    <sheetView zoomScale="125" workbookViewId="0">
      <selection activeCell="J3" sqref="J3"/>
    </sheetView>
  </sheetViews>
  <sheetFormatPr baseColWidth="10" defaultRowHeight="16" x14ac:dyDescent="0.2"/>
  <cols>
    <col min="1" max="1" width="9.33203125" customWidth="1"/>
    <col min="2" max="2" width="48.33203125" bestFit="1" customWidth="1"/>
    <col min="3" max="3" width="48.83203125" bestFit="1" customWidth="1"/>
    <col min="5" max="6" width="13.83203125" customWidth="1"/>
    <col min="7" max="8" width="13" customWidth="1"/>
    <col min="9" max="9" width="28.6640625" customWidth="1"/>
    <col min="10" max="10" width="34.6640625" customWidth="1"/>
    <col min="11" max="11" width="28.5" customWidth="1"/>
    <col min="12" max="12" width="15.5" bestFit="1" customWidth="1"/>
    <col min="14" max="14" width="15.33203125" customWidth="1"/>
    <col min="15" max="15" width="20.6640625" customWidth="1"/>
    <col min="16" max="16" width="13.6640625" customWidth="1"/>
  </cols>
  <sheetData>
    <row r="1" spans="1:14" x14ac:dyDescent="0.2">
      <c r="A1" t="s">
        <v>0</v>
      </c>
      <c r="B1" t="s">
        <v>12</v>
      </c>
      <c r="C1" t="s">
        <v>4</v>
      </c>
      <c r="D1" t="s">
        <v>1</v>
      </c>
      <c r="E1" t="s">
        <v>10</v>
      </c>
      <c r="F1" t="s">
        <v>11</v>
      </c>
      <c r="G1" t="s">
        <v>2</v>
      </c>
      <c r="H1" t="s">
        <v>24</v>
      </c>
      <c r="I1" t="s">
        <v>3</v>
      </c>
      <c r="J1" t="s">
        <v>8</v>
      </c>
      <c r="K1" t="s">
        <v>9</v>
      </c>
      <c r="L1" t="s">
        <v>5</v>
      </c>
      <c r="M1" t="s">
        <v>6</v>
      </c>
      <c r="N1" t="s">
        <v>7</v>
      </c>
    </row>
    <row r="2" spans="1:14" ht="51" x14ac:dyDescent="0.2">
      <c r="A2" s="1">
        <v>1</v>
      </c>
      <c r="B2" s="2" t="s">
        <v>13</v>
      </c>
      <c r="C2" s="3" t="str">
        <f>Table1[[#This Row],[Task Name]]&amp;CHAR(10)&amp;"("&amp;Table1[[#This Row],[Owner]]&amp;")"&amp;CHAR(10)&amp;"["&amp;IF(D2&gt;0,Table1[[#This Row],[Duration]]&amp;" days, ","")&amp;TEXT(Table1[[#This Row],[Finish]],"yyyy-mm-dd")&amp;"]"</f>
        <v>Environment Available to WD
(Ian Maxwell)
[2022-01-18]</v>
      </c>
      <c r="D2" s="4">
        <v>0</v>
      </c>
      <c r="E2" s="6">
        <v>44579</v>
      </c>
      <c r="F2" s="6">
        <f>WORKDAY(Table1[[#This Row],[Start]],Table1[[#This Row],[Duration]])</f>
        <v>44579</v>
      </c>
      <c r="G2" s="2" t="b">
        <f>TRUE</f>
        <v>1</v>
      </c>
      <c r="H2" s="2" t="s">
        <v>25</v>
      </c>
      <c r="I2" s="3" t="s">
        <v>30</v>
      </c>
      <c r="J2" s="2">
        <v>2</v>
      </c>
      <c r="K2" s="2"/>
      <c r="L2" s="2" t="str">
        <f>IF(Table1[[#This Row],[Duration]]=0,"Milestone Dark Blue", "Amber")</f>
        <v>Milestone Dark Blue</v>
      </c>
      <c r="M2" s="2"/>
      <c r="N2" s="2" t="s">
        <v>20</v>
      </c>
    </row>
    <row r="3" spans="1:14" ht="51" x14ac:dyDescent="0.2">
      <c r="A3" s="1">
        <v>2</v>
      </c>
      <c r="B3" s="2" t="s">
        <v>14</v>
      </c>
      <c r="C3" s="3" t="str">
        <f>Table1[[#This Row],[Task Name]]&amp;CHAR(10)&amp;"("&amp;Table1[[#This Row],[Owner]]&amp;")"&amp;CHAR(10)&amp;"["&amp;IF(D3&gt;0,Table1[[#This Row],[Duration]]&amp;" days, ","")&amp;TEXT(Table1[[#This Row],[Finish]],"yyyy-mm-dd")&amp;"]"</f>
        <v>WD Deployment Testing
(Welcom)
[10 days, 2022-02-02]</v>
      </c>
      <c r="D3" s="4">
        <v>10</v>
      </c>
      <c r="E3" s="6">
        <f>WORKDAY(F2,1)</f>
        <v>44580</v>
      </c>
      <c r="F3" s="6">
        <f>WORKDAY(Table1[[#This Row],[Start]],Table1[[#This Row],[Duration]])</f>
        <v>44594</v>
      </c>
      <c r="G3" s="2" t="b">
        <f>TRUE</f>
        <v>1</v>
      </c>
      <c r="H3" s="2" t="s">
        <v>23</v>
      </c>
      <c r="I3" s="3" t="s">
        <v>30</v>
      </c>
      <c r="J3" s="2"/>
      <c r="K3" s="2"/>
      <c r="L3" s="2" t="str">
        <f>IF(Table1[[#This Row],[Duration]]=0,"Milestone Dark Blue", "Amber")</f>
        <v>Amber</v>
      </c>
      <c r="M3" s="2"/>
      <c r="N3" s="2" t="s">
        <v>19</v>
      </c>
    </row>
    <row r="4" spans="1:14" ht="51" x14ac:dyDescent="0.2">
      <c r="A4" s="1">
        <v>3</v>
      </c>
      <c r="B4" s="2" t="s">
        <v>15</v>
      </c>
      <c r="C4" s="3" t="str">
        <f>Table1[[#This Row],[Task Name]]&amp;CHAR(10)&amp;"("&amp;Table1[[#This Row],[Owner]]&amp;")"&amp;CHAR(10)&amp;"["&amp;IF(D4&gt;0,Table1[[#This Row],[Duration]]&amp;" days, ","")&amp;TEXT(Table1[[#This Row],[Finish]],"yyyy-mm-dd")&amp;"]"</f>
        <v>WD Code Drop
(Welcom)
[3 days, 2022-02-08]</v>
      </c>
      <c r="D4" s="4">
        <v>3</v>
      </c>
      <c r="E4" s="6">
        <f>WORKDAY(F3,1)</f>
        <v>44595</v>
      </c>
      <c r="F4" s="6">
        <f>WORKDAY(Table1[[#This Row],[Start]],Table1[[#This Row],[Duration]])</f>
        <v>44600</v>
      </c>
      <c r="G4" s="2" t="b">
        <f>TRUE</f>
        <v>1</v>
      </c>
      <c r="H4" s="2" t="s">
        <v>23</v>
      </c>
      <c r="I4" s="3" t="s">
        <v>30</v>
      </c>
      <c r="J4" s="2"/>
      <c r="K4" s="2"/>
      <c r="L4" s="2" t="str">
        <f>IF(Table1[[#This Row],[Duration]]=0,"Milestone Dark Blue", "Amber")</f>
        <v>Amber</v>
      </c>
      <c r="M4" s="2"/>
      <c r="N4" s="2" t="s">
        <v>19</v>
      </c>
    </row>
    <row r="5" spans="1:14" ht="51" x14ac:dyDescent="0.2">
      <c r="A5" s="1">
        <v>4</v>
      </c>
      <c r="B5" s="2" t="s">
        <v>17</v>
      </c>
      <c r="C5" s="3" t="str">
        <f>Table1[[#This Row],[Task Name]]&amp;CHAR(10)&amp;"("&amp;Table1[[#This Row],[Owner]]&amp;")"&amp;CHAR(10)&amp;"["&amp;IF(D5&gt;0,Table1[[#This Row],[Duration]]&amp;" days, ","")&amp;TEXT(Table1[[#This Row],[Finish]],"yyyy-mm-dd")&amp;"]"</f>
        <v>Smoke Testing
(Carole Harley)
[15 days, 2022-03-02]</v>
      </c>
      <c r="D5" s="4">
        <v>15</v>
      </c>
      <c r="E5" s="6">
        <f t="shared" ref="E5:E9" si="0">WORKDAY(F4,1)</f>
        <v>44601</v>
      </c>
      <c r="F5" s="6">
        <f>WORKDAY(Table1[[#This Row],[Start]],Table1[[#This Row],[Duration]])</f>
        <v>44622</v>
      </c>
      <c r="G5" s="2" t="b">
        <f>TRUE</f>
        <v>1</v>
      </c>
      <c r="H5" s="2" t="s">
        <v>26</v>
      </c>
      <c r="I5" s="3" t="s">
        <v>30</v>
      </c>
      <c r="J5" s="2"/>
      <c r="K5" s="2"/>
      <c r="L5" s="2" t="str">
        <f>IF(Table1[[#This Row],[Duration]]=0,"Milestone Dark Blue", "Amber")</f>
        <v>Amber</v>
      </c>
      <c r="M5" s="2"/>
      <c r="N5" s="2" t="s">
        <v>19</v>
      </c>
    </row>
    <row r="6" spans="1:14" ht="51" x14ac:dyDescent="0.2">
      <c r="A6" s="1">
        <v>5</v>
      </c>
      <c r="B6" s="1" t="s">
        <v>16</v>
      </c>
      <c r="C6" s="3" t="str">
        <f>Table1[[#This Row],[Task Name]]&amp;CHAR(10)&amp;"("&amp;Table1[[#This Row],[Owner]]&amp;")"&amp;CHAR(10)&amp;"["&amp;IF(D6&gt;0,Table1[[#This Row],[Duration]]&amp;" days, ","")&amp;TEXT(Table1[[#This Row],[Finish]],"yyyy-mm-dd")&amp;"]"</f>
        <v>System Testing
(Carole Harley)
[20 days, 2022-03-31]</v>
      </c>
      <c r="D6" s="5">
        <v>20</v>
      </c>
      <c r="E6" s="6">
        <f>WORKDAY(F5,1)</f>
        <v>44623</v>
      </c>
      <c r="F6" s="6">
        <f>WORKDAY(Table1[[#This Row],[Start]],Table1[[#This Row],[Duration]])</f>
        <v>44651</v>
      </c>
      <c r="G6" s="1" t="b">
        <f>TRUE</f>
        <v>1</v>
      </c>
      <c r="H6" s="1" t="s">
        <v>26</v>
      </c>
      <c r="I6" s="3" t="s">
        <v>30</v>
      </c>
      <c r="J6" s="2"/>
      <c r="K6" s="2"/>
      <c r="L6" s="1" t="str">
        <f>IF(Table1[[#This Row],[Duration]]=0,"Milestone Dark Blue", "Amber")</f>
        <v>Amber</v>
      </c>
      <c r="M6" s="2"/>
      <c r="N6" s="2"/>
    </row>
    <row r="7" spans="1:14" ht="51" x14ac:dyDescent="0.2">
      <c r="A7" s="1">
        <v>6</v>
      </c>
      <c r="B7" s="1" t="s">
        <v>18</v>
      </c>
      <c r="C7" s="3" t="str">
        <f>Table1[[#This Row],[Task Name]]&amp;CHAR(10)&amp;"("&amp;Table1[[#This Row],[Owner]]&amp;")"&amp;CHAR(10)&amp;"["&amp;IF(D7&gt;0,Table1[[#This Row],[Duration]]&amp;" days, ","")&amp;TEXT(Table1[[#This Row],[Finish]],"yyyy-mm-dd")&amp;"]"</f>
        <v>User Acceptance Testing (including re-test)
(Amanda Mills)
[70 days, 2022-07-08]</v>
      </c>
      <c r="D7" s="5">
        <v>70</v>
      </c>
      <c r="E7" s="6">
        <f t="shared" si="0"/>
        <v>44652</v>
      </c>
      <c r="F7" s="6">
        <f>WORKDAY(Table1[[#This Row],[Start]],Table1[[#This Row],[Duration]])</f>
        <v>44750</v>
      </c>
      <c r="G7" s="1" t="b">
        <f>TRUE</f>
        <v>1</v>
      </c>
      <c r="H7" s="1" t="s">
        <v>27</v>
      </c>
      <c r="I7" s="3" t="s">
        <v>30</v>
      </c>
      <c r="J7" s="2"/>
      <c r="K7" s="2"/>
      <c r="L7" s="1" t="str">
        <f>IF(Table1[[#This Row],[Duration]]=0,"Milestone Dark Blue", "Amber")</f>
        <v>Amber</v>
      </c>
      <c r="M7" s="2"/>
      <c r="N7" s="2"/>
    </row>
    <row r="8" spans="1:14" ht="51" x14ac:dyDescent="0.2">
      <c r="A8" s="1">
        <v>7</v>
      </c>
      <c r="B8" s="1" t="s">
        <v>21</v>
      </c>
      <c r="C8" s="3" t="str">
        <f>Table1[[#This Row],[Task Name]]&amp;CHAR(10)&amp;"("&amp;Table1[[#This Row],[Owner]]&amp;")"&amp;CHAR(10)&amp;"["&amp;IF(D8&gt;0,Table1[[#This Row],[Duration]]&amp;" days, ","")&amp;TEXT(Table1[[#This Row],[Finish]],"yyyy-mm-dd")&amp;"]"</f>
        <v>Pre-Production Activities
(Craig Baille)
[20 days, 2022-08-08]</v>
      </c>
      <c r="D8" s="5">
        <v>20</v>
      </c>
      <c r="E8" s="6">
        <f t="shared" si="0"/>
        <v>44753</v>
      </c>
      <c r="F8" s="6">
        <f>WORKDAY(Table1[[#This Row],[Start]],Table1[[#This Row],[Duration]])</f>
        <v>44781</v>
      </c>
      <c r="G8" s="1" t="b">
        <f>TRUE</f>
        <v>1</v>
      </c>
      <c r="H8" s="1" t="s">
        <v>28</v>
      </c>
      <c r="I8" s="3" t="s">
        <v>30</v>
      </c>
      <c r="J8" s="2"/>
      <c r="K8" s="2"/>
      <c r="L8" s="1" t="str">
        <f>IF(Table1[[#This Row],[Duration]]=0,"Milestone Dark Blue", "Amber")</f>
        <v>Amber</v>
      </c>
      <c r="M8" s="2"/>
      <c r="N8" s="2" t="s">
        <v>19</v>
      </c>
    </row>
    <row r="9" spans="1:14" ht="51" x14ac:dyDescent="0.2">
      <c r="A9" s="1">
        <v>8</v>
      </c>
      <c r="B9" s="1" t="s">
        <v>22</v>
      </c>
      <c r="C9" s="3" t="str">
        <f>Table1[[#This Row],[Task Name]]&amp;CHAR(10)&amp;"("&amp;Table1[[#This Row],[Owner]]&amp;")"&amp;CHAR(10)&amp;"["&amp;IF(D9&gt;0,Table1[[#This Row],[Duration]]&amp;" days, ","")&amp;TEXT(Table1[[#This Row],[Finish]],"yyyy-mm-dd")&amp;"]"</f>
        <v>Go Live (Weekend)
(ALL)
[2022-08-09]</v>
      </c>
      <c r="D9" s="5">
        <v>0</v>
      </c>
      <c r="E9" s="6">
        <f t="shared" si="0"/>
        <v>44782</v>
      </c>
      <c r="F9" s="6">
        <f>WORKDAY(Table1[[#This Row],[Start]],Table1[[#This Row],[Duration]])</f>
        <v>44782</v>
      </c>
      <c r="G9" s="1" t="b">
        <f>TRUE</f>
        <v>1</v>
      </c>
      <c r="H9" s="1" t="s">
        <v>29</v>
      </c>
      <c r="I9" s="3" t="s">
        <v>30</v>
      </c>
      <c r="J9" s="2"/>
      <c r="K9" s="2"/>
      <c r="L9" s="1" t="str">
        <f>IF(Table1[[#This Row],[Duration]]=0,"Milestone Dark Blue", "Amber")</f>
        <v>Milestone Dark Blue</v>
      </c>
      <c r="M9" s="2"/>
      <c r="N9" s="2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portedinJira xmlns="5bcbaf73-17f5-4d7c-87e3-c83552b747d9">false</ImportedinJira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F4E0F95280474C861EB65FF043016C" ma:contentTypeVersion="13" ma:contentTypeDescription="Create a new document." ma:contentTypeScope="" ma:versionID="62489688a4e772b2a7eb24f3bc73b172">
  <xsd:schema xmlns:xsd="http://www.w3.org/2001/XMLSchema" xmlns:xs="http://www.w3.org/2001/XMLSchema" xmlns:p="http://schemas.microsoft.com/office/2006/metadata/properties" xmlns:ns2="5bcbaf73-17f5-4d7c-87e3-c83552b747d9" xmlns:ns3="f69a12d5-d945-42ee-b012-a315011cb8fb" targetNamespace="http://schemas.microsoft.com/office/2006/metadata/properties" ma:root="true" ma:fieldsID="2ee7fbce3a5fd89d3a01486d52028a99" ns2:_="" ns3:_="">
    <xsd:import namespace="5bcbaf73-17f5-4d7c-87e3-c83552b747d9"/>
    <xsd:import namespace="f69a12d5-d945-42ee-b012-a315011cb8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ImportedinJir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baf73-17f5-4d7c-87e3-c83552b74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ImportedinJira" ma:index="20" nillable="true" ma:displayName="Imported in Jira" ma:default="0" ma:format="Dropdown" ma:internalName="ImportedinJira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a12d5-d945-42ee-b012-a315011cb8f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9603E9-8F9B-4084-99D3-E5C495DC6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D6AFB6-ADA9-41B6-A3A6-D962537596E9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5bcbaf73-17f5-4d7c-87e3-c83552b747d9"/>
    <ds:schemaRef ds:uri="http://www.w3.org/XML/1998/namespace"/>
    <ds:schemaRef ds:uri="f69a12d5-d945-42ee-b012-a315011cb8fb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3BF2E36-A453-4518-8241-AE1A684B2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cbaf73-17f5-4d7c-87e3-c83552b747d9"/>
    <ds:schemaRef ds:uri="f69a12d5-d945-42ee-b012-a315011cb8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JSON Export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Gaylard (Dev)</cp:lastModifiedBy>
  <dcterms:created xsi:type="dcterms:W3CDTF">2021-12-02T12:09:48Z</dcterms:created>
  <dcterms:modified xsi:type="dcterms:W3CDTF">2021-12-23T11:58:05Z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0x01010034F4E0F95280474C861EB65FF043016C</vt:lpwstr>
  </property>
</Properties>
</file>