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evrn\Downloads\"/>
    </mc:Choice>
  </mc:AlternateContent>
  <xr:revisionPtr revIDLastSave="0" documentId="13_ncr:1_{12C2610E-C69A-4C22-8B8E-AABE968024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usix" sheetId="2" r:id="rId1"/>
    <sheet name="Справочники" sheetId="5" state="hidden" r:id="rId2"/>
  </sheets>
  <calcPr calcId="181029"/>
</workbook>
</file>

<file path=xl/calcChain.xml><?xml version="1.0" encoding="utf-8"?>
<calcChain xmlns="http://schemas.openxmlformats.org/spreadsheetml/2006/main">
  <c r="A14" i="2" l="1"/>
  <c r="M13" i="2"/>
  <c r="A13" i="2"/>
  <c r="M12" i="2"/>
  <c r="A12" i="2"/>
  <c r="M11" i="2"/>
  <c r="A11" i="2"/>
  <c r="M10" i="2"/>
  <c r="A10" i="2"/>
  <c r="S9" i="2"/>
  <c r="M9" i="2"/>
  <c r="A9" i="2"/>
  <c r="L5" i="2"/>
  <c r="M5" i="2" s="1"/>
  <c r="T2" i="2"/>
  <c r="T9" i="2" s="1"/>
  <c r="U9" i="2" s="1"/>
  <c r="V9" i="2" s="1"/>
  <c r="W9" i="2" s="1"/>
  <c r="R3" i="2" l="1"/>
</calcChain>
</file>

<file path=xl/sharedStrings.xml><?xml version="1.0" encoding="utf-8"?>
<sst xmlns="http://schemas.openxmlformats.org/spreadsheetml/2006/main" count="169" uniqueCount="112">
  <si>
    <t>Неделя 1</t>
  </si>
  <si>
    <t>Название команды</t>
  </si>
  <si>
    <t>Суммарные затраты</t>
  </si>
  <si>
    <t>Доход с продажи нефти, тыс. руб</t>
  </si>
  <si>
    <t>Чистая прибыль, тыс. руб</t>
  </si>
  <si>
    <t>Смена ГНО</t>
  </si>
  <si>
    <t>Добывающая</t>
  </si>
  <si>
    <t>Насос 200-1000</t>
  </si>
  <si>
    <t>Реперфорация</t>
  </si>
  <si>
    <t>Строительство новой скважины</t>
  </si>
  <si>
    <t>Нагнетательная</t>
  </si>
  <si>
    <t>ОПЗ</t>
  </si>
  <si>
    <t>Остановка скважины</t>
  </si>
  <si>
    <t xml:space="preserve"> </t>
  </si>
  <si>
    <t>Команда:</t>
  </si>
  <si>
    <t>Fusix</t>
  </si>
  <si>
    <t>Инструкция:</t>
  </si>
  <si>
    <t>Неделя</t>
  </si>
  <si>
    <t>Внесите информацию по планируемым вами мероприятиям в таблицу ниже</t>
  </si>
  <si>
    <t>Начальный капитал, тыс руб</t>
  </si>
  <si>
    <t>Накопленная добыча, м3</t>
  </si>
  <si>
    <t>Выделите автофильтром вашу команду</t>
  </si>
  <si>
    <t>Текущий баланс, тыс. руб</t>
  </si>
  <si>
    <t>Сделайте скриншот запланированных вами мероприятий и вставьте его в отчетную презентацию</t>
  </si>
  <si>
    <t>Не удаляйте и не изменяейте данные введенные вашими коллегами</t>
  </si>
  <si>
    <t>Стоимость 1 т нефти</t>
  </si>
  <si>
    <t>Плотность нефти</t>
  </si>
  <si>
    <t>Координаты скважины (для бурения)</t>
  </si>
  <si>
    <t>Интервал перфорации</t>
  </si>
  <si>
    <t>Дебит скважины по жидкости, м3/сут</t>
  </si>
  <si>
    <t>Забойное давление, атм</t>
  </si>
  <si>
    <t>Вид мероприятия</t>
  </si>
  <si>
    <t>Название скважины</t>
  </si>
  <si>
    <t>Тип скважины</t>
  </si>
  <si>
    <t>координата i</t>
  </si>
  <si>
    <t>координата j</t>
  </si>
  <si>
    <t>перфорация верх, м</t>
  </si>
  <si>
    <t>перфорация низ, м</t>
  </si>
  <si>
    <t>Контроль дебит</t>
  </si>
  <si>
    <t>Контроль Рзаб</t>
  </si>
  <si>
    <t>Тип насоса для установки</t>
  </si>
  <si>
    <t>Затраты</t>
  </si>
  <si>
    <t>Добыто нефти, м3</t>
  </si>
  <si>
    <t>Добыто нефти, т</t>
  </si>
  <si>
    <t>F</t>
  </si>
  <si>
    <t>Запуск скважины</t>
  </si>
  <si>
    <t>F2</t>
  </si>
  <si>
    <t>В</t>
  </si>
  <si>
    <t>В2</t>
  </si>
  <si>
    <t>L</t>
  </si>
  <si>
    <t>Технологический режим работы нефтяных скважин</t>
  </si>
  <si>
    <t>НГДУ</t>
  </si>
  <si>
    <t>Месторождение</t>
  </si>
  <si>
    <t>№
 скв</t>
  </si>
  <si>
    <t>Тип
 скважины</t>
  </si>
  <si>
    <t>Пласт</t>
  </si>
  <si>
    <t>D скв</t>
  </si>
  <si>
    <t>D нкт</t>
  </si>
  <si>
    <t>Н вдп</t>
  </si>
  <si>
    <t>Удл</t>
  </si>
  <si>
    <t>Ндин</t>
  </si>
  <si>
    <t>СЭ</t>
  </si>
  <si>
    <t>Фактический режим</t>
  </si>
  <si>
    <t>Р затр</t>
  </si>
  <si>
    <t>ГФ</t>
  </si>
  <si>
    <t>T пл</t>
  </si>
  <si>
    <t>Плот-ть
 нефти</t>
  </si>
  <si>
    <t>Плот-ть
 воды</t>
  </si>
  <si>
    <t>Р заб</t>
  </si>
  <si>
    <t>Q нефти</t>
  </si>
  <si>
    <t>Q жид-
 кости</t>
  </si>
  <si>
    <t>Обводненность</t>
  </si>
  <si>
    <t>Название</t>
  </si>
  <si>
    <t>мм</t>
  </si>
  <si>
    <t>м</t>
  </si>
  <si>
    <t>бар</t>
  </si>
  <si>
    <t>м3/сут</t>
  </si>
  <si>
    <t>доли</t>
  </si>
  <si>
    <t>м3/м3</t>
  </si>
  <si>
    <t>ºC</t>
  </si>
  <si>
    <t>г/см3</t>
  </si>
  <si>
    <t>RIENM Corp</t>
  </si>
  <si>
    <t>RIENM1</t>
  </si>
  <si>
    <t>верт</t>
  </si>
  <si>
    <t>м1</t>
  </si>
  <si>
    <t>ESP</t>
  </si>
  <si>
    <t>№</t>
  </si>
  <si>
    <t>Qнефти накопленное</t>
  </si>
  <si>
    <t>Насос 100-500</t>
  </si>
  <si>
    <t>Перечень допустимых параметров для ввода</t>
  </si>
  <si>
    <t>Виды мероприятий</t>
  </si>
  <si>
    <t>Команды</t>
  </si>
  <si>
    <t>Номер</t>
  </si>
  <si>
    <t>Наименование</t>
  </si>
  <si>
    <t>Стоимость, тыс. руб</t>
  </si>
  <si>
    <t>Скважины</t>
  </si>
  <si>
    <t>P1</t>
  </si>
  <si>
    <t>P3</t>
  </si>
  <si>
    <t>SP1</t>
  </si>
  <si>
    <t>PS2</t>
  </si>
  <si>
    <t>P4</t>
  </si>
  <si>
    <t>P5</t>
  </si>
  <si>
    <t>P6</t>
  </si>
  <si>
    <t>I1</t>
  </si>
  <si>
    <t>I2</t>
  </si>
  <si>
    <t>I3</t>
  </si>
  <si>
    <t>I4</t>
  </si>
  <si>
    <t>I5</t>
  </si>
  <si>
    <t>I6</t>
  </si>
  <si>
    <t>Тип насоса</t>
  </si>
  <si>
    <t>Насос 200-500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</si>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</sst>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8"/>
      <color theme="1"/>
      <name val="Tahoma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ECF0F1"/>
        <bgColor rgb="FFECF0F1"/>
      </patternFill>
    </fill>
    <fill>
      <patternFill patternType="solid">
        <fgColor rgb="FFF5F5F5"/>
        <bgColor rgb="FFF5F5F5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3" fillId="0" borderId="4" xfId="0" applyFont="1" applyBorder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/>
    <xf numFmtId="0" fontId="6" fillId="0" borderId="0" xfId="0" applyFont="1" applyAlignment="1"/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1" fillId="6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4" xfId="0" applyFont="1" applyFill="1" applyBorder="1" applyAlignment="1"/>
    <xf numFmtId="0" fontId="1" fillId="4" borderId="4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7" fillId="7" borderId="4" xfId="0" applyFont="1" applyFill="1" applyBorder="1" applyAlignment="1">
      <alignment horizontal="center"/>
    </xf>
    <xf numFmtId="0" fontId="1" fillId="7" borderId="4" xfId="0" applyFont="1" applyFill="1" applyBorder="1" applyAlignment="1"/>
    <xf numFmtId="0" fontId="1" fillId="7" borderId="4" xfId="0" applyFont="1" applyFill="1" applyBorder="1" applyAlignment="1"/>
    <xf numFmtId="0" fontId="7" fillId="7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9" borderId="0" xfId="0" applyFont="1" applyFill="1" applyAlignment="1">
      <alignment horizontal="left" vertical="top"/>
    </xf>
    <xf numFmtId="0" fontId="8" fillId="10" borderId="0" xfId="0" applyFont="1" applyFill="1" applyAlignment="1">
      <alignment horizontal="left" vertical="top"/>
    </xf>
    <xf numFmtId="0" fontId="8" fillId="11" borderId="0" xfId="0" applyFont="1" applyFill="1" applyAlignment="1">
      <alignment horizontal="left" vertical="top"/>
    </xf>
    <xf numFmtId="0" fontId="9" fillId="0" borderId="0" xfId="0" applyFont="1" applyAlignment="1"/>
    <xf numFmtId="0" fontId="1" fillId="0" borderId="0" xfId="0" applyFont="1" applyAlignment="1">
      <alignment horizontal="right"/>
    </xf>
    <xf numFmtId="0" fontId="1" fillId="6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6" borderId="5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2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32"/>
  <sheetViews>
    <sheetView tabSelected="1" workbookViewId="0">
      <selection activeCell="E4" sqref="E4"/>
    </sheetView>
  </sheetViews>
  <sheetFormatPr defaultColWidth="14.44140625" defaultRowHeight="15.75" customHeight="1" x14ac:dyDescent="0.25"/>
  <cols>
    <col min="2" max="2" width="44" customWidth="1"/>
    <col min="4" max="4" width="18.109375" customWidth="1"/>
    <col min="9" max="9" width="27" customWidth="1"/>
    <col min="11" max="11" width="17" customWidth="1"/>
    <col min="12" max="12" width="17.44140625" customWidth="1"/>
    <col min="13" max="13" width="15.33203125" customWidth="1"/>
    <col min="17" max="17" width="18.33203125" customWidth="1"/>
    <col min="18" max="18" width="15.109375" customWidth="1"/>
    <col min="19" max="19" width="15.33203125" customWidth="1"/>
    <col min="20" max="20" width="16.6640625" customWidth="1"/>
    <col min="22" max="22" width="16.33203125" customWidth="1"/>
    <col min="23" max="23" width="17" customWidth="1"/>
  </cols>
  <sheetData>
    <row r="1" spans="1:23" ht="13.2" x14ac:dyDescent="0.25">
      <c r="A1" s="64" t="s">
        <v>13</v>
      </c>
      <c r="B1" s="65"/>
      <c r="C1" s="6" t="s">
        <v>14</v>
      </c>
      <c r="D1" s="7" t="s">
        <v>15</v>
      </c>
      <c r="F1" s="8" t="s">
        <v>16</v>
      </c>
      <c r="G1" s="9"/>
      <c r="H1" s="9"/>
      <c r="I1" s="9"/>
      <c r="J1" s="9"/>
      <c r="M1" s="10"/>
      <c r="N1" s="11"/>
      <c r="O1" s="11"/>
    </row>
    <row r="2" spans="1:23" ht="26.4" x14ac:dyDescent="0.25">
      <c r="A2" s="9"/>
      <c r="B2" s="12"/>
      <c r="C2" s="13" t="s">
        <v>17</v>
      </c>
      <c r="D2" s="14">
        <v>1</v>
      </c>
      <c r="F2" s="66" t="s">
        <v>18</v>
      </c>
      <c r="G2" s="67"/>
      <c r="H2" s="67"/>
      <c r="I2" s="67"/>
      <c r="J2" s="68"/>
      <c r="M2" s="10"/>
      <c r="N2" s="11"/>
      <c r="O2" s="11"/>
      <c r="Q2" s="15" t="s">
        <v>19</v>
      </c>
      <c r="R2" s="16">
        <v>150000</v>
      </c>
      <c r="S2" s="17" t="s">
        <v>20</v>
      </c>
      <c r="T2" s="18">
        <f>MAX(B100:B228)</f>
        <v>307803</v>
      </c>
    </row>
    <row r="3" spans="1:23" ht="26.4" x14ac:dyDescent="0.25">
      <c r="A3" s="5"/>
      <c r="B3" s="5"/>
      <c r="C3" s="12"/>
      <c r="D3" s="19"/>
      <c r="E3" s="9"/>
      <c r="F3" s="66" t="s">
        <v>21</v>
      </c>
      <c r="G3" s="67"/>
      <c r="H3" s="67"/>
      <c r="I3" s="67"/>
      <c r="J3" s="68"/>
      <c r="M3" s="10"/>
      <c r="N3" s="11"/>
      <c r="O3" s="11"/>
      <c r="Q3" s="15" t="s">
        <v>22</v>
      </c>
      <c r="R3" s="20">
        <f>$R$2-SUM(S9:S54)+SUM(V9:V54)</f>
        <v>279081.375</v>
      </c>
      <c r="W3" s="3"/>
    </row>
    <row r="4" spans="1:23" ht="25.5" customHeight="1" x14ac:dyDescent="0.25">
      <c r="A4" s="9"/>
      <c r="B4" s="12"/>
      <c r="C4" s="12"/>
      <c r="D4" s="13"/>
      <c r="F4" s="66" t="s">
        <v>23</v>
      </c>
      <c r="G4" s="67"/>
      <c r="H4" s="67"/>
      <c r="I4" s="67"/>
      <c r="J4" s="68"/>
      <c r="M4" s="10"/>
      <c r="N4" s="11"/>
      <c r="O4" s="11"/>
      <c r="V4" s="14"/>
      <c r="W4" s="3"/>
    </row>
    <row r="5" spans="1:23" ht="26.4" x14ac:dyDescent="0.25">
      <c r="A5" s="9"/>
      <c r="C5" s="13"/>
      <c r="E5" s="13"/>
      <c r="F5" s="66" t="s">
        <v>24</v>
      </c>
      <c r="G5" s="67"/>
      <c r="H5" s="67"/>
      <c r="I5" s="67"/>
      <c r="J5" s="68"/>
      <c r="K5" s="1"/>
      <c r="L5" s="1">
        <f>IF(K5 = "", 1, 2)</f>
        <v>1</v>
      </c>
      <c r="M5" s="21" t="str">
        <f>L5&amp;L5</f>
        <v>11</v>
      </c>
      <c r="N5" s="11"/>
      <c r="O5" s="11"/>
      <c r="Q5" s="15" t="s">
        <v>25</v>
      </c>
      <c r="R5" s="15" t="s">
        <v>26</v>
      </c>
      <c r="V5" s="9"/>
    </row>
    <row r="6" spans="1:23" ht="13.2" x14ac:dyDescent="0.25">
      <c r="A6" s="9"/>
      <c r="B6" s="12"/>
      <c r="C6" s="13"/>
      <c r="D6" s="13" t="s">
        <v>13</v>
      </c>
      <c r="E6" s="13"/>
      <c r="F6" s="9"/>
      <c r="G6" s="9"/>
      <c r="H6" s="9"/>
      <c r="I6" s="9"/>
      <c r="J6" s="9"/>
      <c r="K6" s="9"/>
      <c r="L6" s="9"/>
      <c r="M6" s="10"/>
      <c r="Q6" s="22">
        <v>2.5</v>
      </c>
      <c r="R6" s="22">
        <v>850</v>
      </c>
    </row>
    <row r="7" spans="1:23" ht="26.4" x14ac:dyDescent="0.25">
      <c r="A7" s="23"/>
      <c r="B7" s="24"/>
      <c r="C7" s="24"/>
      <c r="D7" s="24"/>
      <c r="E7" s="69" t="s">
        <v>27</v>
      </c>
      <c r="F7" s="68"/>
      <c r="G7" s="70" t="s">
        <v>28</v>
      </c>
      <c r="H7" s="68"/>
      <c r="I7" s="25" t="s">
        <v>29</v>
      </c>
      <c r="J7" s="70" t="s">
        <v>30</v>
      </c>
      <c r="K7" s="68"/>
      <c r="M7" s="26"/>
    </row>
    <row r="8" spans="1:23" ht="26.4" x14ac:dyDescent="0.25">
      <c r="A8" s="27" t="s">
        <v>1</v>
      </c>
      <c r="B8" s="27" t="s">
        <v>31</v>
      </c>
      <c r="C8" s="27" t="s">
        <v>32</v>
      </c>
      <c r="D8" s="27" t="s">
        <v>33</v>
      </c>
      <c r="E8" s="27" t="s">
        <v>34</v>
      </c>
      <c r="F8" s="27" t="s">
        <v>35</v>
      </c>
      <c r="G8" s="27" t="s">
        <v>36</v>
      </c>
      <c r="H8" s="27" t="s">
        <v>37</v>
      </c>
      <c r="I8" s="27" t="s">
        <v>38</v>
      </c>
      <c r="J8" s="27" t="s">
        <v>39</v>
      </c>
      <c r="K8" s="27" t="s">
        <v>40</v>
      </c>
      <c r="L8" s="26" t="s">
        <v>17</v>
      </c>
      <c r="M8" s="28"/>
      <c r="R8" s="29" t="s">
        <v>41</v>
      </c>
      <c r="S8" s="4" t="s">
        <v>2</v>
      </c>
      <c r="T8" s="30" t="s">
        <v>42</v>
      </c>
      <c r="U8" s="4" t="s">
        <v>43</v>
      </c>
      <c r="V8" s="4" t="s">
        <v>3</v>
      </c>
      <c r="W8" s="4" t="s">
        <v>4</v>
      </c>
    </row>
    <row r="9" spans="1:23" ht="13.2" x14ac:dyDescent="0.25">
      <c r="A9" s="31" t="str">
        <f t="shared" ref="A9:A14" si="0">$D$1</f>
        <v>Fusix</v>
      </c>
      <c r="B9" s="31" t="s">
        <v>9</v>
      </c>
      <c r="C9" s="31" t="s">
        <v>44</v>
      </c>
      <c r="D9" s="31" t="s">
        <v>6</v>
      </c>
      <c r="E9" s="31">
        <v>1</v>
      </c>
      <c r="F9" s="31">
        <v>1</v>
      </c>
      <c r="G9" s="32">
        <v>2500</v>
      </c>
      <c r="H9" s="32">
        <v>2560</v>
      </c>
      <c r="I9" s="31">
        <v>350</v>
      </c>
      <c r="J9" s="33">
        <v>75</v>
      </c>
      <c r="K9" s="31" t="s">
        <v>7</v>
      </c>
      <c r="L9" s="1">
        <v>1</v>
      </c>
      <c r="M9" s="34">
        <f t="shared" ref="M9:M13" si="1">IF(B9="","",1)</f>
        <v>1</v>
      </c>
      <c r="Q9" s="71" t="s">
        <v>0</v>
      </c>
      <c r="R9" s="35">
        <v>100000</v>
      </c>
      <c r="S9" s="63">
        <f>SUM(R9:R57)</f>
        <v>525000</v>
      </c>
      <c r="T9" s="63">
        <f>$T$2</f>
        <v>307803</v>
      </c>
      <c r="U9" s="63">
        <f>T9*850/1000</f>
        <v>261632.55</v>
      </c>
      <c r="V9" s="60">
        <f>U9*$Q$6</f>
        <v>654081.375</v>
      </c>
      <c r="W9" s="63">
        <f>V9-S9</f>
        <v>129081.375</v>
      </c>
    </row>
    <row r="10" spans="1:23" ht="13.2" x14ac:dyDescent="0.25">
      <c r="A10" s="31" t="str">
        <f t="shared" si="0"/>
        <v>Fusix</v>
      </c>
      <c r="B10" s="31" t="s">
        <v>45</v>
      </c>
      <c r="C10" s="31" t="s">
        <v>44</v>
      </c>
      <c r="D10" s="31" t="s">
        <v>6</v>
      </c>
      <c r="E10" s="31"/>
      <c r="F10" s="32"/>
      <c r="G10" s="32"/>
      <c r="H10" s="32"/>
      <c r="I10" s="31"/>
      <c r="J10" s="33"/>
      <c r="K10" s="31"/>
      <c r="L10" s="1">
        <v>1</v>
      </c>
      <c r="M10" s="34">
        <f t="shared" si="1"/>
        <v>1</v>
      </c>
      <c r="Q10" s="61"/>
      <c r="R10" s="35">
        <v>5000</v>
      </c>
      <c r="S10" s="61"/>
      <c r="T10" s="61"/>
      <c r="U10" s="61"/>
      <c r="V10" s="61"/>
      <c r="W10" s="61"/>
    </row>
    <row r="11" spans="1:23" ht="13.2" x14ac:dyDescent="0.25">
      <c r="A11" s="31" t="str">
        <f t="shared" si="0"/>
        <v>Fusix</v>
      </c>
      <c r="B11" s="31" t="s">
        <v>9</v>
      </c>
      <c r="C11" s="31" t="s">
        <v>46</v>
      </c>
      <c r="D11" s="31" t="s">
        <v>6</v>
      </c>
      <c r="E11" s="31">
        <v>100</v>
      </c>
      <c r="F11" s="31">
        <v>100</v>
      </c>
      <c r="G11" s="32">
        <v>2500</v>
      </c>
      <c r="H11" s="32">
        <v>2560</v>
      </c>
      <c r="I11" s="31">
        <v>350</v>
      </c>
      <c r="J11" s="33">
        <v>75</v>
      </c>
      <c r="K11" s="31" t="s">
        <v>7</v>
      </c>
      <c r="L11" s="1">
        <v>1</v>
      </c>
      <c r="M11" s="34">
        <f t="shared" si="1"/>
        <v>1</v>
      </c>
      <c r="Q11" s="61"/>
      <c r="R11" s="35">
        <v>100000</v>
      </c>
      <c r="S11" s="61"/>
      <c r="T11" s="61"/>
      <c r="U11" s="61"/>
      <c r="V11" s="61"/>
      <c r="W11" s="61"/>
    </row>
    <row r="12" spans="1:23" ht="13.2" x14ac:dyDescent="0.25">
      <c r="A12" s="31" t="str">
        <f t="shared" si="0"/>
        <v>Fusix</v>
      </c>
      <c r="B12" s="31" t="s">
        <v>45</v>
      </c>
      <c r="C12" s="31" t="s">
        <v>46</v>
      </c>
      <c r="D12" s="31" t="s">
        <v>6</v>
      </c>
      <c r="E12" s="31"/>
      <c r="F12" s="32"/>
      <c r="G12" s="32"/>
      <c r="H12" s="32"/>
      <c r="I12" s="31"/>
      <c r="J12" s="33"/>
      <c r="K12" s="31"/>
      <c r="L12" s="1">
        <v>1</v>
      </c>
      <c r="M12" s="34">
        <f t="shared" si="1"/>
        <v>1</v>
      </c>
      <c r="Q12" s="61"/>
      <c r="R12" s="35">
        <v>5000</v>
      </c>
      <c r="S12" s="61"/>
      <c r="T12" s="61"/>
      <c r="U12" s="61"/>
      <c r="V12" s="61"/>
      <c r="W12" s="61"/>
    </row>
    <row r="13" spans="1:23" ht="13.2" x14ac:dyDescent="0.25">
      <c r="A13" s="31" t="str">
        <f t="shared" si="0"/>
        <v>Fusix</v>
      </c>
      <c r="B13" s="31" t="s">
        <v>9</v>
      </c>
      <c r="C13" s="31" t="s">
        <v>47</v>
      </c>
      <c r="D13" s="31" t="s">
        <v>10</v>
      </c>
      <c r="E13" s="31">
        <v>55</v>
      </c>
      <c r="F13" s="31">
        <v>55</v>
      </c>
      <c r="G13" s="32">
        <v>2500</v>
      </c>
      <c r="H13" s="32">
        <v>2560</v>
      </c>
      <c r="I13" s="31">
        <v>350</v>
      </c>
      <c r="J13" s="33">
        <v>50</v>
      </c>
      <c r="K13" s="31" t="s">
        <v>7</v>
      </c>
      <c r="L13" s="1">
        <v>1</v>
      </c>
      <c r="M13" s="34">
        <f t="shared" si="1"/>
        <v>1</v>
      </c>
      <c r="Q13" s="61"/>
      <c r="R13" s="35">
        <v>100000</v>
      </c>
      <c r="S13" s="61"/>
      <c r="T13" s="61"/>
      <c r="U13" s="61"/>
      <c r="V13" s="61"/>
      <c r="W13" s="61"/>
    </row>
    <row r="14" spans="1:23" ht="13.2" x14ac:dyDescent="0.25">
      <c r="A14" s="31" t="str">
        <f t="shared" si="0"/>
        <v>Fusix</v>
      </c>
      <c r="B14" s="31" t="s">
        <v>45</v>
      </c>
      <c r="C14" s="31" t="s">
        <v>47</v>
      </c>
      <c r="D14" s="31" t="s">
        <v>10</v>
      </c>
      <c r="E14" s="31"/>
      <c r="F14" s="32"/>
      <c r="G14" s="32"/>
      <c r="H14" s="32"/>
      <c r="I14" s="31"/>
      <c r="J14" s="33"/>
      <c r="K14" s="31"/>
      <c r="L14" s="1">
        <v>1</v>
      </c>
      <c r="M14" s="34"/>
      <c r="Q14" s="61"/>
      <c r="R14" s="35">
        <v>5000</v>
      </c>
      <c r="S14" s="61"/>
      <c r="T14" s="61"/>
      <c r="U14" s="61"/>
      <c r="V14" s="61"/>
      <c r="W14" s="61"/>
    </row>
    <row r="15" spans="1:23" ht="13.2" x14ac:dyDescent="0.25">
      <c r="A15" s="31"/>
      <c r="B15" s="31"/>
      <c r="C15" s="31"/>
      <c r="D15" s="31"/>
      <c r="E15" s="31"/>
      <c r="F15" s="31"/>
      <c r="G15" s="32"/>
      <c r="H15" s="32"/>
      <c r="I15" s="31"/>
      <c r="J15" s="33"/>
      <c r="K15" s="31"/>
      <c r="L15" s="1"/>
      <c r="M15" s="34"/>
      <c r="Q15" s="61"/>
      <c r="R15" s="35">
        <v>100000</v>
      </c>
      <c r="S15" s="61"/>
      <c r="T15" s="61"/>
      <c r="U15" s="61"/>
      <c r="V15" s="61"/>
      <c r="W15" s="61"/>
    </row>
    <row r="16" spans="1:23" ht="13.2" x14ac:dyDescent="0.25">
      <c r="A16" s="31"/>
      <c r="B16" s="31"/>
      <c r="C16" s="31"/>
      <c r="D16" s="31"/>
      <c r="E16" s="31"/>
      <c r="F16" s="32"/>
      <c r="G16" s="32"/>
      <c r="H16" s="32"/>
      <c r="I16" s="31"/>
      <c r="J16" s="33"/>
      <c r="K16" s="31"/>
      <c r="L16" s="34"/>
      <c r="M16" s="34"/>
      <c r="Q16" s="61"/>
      <c r="R16" s="35">
        <v>5000</v>
      </c>
      <c r="S16" s="61"/>
      <c r="T16" s="61"/>
      <c r="U16" s="61"/>
      <c r="V16" s="61"/>
      <c r="W16" s="61"/>
    </row>
    <row r="17" spans="1:23" ht="13.2" x14ac:dyDescent="0.25">
      <c r="A17" s="31"/>
      <c r="B17" s="31"/>
      <c r="C17" s="31"/>
      <c r="D17" s="31"/>
      <c r="E17" s="31"/>
      <c r="F17" s="31"/>
      <c r="G17" s="32"/>
      <c r="H17" s="32"/>
      <c r="I17" s="31"/>
      <c r="J17" s="33"/>
      <c r="K17" s="31"/>
      <c r="L17" s="34"/>
      <c r="M17" s="34"/>
      <c r="Q17" s="61"/>
      <c r="R17" s="35">
        <v>100000</v>
      </c>
      <c r="S17" s="61"/>
      <c r="T17" s="61"/>
      <c r="U17" s="61"/>
      <c r="V17" s="61"/>
      <c r="W17" s="61"/>
    </row>
    <row r="18" spans="1:23" ht="13.2" x14ac:dyDescent="0.25">
      <c r="A18" s="31"/>
      <c r="B18" s="31"/>
      <c r="C18" s="31"/>
      <c r="D18" s="31"/>
      <c r="E18" s="31"/>
      <c r="F18" s="32"/>
      <c r="G18" s="32"/>
      <c r="H18" s="32"/>
      <c r="I18" s="31"/>
      <c r="J18" s="33"/>
      <c r="K18" s="31"/>
      <c r="L18" s="34"/>
      <c r="M18" s="34"/>
      <c r="Q18" s="62"/>
      <c r="R18" s="35">
        <v>5000</v>
      </c>
      <c r="S18" s="62"/>
      <c r="T18" s="62"/>
      <c r="U18" s="62"/>
      <c r="V18" s="62"/>
      <c r="W18" s="62"/>
    </row>
    <row r="19" spans="1:23" ht="13.2" x14ac:dyDescent="0.25">
      <c r="A19" s="31"/>
      <c r="B19" s="31"/>
      <c r="C19" s="36"/>
      <c r="D19" s="31"/>
      <c r="E19" s="37"/>
      <c r="F19" s="37"/>
      <c r="G19" s="38"/>
      <c r="H19" s="38"/>
      <c r="I19" s="37"/>
      <c r="J19" s="37"/>
      <c r="K19" s="31"/>
      <c r="L19" s="34"/>
      <c r="R19" s="35">
        <v>0</v>
      </c>
    </row>
    <row r="20" spans="1:23" ht="13.2" x14ac:dyDescent="0.25">
      <c r="A20" s="31"/>
      <c r="B20" s="31"/>
      <c r="C20" s="36"/>
      <c r="D20" s="31"/>
      <c r="E20" s="37"/>
      <c r="F20" s="37"/>
      <c r="G20" s="37"/>
      <c r="H20" s="37"/>
      <c r="I20" s="37"/>
      <c r="J20" s="37"/>
      <c r="K20" s="31"/>
      <c r="L20" s="34"/>
      <c r="M20" s="34"/>
      <c r="R20" s="35">
        <v>0</v>
      </c>
    </row>
    <row r="21" spans="1:23" ht="13.2" x14ac:dyDescent="0.25">
      <c r="A21" s="31"/>
      <c r="B21" s="31"/>
      <c r="C21" s="36"/>
      <c r="D21" s="31"/>
      <c r="E21" s="37"/>
      <c r="F21" s="37"/>
      <c r="G21" s="37"/>
      <c r="H21" s="37"/>
      <c r="I21" s="37"/>
      <c r="J21" s="37"/>
      <c r="K21" s="31"/>
      <c r="L21" s="34"/>
      <c r="R21" s="35">
        <v>0</v>
      </c>
    </row>
    <row r="22" spans="1:23" ht="13.2" x14ac:dyDescent="0.25">
      <c r="A22" s="31"/>
      <c r="B22" s="31"/>
      <c r="C22" s="36"/>
      <c r="D22" s="31"/>
      <c r="E22" s="37"/>
      <c r="F22" s="37"/>
      <c r="G22" s="37"/>
      <c r="H22" s="37"/>
      <c r="I22" s="37"/>
      <c r="J22" s="37"/>
      <c r="K22" s="31"/>
      <c r="R22" s="35">
        <v>0</v>
      </c>
    </row>
    <row r="23" spans="1:23" ht="13.2" x14ac:dyDescent="0.25">
      <c r="A23" s="31"/>
      <c r="B23" s="31"/>
      <c r="C23" s="36"/>
      <c r="D23" s="31"/>
      <c r="E23" s="38"/>
      <c r="F23" s="38"/>
      <c r="G23" s="38"/>
      <c r="H23" s="38"/>
      <c r="I23" s="31"/>
      <c r="J23" s="38"/>
      <c r="K23" s="31"/>
      <c r="R23" s="35">
        <v>0</v>
      </c>
    </row>
    <row r="24" spans="1:23" ht="13.2" x14ac:dyDescent="0.25">
      <c r="A24" s="31"/>
      <c r="B24" s="31"/>
      <c r="C24" s="36"/>
      <c r="D24" s="31"/>
      <c r="E24" s="37"/>
      <c r="F24" s="37"/>
      <c r="G24" s="37"/>
      <c r="H24" s="37"/>
      <c r="I24" s="37"/>
      <c r="J24" s="37"/>
      <c r="K24" s="31"/>
      <c r="R24" s="35">
        <v>0</v>
      </c>
    </row>
    <row r="25" spans="1:23" ht="13.2" x14ac:dyDescent="0.25">
      <c r="A25" s="31"/>
      <c r="B25" s="31"/>
      <c r="C25" s="36"/>
      <c r="D25" s="31"/>
      <c r="E25" s="38"/>
      <c r="F25" s="38"/>
      <c r="G25" s="38"/>
      <c r="H25" s="38"/>
      <c r="I25" s="37"/>
      <c r="J25" s="37"/>
      <c r="K25" s="31"/>
      <c r="R25" s="35">
        <v>0</v>
      </c>
    </row>
    <row r="26" spans="1:23" ht="13.2" x14ac:dyDescent="0.25">
      <c r="A26" s="31"/>
      <c r="B26" s="31"/>
      <c r="C26" s="32"/>
      <c r="D26" s="31"/>
      <c r="E26" s="37"/>
      <c r="F26" s="37"/>
      <c r="G26" s="37"/>
      <c r="H26" s="37"/>
      <c r="I26" s="37"/>
      <c r="J26" s="37"/>
      <c r="K26" s="31"/>
      <c r="R26" s="35">
        <v>0</v>
      </c>
    </row>
    <row r="27" spans="1:23" ht="13.2" x14ac:dyDescent="0.25">
      <c r="A27" s="39"/>
      <c r="B27" s="31"/>
      <c r="C27" s="37"/>
      <c r="D27" s="31"/>
      <c r="E27" s="37"/>
      <c r="F27" s="37"/>
      <c r="G27" s="37"/>
      <c r="H27" s="37"/>
      <c r="I27" s="37"/>
      <c r="J27" s="37"/>
      <c r="K27" s="31"/>
      <c r="R27" s="35">
        <v>0</v>
      </c>
    </row>
    <row r="28" spans="1:23" ht="13.2" x14ac:dyDescent="0.25">
      <c r="A28" s="39"/>
      <c r="B28" s="31"/>
      <c r="C28" s="37"/>
      <c r="D28" s="31"/>
      <c r="E28" s="37"/>
      <c r="F28" s="37"/>
      <c r="G28" s="37"/>
      <c r="H28" s="37"/>
      <c r="I28" s="37"/>
      <c r="J28" s="37"/>
      <c r="K28" s="31"/>
      <c r="R28" s="35">
        <v>0</v>
      </c>
    </row>
    <row r="29" spans="1:23" ht="13.2" x14ac:dyDescent="0.25">
      <c r="A29" s="39"/>
      <c r="B29" s="31"/>
      <c r="C29" s="37"/>
      <c r="D29" s="31"/>
      <c r="E29" s="37"/>
      <c r="F29" s="37"/>
      <c r="G29" s="37"/>
      <c r="H29" s="37"/>
      <c r="I29" s="37"/>
      <c r="J29" s="38"/>
      <c r="K29" s="31"/>
      <c r="R29" s="35">
        <v>0</v>
      </c>
      <c r="S29" s="40"/>
      <c r="T29" s="40"/>
      <c r="U29" s="40"/>
      <c r="V29" s="40"/>
      <c r="W29" s="40"/>
    </row>
    <row r="30" spans="1:23" ht="13.2" x14ac:dyDescent="0.25">
      <c r="A30" s="39"/>
      <c r="B30" s="31"/>
      <c r="C30" s="37"/>
      <c r="D30" s="31"/>
      <c r="E30" s="37"/>
      <c r="F30" s="37"/>
      <c r="G30" s="37"/>
      <c r="H30" s="37"/>
      <c r="I30" s="37"/>
      <c r="J30" s="37"/>
      <c r="K30" s="31"/>
      <c r="R30" s="35">
        <v>0</v>
      </c>
      <c r="S30" s="40"/>
      <c r="T30" s="40"/>
      <c r="U30" s="40"/>
      <c r="V30" s="40"/>
      <c r="W30" s="40"/>
    </row>
    <row r="31" spans="1:23" ht="13.2" x14ac:dyDescent="0.25">
      <c r="A31" s="39"/>
      <c r="B31" s="31"/>
      <c r="C31" s="37"/>
      <c r="D31" s="31"/>
      <c r="E31" s="37"/>
      <c r="F31" s="37"/>
      <c r="G31" s="37"/>
      <c r="H31" s="37"/>
      <c r="I31" s="37"/>
      <c r="J31" s="37"/>
      <c r="K31" s="31"/>
      <c r="R31" s="35">
        <v>0</v>
      </c>
      <c r="S31" s="40"/>
      <c r="T31" s="40"/>
      <c r="U31" s="40"/>
      <c r="V31" s="40"/>
      <c r="W31" s="40"/>
    </row>
    <row r="32" spans="1:23" ht="13.2" x14ac:dyDescent="0.25">
      <c r="A32" s="39"/>
      <c r="B32" s="31"/>
      <c r="C32" s="37"/>
      <c r="D32" s="31"/>
      <c r="E32" s="37"/>
      <c r="F32" s="37"/>
      <c r="G32" s="37"/>
      <c r="H32" s="37"/>
      <c r="I32" s="37"/>
      <c r="J32" s="37"/>
      <c r="K32" s="31"/>
      <c r="R32" s="35">
        <v>0</v>
      </c>
      <c r="S32" s="40"/>
      <c r="T32" s="40"/>
      <c r="U32" s="40"/>
      <c r="V32" s="40"/>
      <c r="W32" s="40"/>
    </row>
    <row r="33" spans="1:23" ht="13.2" x14ac:dyDescent="0.25">
      <c r="A33" s="39"/>
      <c r="B33" s="31"/>
      <c r="C33" s="37"/>
      <c r="D33" s="31"/>
      <c r="E33" s="37"/>
      <c r="F33" s="37"/>
      <c r="G33" s="37"/>
      <c r="H33" s="37"/>
      <c r="I33" s="37"/>
      <c r="J33" s="37"/>
      <c r="K33" s="31"/>
      <c r="R33" s="35">
        <v>0</v>
      </c>
      <c r="S33" s="40"/>
      <c r="T33" s="40"/>
      <c r="U33" s="40"/>
      <c r="V33" s="40"/>
      <c r="W33" s="40"/>
    </row>
    <row r="34" spans="1:23" ht="13.2" x14ac:dyDescent="0.25">
      <c r="A34" s="39"/>
      <c r="B34" s="31"/>
      <c r="C34" s="37"/>
      <c r="D34" s="31"/>
      <c r="E34" s="37"/>
      <c r="F34" s="37"/>
      <c r="G34" s="37"/>
      <c r="H34" s="37"/>
      <c r="I34" s="37"/>
      <c r="J34" s="37"/>
      <c r="K34" s="31"/>
      <c r="R34" s="35">
        <v>0</v>
      </c>
      <c r="S34" s="40"/>
      <c r="T34" s="40"/>
      <c r="U34" s="40"/>
      <c r="V34" s="40"/>
      <c r="W34" s="40"/>
    </row>
    <row r="35" spans="1:23" ht="13.2" x14ac:dyDescent="0.25">
      <c r="A35" s="39"/>
      <c r="B35" s="31"/>
      <c r="C35" s="37"/>
      <c r="D35" s="31"/>
      <c r="E35" s="37"/>
      <c r="F35" s="37"/>
      <c r="G35" s="37"/>
      <c r="H35" s="37"/>
      <c r="I35" s="37"/>
      <c r="J35" s="37"/>
      <c r="K35" s="31"/>
      <c r="R35" s="35">
        <v>0</v>
      </c>
      <c r="S35" s="40"/>
      <c r="T35" s="40"/>
      <c r="U35" s="40"/>
      <c r="V35" s="40"/>
      <c r="W35" s="40"/>
    </row>
    <row r="36" spans="1:23" ht="13.2" x14ac:dyDescent="0.25">
      <c r="A36" s="39"/>
      <c r="B36" s="31"/>
      <c r="C36" s="37"/>
      <c r="D36" s="31"/>
      <c r="E36" s="37"/>
      <c r="F36" s="37"/>
      <c r="G36" s="37"/>
      <c r="H36" s="37"/>
      <c r="I36" s="37"/>
      <c r="J36" s="37"/>
      <c r="K36" s="31"/>
      <c r="R36" s="35">
        <v>0</v>
      </c>
      <c r="S36" s="40"/>
      <c r="T36" s="40"/>
      <c r="U36" s="40"/>
      <c r="V36" s="40"/>
      <c r="W36" s="40"/>
    </row>
    <row r="37" spans="1:23" ht="13.2" x14ac:dyDescent="0.25">
      <c r="A37" s="39"/>
      <c r="B37" s="31"/>
      <c r="C37" s="37"/>
      <c r="D37" s="31"/>
      <c r="E37" s="37"/>
      <c r="F37" s="37"/>
      <c r="G37" s="37"/>
      <c r="H37" s="37"/>
      <c r="I37" s="37"/>
      <c r="J37" s="37"/>
      <c r="K37" s="31"/>
      <c r="R37" s="35">
        <v>0</v>
      </c>
      <c r="S37" s="40"/>
      <c r="T37" s="40"/>
      <c r="U37" s="40"/>
      <c r="V37" s="40"/>
      <c r="W37" s="40"/>
    </row>
    <row r="38" spans="1:23" ht="13.2" x14ac:dyDescent="0.25">
      <c r="A38" s="37"/>
      <c r="B38" s="31"/>
      <c r="C38" s="37"/>
      <c r="D38" s="31"/>
      <c r="E38" s="37"/>
      <c r="F38" s="37"/>
      <c r="G38" s="37"/>
      <c r="H38" s="37"/>
      <c r="I38" s="37"/>
      <c r="J38" s="37"/>
      <c r="K38" s="31"/>
      <c r="R38" s="35">
        <v>0</v>
      </c>
      <c r="S38" s="41"/>
      <c r="T38" s="41"/>
      <c r="U38" s="41"/>
      <c r="V38" s="40"/>
      <c r="W38" s="40"/>
    </row>
    <row r="39" spans="1:23" ht="13.2" x14ac:dyDescent="0.25">
      <c r="A39" s="37"/>
      <c r="B39" s="31"/>
      <c r="C39" s="37"/>
      <c r="D39" s="31"/>
      <c r="E39" s="37"/>
      <c r="F39" s="37"/>
      <c r="G39" s="37"/>
      <c r="H39" s="37"/>
      <c r="I39" s="37"/>
      <c r="J39" s="37"/>
      <c r="K39" s="31"/>
      <c r="Q39" s="40"/>
      <c r="R39" s="35">
        <v>0</v>
      </c>
      <c r="S39" s="41"/>
      <c r="T39" s="41"/>
      <c r="U39" s="40"/>
      <c r="V39" s="40"/>
      <c r="W39" s="40"/>
    </row>
    <row r="40" spans="1:23" ht="13.2" x14ac:dyDescent="0.25">
      <c r="A40" s="37"/>
      <c r="B40" s="31"/>
      <c r="C40" s="37"/>
      <c r="D40" s="31"/>
      <c r="E40" s="37"/>
      <c r="F40" s="37"/>
      <c r="G40" s="37"/>
      <c r="H40" s="37"/>
      <c r="I40" s="37"/>
      <c r="J40" s="37"/>
      <c r="K40" s="31"/>
      <c r="Q40" s="40"/>
      <c r="R40" s="35">
        <v>0</v>
      </c>
      <c r="S40" s="40"/>
      <c r="T40" s="40"/>
      <c r="U40" s="40"/>
      <c r="V40" s="40"/>
      <c r="W40" s="40"/>
    </row>
    <row r="41" spans="1:23" ht="13.2" x14ac:dyDescent="0.25">
      <c r="A41" s="42"/>
      <c r="E41" s="2"/>
      <c r="F41" s="2"/>
      <c r="G41" s="2"/>
      <c r="H41" s="2"/>
      <c r="Q41" s="40"/>
      <c r="R41" s="35">
        <v>0</v>
      </c>
      <c r="S41" s="40"/>
      <c r="T41" s="40"/>
      <c r="U41" s="40"/>
      <c r="V41" s="40"/>
      <c r="W41" s="40"/>
    </row>
    <row r="42" spans="1:23" ht="13.2" x14ac:dyDescent="0.25">
      <c r="E42" s="2"/>
      <c r="F42" s="2"/>
      <c r="G42" s="2"/>
      <c r="H42" s="2"/>
      <c r="Q42" s="40"/>
      <c r="R42" s="35">
        <v>0</v>
      </c>
      <c r="S42" s="40"/>
      <c r="T42" s="40"/>
      <c r="U42" s="40"/>
      <c r="V42" s="40"/>
      <c r="W42" s="40"/>
    </row>
    <row r="43" spans="1:23" ht="13.2" x14ac:dyDescent="0.25">
      <c r="E43" s="2"/>
      <c r="F43" s="2"/>
      <c r="G43" s="2"/>
      <c r="H43" s="2"/>
      <c r="Q43" s="40"/>
      <c r="R43" s="35">
        <v>0</v>
      </c>
      <c r="S43" s="40"/>
      <c r="T43" s="40"/>
      <c r="U43" s="40"/>
      <c r="V43" s="40"/>
      <c r="W43" s="40"/>
    </row>
    <row r="44" spans="1:23" ht="13.2" x14ac:dyDescent="0.25">
      <c r="E44" s="2"/>
      <c r="F44" s="2"/>
      <c r="G44" s="2"/>
      <c r="H44" s="2"/>
      <c r="Q44" s="40"/>
      <c r="R44" s="35">
        <v>0</v>
      </c>
      <c r="S44" s="40"/>
      <c r="T44" s="40"/>
      <c r="U44" s="40"/>
      <c r="V44" s="40"/>
      <c r="W44" s="41"/>
    </row>
    <row r="45" spans="1:23" ht="13.2" x14ac:dyDescent="0.25">
      <c r="E45" s="2"/>
      <c r="F45" s="2"/>
      <c r="G45" s="2"/>
      <c r="H45" s="2"/>
      <c r="Q45" s="40"/>
      <c r="R45" s="35">
        <v>0</v>
      </c>
      <c r="S45" s="40"/>
      <c r="T45" s="40"/>
      <c r="U45" s="40"/>
      <c r="V45" s="40"/>
      <c r="W45" s="40"/>
    </row>
    <row r="46" spans="1:23" ht="13.2" x14ac:dyDescent="0.25">
      <c r="E46" s="2"/>
      <c r="F46" s="2"/>
      <c r="G46" s="2"/>
      <c r="H46" s="2"/>
      <c r="Q46" s="40"/>
      <c r="R46" s="35">
        <v>0</v>
      </c>
      <c r="S46" s="40"/>
      <c r="T46" s="40"/>
      <c r="U46" s="40"/>
      <c r="V46" s="40"/>
      <c r="W46" s="40"/>
    </row>
    <row r="47" spans="1:23" ht="13.2" x14ac:dyDescent="0.25">
      <c r="E47" s="2"/>
      <c r="F47" s="2"/>
      <c r="G47" s="2"/>
      <c r="H47" s="2"/>
      <c r="Q47" s="40"/>
      <c r="R47" s="35">
        <v>0</v>
      </c>
      <c r="S47" s="40"/>
      <c r="T47" s="40"/>
      <c r="U47" s="40"/>
      <c r="V47" s="40"/>
      <c r="W47" s="40"/>
    </row>
    <row r="48" spans="1:23" ht="13.2" x14ac:dyDescent="0.25">
      <c r="E48" s="2"/>
      <c r="F48" s="2"/>
      <c r="G48" s="2"/>
      <c r="H48" s="2"/>
      <c r="Q48" s="40"/>
      <c r="R48" s="35">
        <v>0</v>
      </c>
      <c r="S48" s="40"/>
      <c r="T48" s="40"/>
      <c r="U48" s="40"/>
      <c r="V48" s="40"/>
      <c r="W48" s="40"/>
    </row>
    <row r="49" spans="1:23" ht="13.2" x14ac:dyDescent="0.25">
      <c r="E49" s="2"/>
      <c r="F49" s="2"/>
      <c r="G49" s="2"/>
      <c r="H49" s="2"/>
      <c r="Q49" s="40"/>
      <c r="R49" s="35">
        <v>0</v>
      </c>
      <c r="S49" s="40"/>
      <c r="T49" s="40"/>
      <c r="U49" s="40"/>
      <c r="V49" s="40"/>
      <c r="W49" s="40"/>
    </row>
    <row r="50" spans="1:23" ht="13.2" x14ac:dyDescent="0.25">
      <c r="E50" s="2"/>
      <c r="F50" s="2"/>
      <c r="G50" s="2"/>
      <c r="H50" s="2"/>
      <c r="Q50" s="40"/>
      <c r="R50" s="35">
        <v>0</v>
      </c>
      <c r="S50" s="40"/>
      <c r="T50" s="40"/>
      <c r="U50" s="40"/>
      <c r="V50" s="40"/>
      <c r="W50" s="40"/>
    </row>
    <row r="51" spans="1:23" ht="13.2" x14ac:dyDescent="0.25">
      <c r="E51" s="2"/>
      <c r="F51" s="2"/>
      <c r="G51" s="2"/>
      <c r="H51" s="2"/>
      <c r="Q51" s="40"/>
      <c r="R51" s="35">
        <v>0</v>
      </c>
      <c r="S51" s="40"/>
      <c r="T51" s="40"/>
      <c r="U51" s="40"/>
      <c r="V51" s="40"/>
      <c r="W51" s="40"/>
    </row>
    <row r="52" spans="1:23" ht="13.2" x14ac:dyDescent="0.25">
      <c r="E52" s="2"/>
      <c r="F52" s="2"/>
      <c r="G52" s="2"/>
      <c r="H52" s="2"/>
      <c r="Q52" s="40"/>
      <c r="R52" s="35">
        <v>0</v>
      </c>
      <c r="S52" s="40"/>
      <c r="T52" s="40"/>
      <c r="U52" s="40"/>
      <c r="V52" s="40"/>
      <c r="W52" s="40"/>
    </row>
    <row r="53" spans="1:23" ht="13.2" x14ac:dyDescent="0.25">
      <c r="E53" s="2"/>
      <c r="F53" s="2"/>
      <c r="G53" s="2"/>
      <c r="H53" s="2"/>
      <c r="Q53" s="40"/>
      <c r="R53" s="35">
        <v>0</v>
      </c>
      <c r="S53" s="40"/>
      <c r="T53" s="40"/>
      <c r="U53" s="40"/>
      <c r="V53" s="40"/>
      <c r="W53" s="41"/>
    </row>
    <row r="54" spans="1:23" ht="13.2" x14ac:dyDescent="0.25">
      <c r="E54" s="2"/>
      <c r="F54" s="2"/>
      <c r="G54" s="2"/>
      <c r="H54" s="2"/>
      <c r="Q54" s="41"/>
      <c r="R54" s="35">
        <v>0</v>
      </c>
      <c r="S54" s="40"/>
      <c r="T54" s="41"/>
      <c r="U54" s="40"/>
      <c r="V54" s="41"/>
      <c r="W54" s="41"/>
    </row>
    <row r="55" spans="1:23" ht="13.2" x14ac:dyDescent="0.25">
      <c r="E55" s="2"/>
      <c r="F55" s="2"/>
      <c r="G55" s="2"/>
      <c r="H55" s="2"/>
      <c r="Q55" s="41"/>
      <c r="S55" s="40"/>
      <c r="T55" s="41"/>
      <c r="U55" s="41"/>
      <c r="V55" s="41"/>
    </row>
    <row r="56" spans="1:23" ht="13.2" x14ac:dyDescent="0.25">
      <c r="E56" s="2"/>
      <c r="F56" s="2"/>
      <c r="G56" s="2"/>
      <c r="H56" s="2"/>
      <c r="S56" s="41"/>
      <c r="U56" s="41"/>
    </row>
    <row r="57" spans="1:23" ht="13.2" x14ac:dyDescent="0.25">
      <c r="E57" s="2"/>
      <c r="F57" s="2"/>
      <c r="G57" s="2"/>
      <c r="H57" s="2"/>
      <c r="S57" s="41"/>
    </row>
    <row r="58" spans="1:23" ht="13.2" x14ac:dyDescent="0.25">
      <c r="E58" s="2"/>
      <c r="F58" s="2"/>
      <c r="G58" s="2"/>
      <c r="H58" s="2"/>
    </row>
    <row r="59" spans="1:23" ht="13.2" x14ac:dyDescent="0.25">
      <c r="E59" s="2"/>
      <c r="F59" s="2"/>
      <c r="G59" s="2"/>
      <c r="H59" s="2"/>
    </row>
    <row r="60" spans="1:23" ht="13.2" x14ac:dyDescent="0.25">
      <c r="E60" s="2"/>
      <c r="F60" s="2"/>
      <c r="G60" s="2"/>
      <c r="H60" s="2"/>
    </row>
    <row r="61" spans="1:23" ht="13.2" x14ac:dyDescent="0.25">
      <c r="E61" s="2"/>
      <c r="F61" s="2"/>
      <c r="G61" s="2"/>
      <c r="H61" s="2"/>
    </row>
    <row r="62" spans="1:23" ht="13.2" x14ac:dyDescent="0.25">
      <c r="E62" s="2"/>
      <c r="F62" s="2"/>
      <c r="G62" s="2"/>
      <c r="H62" s="2"/>
    </row>
    <row r="63" spans="1:23" ht="13.2" x14ac:dyDescent="0.25">
      <c r="A63" s="43" t="s">
        <v>50</v>
      </c>
      <c r="B63" s="44"/>
      <c r="E63" s="2"/>
      <c r="F63" s="2"/>
    </row>
    <row r="64" spans="1:23" ht="13.2" x14ac:dyDescent="0.25">
      <c r="A64" s="72" t="s">
        <v>51</v>
      </c>
      <c r="B64" s="72" t="s">
        <v>52</v>
      </c>
      <c r="C64" s="72" t="s">
        <v>53</v>
      </c>
      <c r="D64" s="72" t="s">
        <v>54</v>
      </c>
      <c r="E64" s="72" t="s">
        <v>55</v>
      </c>
      <c r="F64" s="72" t="s">
        <v>56</v>
      </c>
      <c r="G64" s="72" t="s">
        <v>57</v>
      </c>
      <c r="H64" s="72" t="s">
        <v>58</v>
      </c>
      <c r="I64" s="72" t="s">
        <v>59</v>
      </c>
      <c r="J64" s="72" t="s">
        <v>60</v>
      </c>
      <c r="K64" s="72" t="s">
        <v>61</v>
      </c>
      <c r="L64" s="74" t="s">
        <v>62</v>
      </c>
      <c r="M64" s="67"/>
      <c r="N64" s="67"/>
      <c r="O64" s="68"/>
      <c r="P64" s="72" t="s">
        <v>63</v>
      </c>
      <c r="Q64" s="72" t="s">
        <v>64</v>
      </c>
      <c r="R64" s="72" t="s">
        <v>65</v>
      </c>
      <c r="S64" s="72" t="s">
        <v>66</v>
      </c>
      <c r="T64" s="72" t="s">
        <v>67</v>
      </c>
    </row>
    <row r="65" spans="1:20" ht="13.2" x14ac:dyDescent="0.25">
      <c r="A65" s="61"/>
      <c r="B65" s="62"/>
      <c r="C65" s="61"/>
      <c r="D65" s="61"/>
      <c r="E65" s="61"/>
      <c r="F65" s="61"/>
      <c r="G65" s="61"/>
      <c r="H65" s="61"/>
      <c r="I65" s="61"/>
      <c r="J65" s="61"/>
      <c r="K65" s="61"/>
      <c r="L65" s="73" t="s">
        <v>68</v>
      </c>
      <c r="M65" s="73" t="s">
        <v>69</v>
      </c>
      <c r="N65" s="72" t="s">
        <v>70</v>
      </c>
      <c r="O65" s="72" t="s">
        <v>71</v>
      </c>
      <c r="P65" s="61"/>
      <c r="Q65" s="61"/>
      <c r="R65" s="61"/>
      <c r="S65" s="61"/>
      <c r="T65" s="61"/>
    </row>
    <row r="66" spans="1:20" ht="13.2" x14ac:dyDescent="0.25">
      <c r="A66" s="61"/>
      <c r="B66" s="45" t="s">
        <v>72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</row>
    <row r="67" spans="1:20" ht="13.2" x14ac:dyDescent="0.25">
      <c r="A67" s="62"/>
      <c r="B67" s="46"/>
      <c r="C67" s="46"/>
      <c r="D67" s="46"/>
      <c r="E67" s="47"/>
      <c r="F67" s="45" t="s">
        <v>73</v>
      </c>
      <c r="G67" s="45" t="s">
        <v>73</v>
      </c>
      <c r="H67" s="45" t="s">
        <v>74</v>
      </c>
      <c r="I67" s="45" t="s">
        <v>74</v>
      </c>
      <c r="J67" s="48" t="s">
        <v>74</v>
      </c>
      <c r="K67" s="47"/>
      <c r="L67" s="49" t="s">
        <v>75</v>
      </c>
      <c r="M67" s="49" t="s">
        <v>76</v>
      </c>
      <c r="N67" s="45" t="s">
        <v>76</v>
      </c>
      <c r="O67" s="45" t="s">
        <v>77</v>
      </c>
      <c r="P67" s="45" t="s">
        <v>75</v>
      </c>
      <c r="Q67" s="45" t="s">
        <v>78</v>
      </c>
      <c r="R67" s="45" t="s">
        <v>79</v>
      </c>
      <c r="S67" s="45" t="s">
        <v>80</v>
      </c>
      <c r="T67" s="48" t="s">
        <v>80</v>
      </c>
    </row>
    <row r="68" spans="1:20" ht="13.2" x14ac:dyDescent="0.25">
      <c r="A68" s="1" t="s">
        <v>81</v>
      </c>
      <c r="B68" s="1" t="s">
        <v>82</v>
      </c>
      <c r="C68" s="1" t="s">
        <v>44</v>
      </c>
      <c r="D68" s="1" t="s">
        <v>83</v>
      </c>
      <c r="E68" s="1" t="s">
        <v>84</v>
      </c>
      <c r="F68" s="50">
        <v>200</v>
      </c>
      <c r="G68" s="50">
        <v>73</v>
      </c>
      <c r="H68" s="50">
        <v>2500</v>
      </c>
      <c r="I68" s="50">
        <v>0</v>
      </c>
      <c r="J68" s="50">
        <v>318</v>
      </c>
      <c r="K68" s="1" t="s">
        <v>85</v>
      </c>
      <c r="L68" s="50">
        <v>200</v>
      </c>
      <c r="M68" s="50">
        <v>312.5255416870117</v>
      </c>
      <c r="N68" s="50">
        <v>312.53522033691411</v>
      </c>
      <c r="O68" s="50">
        <v>3.0867243784246202E-5</v>
      </c>
      <c r="P68" s="50">
        <v>15</v>
      </c>
      <c r="Q68" s="50">
        <v>60</v>
      </c>
      <c r="R68" s="50">
        <v>104</v>
      </c>
      <c r="S68" s="50">
        <v>0.85</v>
      </c>
      <c r="T68" s="50">
        <v>1</v>
      </c>
    </row>
    <row r="69" spans="1:20" ht="13.2" x14ac:dyDescent="0.25">
      <c r="A69" s="1" t="s">
        <v>81</v>
      </c>
      <c r="B69" s="1" t="s">
        <v>82</v>
      </c>
      <c r="C69" s="1" t="s">
        <v>46</v>
      </c>
      <c r="D69" s="1" t="s">
        <v>83</v>
      </c>
      <c r="E69" s="1" t="s">
        <v>84</v>
      </c>
      <c r="F69" s="50">
        <v>200</v>
      </c>
      <c r="G69" s="50">
        <v>73</v>
      </c>
      <c r="H69" s="50">
        <v>2500</v>
      </c>
      <c r="I69" s="50">
        <v>0</v>
      </c>
      <c r="J69" s="50">
        <v>316</v>
      </c>
      <c r="K69" s="1" t="s">
        <v>85</v>
      </c>
      <c r="L69" s="50">
        <v>200</v>
      </c>
      <c r="M69" s="50">
        <v>263.38197937011722</v>
      </c>
      <c r="N69" s="50">
        <v>263.38821487426759</v>
      </c>
      <c r="O69" s="50">
        <v>2.3576686680421339E-5</v>
      </c>
      <c r="P69" s="50">
        <v>15</v>
      </c>
      <c r="Q69" s="50">
        <v>60</v>
      </c>
      <c r="R69" s="50">
        <v>104</v>
      </c>
      <c r="S69" s="50">
        <v>0.85</v>
      </c>
      <c r="T69" s="50">
        <v>1</v>
      </c>
    </row>
    <row r="70" spans="1:20" ht="13.2" x14ac:dyDescent="0.25">
      <c r="A70" s="1" t="s">
        <v>81</v>
      </c>
      <c r="B70" s="1" t="s">
        <v>82</v>
      </c>
      <c r="C70" s="1" t="s">
        <v>49</v>
      </c>
      <c r="D70" s="1" t="s">
        <v>83</v>
      </c>
      <c r="E70" s="1" t="s">
        <v>84</v>
      </c>
      <c r="F70" s="50">
        <v>200</v>
      </c>
      <c r="G70" s="50">
        <v>73</v>
      </c>
      <c r="H70" s="50">
        <v>2500</v>
      </c>
      <c r="I70" s="50">
        <v>0</v>
      </c>
      <c r="J70" s="50">
        <v>367</v>
      </c>
      <c r="K70" s="1" t="s">
        <v>85</v>
      </c>
      <c r="L70" s="50">
        <v>120</v>
      </c>
      <c r="M70" s="50">
        <v>0</v>
      </c>
      <c r="N70" s="50">
        <v>0</v>
      </c>
      <c r="O70" s="50">
        <v>0</v>
      </c>
      <c r="P70" s="50">
        <v>15</v>
      </c>
      <c r="Q70" s="50">
        <v>60</v>
      </c>
      <c r="R70" s="50">
        <v>104</v>
      </c>
      <c r="S70" s="50">
        <v>0.85</v>
      </c>
      <c r="T70" s="50">
        <v>1</v>
      </c>
    </row>
    <row r="71" spans="1:20" ht="13.2" x14ac:dyDescent="0.25">
      <c r="A71" s="1" t="s">
        <v>81</v>
      </c>
      <c r="B71" s="1" t="s">
        <v>82</v>
      </c>
      <c r="C71" s="1" t="s">
        <v>47</v>
      </c>
      <c r="D71" s="1" t="s">
        <v>83</v>
      </c>
      <c r="E71" s="1" t="s">
        <v>84</v>
      </c>
      <c r="F71" s="50">
        <v>200</v>
      </c>
      <c r="G71" s="50">
        <v>73</v>
      </c>
      <c r="H71" s="50">
        <v>2500</v>
      </c>
      <c r="I71" s="50">
        <v>0</v>
      </c>
      <c r="J71" s="50">
        <v>225</v>
      </c>
      <c r="K71" s="1" t="s">
        <v>85</v>
      </c>
      <c r="L71" s="50">
        <v>360</v>
      </c>
      <c r="M71" s="50">
        <v>0</v>
      </c>
      <c r="N71" s="50">
        <v>0</v>
      </c>
      <c r="O71" s="50">
        <v>0</v>
      </c>
      <c r="P71" s="50">
        <v>15</v>
      </c>
      <c r="Q71" s="50">
        <v>60</v>
      </c>
      <c r="R71" s="50">
        <v>104</v>
      </c>
      <c r="S71" s="50">
        <v>0.85</v>
      </c>
      <c r="T71" s="50">
        <v>1</v>
      </c>
    </row>
    <row r="72" spans="1:20" ht="13.2" x14ac:dyDescent="0.25">
      <c r="A72" s="1" t="s">
        <v>81</v>
      </c>
      <c r="B72" s="1" t="s">
        <v>82</v>
      </c>
      <c r="C72" s="1" t="s">
        <v>48</v>
      </c>
      <c r="D72" s="1" t="s">
        <v>83</v>
      </c>
      <c r="E72" s="1" t="s">
        <v>84</v>
      </c>
      <c r="F72" s="50">
        <v>200</v>
      </c>
      <c r="G72" s="50">
        <v>73</v>
      </c>
      <c r="H72" s="50">
        <v>2500</v>
      </c>
      <c r="I72" s="50">
        <v>0</v>
      </c>
      <c r="J72" s="50">
        <v>453</v>
      </c>
      <c r="K72" s="1" t="s">
        <v>85</v>
      </c>
      <c r="L72" s="50">
        <v>200</v>
      </c>
      <c r="M72" s="50">
        <v>0</v>
      </c>
      <c r="N72" s="50">
        <v>0</v>
      </c>
      <c r="O72" s="50">
        <v>0</v>
      </c>
      <c r="P72" s="50">
        <v>15</v>
      </c>
      <c r="Q72" s="50">
        <v>60</v>
      </c>
      <c r="R72" s="50">
        <v>104</v>
      </c>
      <c r="S72" s="50">
        <v>0.85</v>
      </c>
      <c r="T72" s="50">
        <v>1</v>
      </c>
    </row>
    <row r="73" spans="1:20" ht="13.2" x14ac:dyDescent="0.25">
      <c r="A73" s="1" t="s">
        <v>81</v>
      </c>
      <c r="B73" s="1" t="s">
        <v>82</v>
      </c>
      <c r="C73" s="1" t="s">
        <v>47</v>
      </c>
      <c r="D73" s="1" t="s">
        <v>83</v>
      </c>
      <c r="E73" s="1" t="s">
        <v>84</v>
      </c>
      <c r="F73" s="50">
        <v>200</v>
      </c>
      <c r="G73" s="50">
        <v>73</v>
      </c>
      <c r="H73" s="50">
        <v>2500</v>
      </c>
      <c r="I73" s="50">
        <v>0</v>
      </c>
      <c r="J73" s="50">
        <v>268</v>
      </c>
      <c r="K73" s="1" t="s">
        <v>85</v>
      </c>
      <c r="L73" s="50">
        <v>400</v>
      </c>
      <c r="M73" s="50">
        <v>0</v>
      </c>
      <c r="N73" s="50">
        <v>0</v>
      </c>
      <c r="O73" s="50">
        <v>0</v>
      </c>
      <c r="P73" s="50">
        <v>15</v>
      </c>
      <c r="Q73" s="50">
        <v>60</v>
      </c>
      <c r="R73" s="50">
        <v>104</v>
      </c>
      <c r="S73" s="50">
        <v>0.85</v>
      </c>
      <c r="T73" s="50">
        <v>1</v>
      </c>
    </row>
    <row r="76" spans="1:20" ht="18" customHeight="1" x14ac:dyDescent="0.25"/>
    <row r="99" spans="1:2" ht="13.2" x14ac:dyDescent="0.25">
      <c r="A99" s="1" t="s">
        <v>86</v>
      </c>
      <c r="B99" s="1" t="s">
        <v>87</v>
      </c>
    </row>
    <row r="100" spans="1:2" ht="13.2" x14ac:dyDescent="0.25">
      <c r="A100" s="51">
        <v>0</v>
      </c>
      <c r="B100" s="50">
        <v>0</v>
      </c>
    </row>
    <row r="101" spans="1:2" ht="13.2" x14ac:dyDescent="0.25">
      <c r="A101" s="51">
        <v>1</v>
      </c>
      <c r="B101" s="50">
        <v>0</v>
      </c>
    </row>
    <row r="102" spans="1:2" ht="13.2" x14ac:dyDescent="0.25">
      <c r="A102" s="51">
        <v>2</v>
      </c>
      <c r="B102" s="50">
        <v>0</v>
      </c>
    </row>
    <row r="103" spans="1:2" ht="13.2" x14ac:dyDescent="0.25">
      <c r="A103" s="51">
        <v>3</v>
      </c>
      <c r="B103" s="50">
        <v>0</v>
      </c>
    </row>
    <row r="104" spans="1:2" ht="13.2" x14ac:dyDescent="0.25">
      <c r="A104" s="51">
        <v>4</v>
      </c>
      <c r="B104" s="50">
        <v>0</v>
      </c>
    </row>
    <row r="105" spans="1:2" ht="13.2" x14ac:dyDescent="0.25">
      <c r="A105" s="51">
        <v>5</v>
      </c>
      <c r="B105" s="50">
        <v>1938</v>
      </c>
    </row>
    <row r="106" spans="1:2" ht="13.2" x14ac:dyDescent="0.25">
      <c r="A106" s="51">
        <v>6</v>
      </c>
      <c r="B106" s="50">
        <v>2014</v>
      </c>
    </row>
    <row r="107" spans="1:2" ht="13.2" x14ac:dyDescent="0.25">
      <c r="A107" s="51">
        <v>7</v>
      </c>
      <c r="B107" s="50">
        <v>2231</v>
      </c>
    </row>
    <row r="108" spans="1:2" ht="13.2" x14ac:dyDescent="0.25">
      <c r="A108" s="51">
        <v>8</v>
      </c>
      <c r="B108" s="50">
        <v>2834</v>
      </c>
    </row>
    <row r="109" spans="1:2" ht="13.2" x14ac:dyDescent="0.25">
      <c r="A109" s="51">
        <v>9</v>
      </c>
      <c r="B109" s="50">
        <v>4470</v>
      </c>
    </row>
    <row r="110" spans="1:2" ht="13.2" x14ac:dyDescent="0.25">
      <c r="A110" s="51">
        <v>10</v>
      </c>
      <c r="B110" s="50">
        <v>7042</v>
      </c>
    </row>
    <row r="111" spans="1:2" ht="13.2" x14ac:dyDescent="0.25">
      <c r="A111" s="51">
        <v>11</v>
      </c>
      <c r="B111" s="50">
        <v>7473</v>
      </c>
    </row>
    <row r="112" spans="1:2" ht="13.2" x14ac:dyDescent="0.25">
      <c r="A112" s="51">
        <v>12</v>
      </c>
      <c r="B112" s="50">
        <v>10666</v>
      </c>
    </row>
    <row r="113" spans="1:2" ht="13.2" x14ac:dyDescent="0.25">
      <c r="A113" s="51">
        <v>13</v>
      </c>
      <c r="B113" s="50">
        <v>15539</v>
      </c>
    </row>
    <row r="114" spans="1:2" ht="13.2" x14ac:dyDescent="0.25">
      <c r="A114" s="51">
        <v>14</v>
      </c>
      <c r="B114" s="50">
        <v>20109</v>
      </c>
    </row>
    <row r="115" spans="1:2" ht="13.2" x14ac:dyDescent="0.25">
      <c r="A115" s="51">
        <v>15</v>
      </c>
      <c r="B115" s="50">
        <v>20932</v>
      </c>
    </row>
    <row r="116" spans="1:2" ht="13.2" x14ac:dyDescent="0.25">
      <c r="A116" s="51">
        <v>16</v>
      </c>
      <c r="B116" s="50">
        <v>23345</v>
      </c>
    </row>
    <row r="117" spans="1:2" ht="13.2" x14ac:dyDescent="0.25">
      <c r="A117" s="51">
        <v>17</v>
      </c>
      <c r="B117" s="50">
        <v>30264</v>
      </c>
    </row>
    <row r="118" spans="1:2" ht="13.2" x14ac:dyDescent="0.25">
      <c r="A118" s="51">
        <v>18</v>
      </c>
      <c r="B118" s="50">
        <v>49493</v>
      </c>
    </row>
    <row r="119" spans="1:2" ht="13.2" x14ac:dyDescent="0.25">
      <c r="A119" s="51">
        <v>19</v>
      </c>
      <c r="B119" s="50">
        <v>99920</v>
      </c>
    </row>
    <row r="120" spans="1:2" ht="13.2" x14ac:dyDescent="0.25">
      <c r="A120" s="51">
        <v>20</v>
      </c>
      <c r="B120" s="50">
        <v>137600</v>
      </c>
    </row>
    <row r="121" spans="1:2" ht="13.2" x14ac:dyDescent="0.25">
      <c r="A121" s="51">
        <v>21</v>
      </c>
      <c r="B121" s="50">
        <v>206052</v>
      </c>
    </row>
    <row r="122" spans="1:2" ht="13.2" x14ac:dyDescent="0.25">
      <c r="A122" s="51">
        <v>22</v>
      </c>
      <c r="B122" s="50">
        <v>213106</v>
      </c>
    </row>
    <row r="123" spans="1:2" ht="13.2" x14ac:dyDescent="0.25">
      <c r="A123" s="51">
        <v>23</v>
      </c>
      <c r="B123" s="50">
        <v>213610</v>
      </c>
    </row>
    <row r="124" spans="1:2" ht="13.2" x14ac:dyDescent="0.25">
      <c r="A124" s="50">
        <v>24</v>
      </c>
      <c r="B124" s="50">
        <v>215184</v>
      </c>
    </row>
    <row r="125" spans="1:2" ht="13.2" x14ac:dyDescent="0.25">
      <c r="A125" s="50">
        <v>25</v>
      </c>
      <c r="B125" s="50">
        <v>218071</v>
      </c>
    </row>
    <row r="126" spans="1:2" ht="13.2" x14ac:dyDescent="0.25">
      <c r="A126" s="50">
        <v>26</v>
      </c>
      <c r="B126" s="50">
        <v>220920</v>
      </c>
    </row>
    <row r="127" spans="1:2" ht="13.2" x14ac:dyDescent="0.25">
      <c r="A127" s="50">
        <v>27</v>
      </c>
      <c r="B127" s="50">
        <v>221437</v>
      </c>
    </row>
    <row r="128" spans="1:2" ht="13.2" x14ac:dyDescent="0.25">
      <c r="A128" s="50">
        <v>28</v>
      </c>
      <c r="B128" s="50">
        <v>222977</v>
      </c>
    </row>
    <row r="129" spans="1:2" ht="13.2" x14ac:dyDescent="0.25">
      <c r="A129" s="50">
        <v>29</v>
      </c>
      <c r="B129" s="50">
        <v>227525</v>
      </c>
    </row>
    <row r="130" spans="1:2" ht="13.2" x14ac:dyDescent="0.25">
      <c r="A130" s="50">
        <v>30</v>
      </c>
      <c r="B130" s="50">
        <v>240747</v>
      </c>
    </row>
    <row r="131" spans="1:2" ht="13.2" x14ac:dyDescent="0.25">
      <c r="A131" s="50">
        <v>31</v>
      </c>
      <c r="B131" s="50">
        <v>277457</v>
      </c>
    </row>
    <row r="132" spans="1:2" ht="13.2" x14ac:dyDescent="0.25">
      <c r="A132" s="50">
        <v>32</v>
      </c>
      <c r="B132" s="50">
        <v>307803</v>
      </c>
    </row>
  </sheetData>
  <mergeCells count="35">
    <mergeCell ref="F64:F66"/>
    <mergeCell ref="G64:G66"/>
    <mergeCell ref="R64:R66"/>
    <mergeCell ref="S64:S66"/>
    <mergeCell ref="T64:T66"/>
    <mergeCell ref="L65:L66"/>
    <mergeCell ref="M65:M66"/>
    <mergeCell ref="N65:N66"/>
    <mergeCell ref="O65:O66"/>
    <mergeCell ref="H64:H66"/>
    <mergeCell ref="I64:I66"/>
    <mergeCell ref="J64:J66"/>
    <mergeCell ref="K64:K66"/>
    <mergeCell ref="L64:O64"/>
    <mergeCell ref="P64:P66"/>
    <mergeCell ref="Q64:Q66"/>
    <mergeCell ref="A64:A67"/>
    <mergeCell ref="B64:B65"/>
    <mergeCell ref="C64:C66"/>
    <mergeCell ref="D64:D66"/>
    <mergeCell ref="E64:E66"/>
    <mergeCell ref="V9:V18"/>
    <mergeCell ref="W9:W18"/>
    <mergeCell ref="A1:B1"/>
    <mergeCell ref="F2:J2"/>
    <mergeCell ref="F3:J3"/>
    <mergeCell ref="F4:J4"/>
    <mergeCell ref="F5:J5"/>
    <mergeCell ref="E7:F7"/>
    <mergeCell ref="G7:H7"/>
    <mergeCell ref="J7:K7"/>
    <mergeCell ref="Q9:Q18"/>
    <mergeCell ref="S9:S18"/>
    <mergeCell ref="T9:T18"/>
    <mergeCell ref="U9:U18"/>
  </mergeCells>
  <dataValidations count="5">
    <dataValidation type="decimal" allowBlank="1" showDropDown="1" showInputMessage="1" showErrorMessage="1" prompt="Введите число, которое в диапазоне 0 – 100" sqref="E9:F63" xr:uid="{00000000-0002-0000-0100-000000000000}">
      <formula1>0</formula1>
      <formula2>100</formula2>
    </dataValidation>
    <dataValidation type="decimal" operator="greaterThanOrEqual" allowBlank="1" showDropDown="1" showInputMessage="1" showErrorMessage="1" prompt="Введите число, которое больше 0" sqref="I9:I40" xr:uid="{00000000-0002-0000-0100-000001000000}">
      <formula1>0</formula1>
    </dataValidation>
    <dataValidation type="decimal" operator="greaterThanOrEqual" allowBlank="1" showDropDown="1" showInputMessage="1" showErrorMessage="1" prompt="Введите число, больше 0" sqref="J9:J40" xr:uid="{00000000-0002-0000-0100-000002000000}">
      <formula1>0</formula1>
    </dataValidation>
    <dataValidation type="decimal" allowBlank="1" showDropDown="1" showInputMessage="1" showErrorMessage="1" prompt="Введите число, которое в диапазоне 2500 – 2575" sqref="G9:H40" xr:uid="{00000000-0002-0000-0100-000004000000}">
      <formula1>2500</formula1>
      <formula2>2575</formula2>
    </dataValidation>
    <dataValidation type="decimal" allowBlank="1" showDropDown="1" showInputMessage="1" showErrorMessage="1" prompt="Введите число, которое в диапазоне 2500 – 2750" sqref="G41:H62" xr:uid="{00000000-0002-0000-0100-000007000000}">
      <formula1>2500</formula1>
      <formula2>2750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3000000}">
          <x14:formula1>
            <xm:f>Справочники!$B$5:$B$15</xm:f>
          </x14:formula1>
          <xm:sqref>B9:B40</xm:sqref>
        </x14:dataValidation>
        <x14:dataValidation type="list" allowBlank="1" xr:uid="{00000000-0002-0000-0100-000005000000}">
          <x14:formula1>
            <xm:f>Справочники!$B$23:$B$24</xm:f>
          </x14:formula1>
          <xm:sqref>D9:D40</xm:sqref>
        </x14:dataValidation>
        <x14:dataValidation type="list" allowBlank="1" xr:uid="{00000000-0002-0000-0100-000006000000}">
          <x14:formula1>
            <xm:f>Справочники!$B$30:$B$33</xm:f>
          </x14:formula1>
          <xm:sqref>K9:K40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3"/>
  <sheetViews>
    <sheetView workbookViewId="0">
      <selection sqref="A1:B1"/>
    </sheetView>
  </sheetViews>
  <sheetFormatPr defaultColWidth="14.44140625" defaultRowHeight="15.75" customHeight="1" x14ac:dyDescent="0.25"/>
  <cols>
    <col min="1" max="1" width="12.44140625" customWidth="1"/>
    <col min="2" max="2" width="29.33203125" customWidth="1"/>
    <col min="3" max="3" width="17" customWidth="1"/>
    <col min="7" max="7" width="26.109375" customWidth="1"/>
  </cols>
  <sheetData>
    <row r="1" spans="1:7" ht="13.2" x14ac:dyDescent="0.25">
      <c r="A1" s="64" t="s">
        <v>89</v>
      </c>
      <c r="B1" s="65"/>
      <c r="D1" s="13" t="s">
        <v>17</v>
      </c>
      <c r="E1" s="13">
        <v>1</v>
      </c>
      <c r="F1" s="12"/>
      <c r="G1" s="12"/>
    </row>
    <row r="2" spans="1:7" ht="13.2" x14ac:dyDescent="0.25">
      <c r="A2" s="12"/>
      <c r="B2" s="12"/>
      <c r="C2" s="12"/>
      <c r="D2" s="12"/>
      <c r="E2" s="12"/>
      <c r="F2" s="12"/>
      <c r="G2" s="12"/>
    </row>
    <row r="3" spans="1:7" ht="13.2" x14ac:dyDescent="0.25">
      <c r="A3" s="64" t="s">
        <v>90</v>
      </c>
      <c r="B3" s="65"/>
      <c r="C3" s="12"/>
      <c r="D3" s="12"/>
      <c r="E3" s="12"/>
      <c r="F3" s="12"/>
      <c r="G3" s="5" t="s">
        <v>91</v>
      </c>
    </row>
    <row r="4" spans="1:7" ht="26.4" x14ac:dyDescent="0.25">
      <c r="A4" s="52" t="s">
        <v>92</v>
      </c>
      <c r="B4" s="52" t="s">
        <v>93</v>
      </c>
      <c r="C4" s="53" t="s">
        <v>94</v>
      </c>
      <c r="D4" s="54" t="s">
        <v>95</v>
      </c>
      <c r="E4" s="12"/>
      <c r="F4" s="12"/>
      <c r="G4" s="55"/>
    </row>
    <row r="5" spans="1:7" ht="13.8" x14ac:dyDescent="0.25">
      <c r="A5" s="52">
        <v>1</v>
      </c>
      <c r="B5" s="52" t="s">
        <v>12</v>
      </c>
      <c r="C5" s="52">
        <v>4000</v>
      </c>
      <c r="D5" s="54" t="s">
        <v>96</v>
      </c>
      <c r="E5" s="12"/>
      <c r="F5" s="12"/>
      <c r="G5" s="56"/>
    </row>
    <row r="6" spans="1:7" ht="13.8" x14ac:dyDescent="0.25">
      <c r="A6" s="52">
        <v>2</v>
      </c>
      <c r="B6" s="52" t="s">
        <v>45</v>
      </c>
      <c r="C6" s="52">
        <v>5000</v>
      </c>
      <c r="D6" s="54" t="s">
        <v>97</v>
      </c>
      <c r="E6" s="12"/>
      <c r="F6" s="12"/>
      <c r="G6" s="55"/>
    </row>
    <row r="7" spans="1:7" ht="13.8" x14ac:dyDescent="0.25">
      <c r="A7" s="52">
        <v>3</v>
      </c>
      <c r="B7" s="52" t="s">
        <v>9</v>
      </c>
      <c r="C7" s="52">
        <v>100000</v>
      </c>
      <c r="D7" s="54" t="s">
        <v>98</v>
      </c>
      <c r="E7" s="12"/>
      <c r="F7" s="12"/>
      <c r="G7" s="57"/>
    </row>
    <row r="8" spans="1:7" ht="15.75" customHeight="1" x14ac:dyDescent="0.3">
      <c r="A8" s="52">
        <v>4</v>
      </c>
      <c r="B8" s="52" t="s">
        <v>8</v>
      </c>
      <c r="C8" s="52">
        <v>9000</v>
      </c>
      <c r="D8" s="54" t="s">
        <v>99</v>
      </c>
      <c r="E8" s="12"/>
      <c r="F8" s="12"/>
      <c r="G8" s="58"/>
    </row>
    <row r="9" spans="1:7" ht="15.75" customHeight="1" x14ac:dyDescent="0.3">
      <c r="A9" s="52">
        <v>5</v>
      </c>
      <c r="B9" s="52" t="s">
        <v>11</v>
      </c>
      <c r="C9" s="52">
        <v>8000</v>
      </c>
      <c r="D9" s="54" t="s">
        <v>100</v>
      </c>
      <c r="E9" s="12"/>
      <c r="F9" s="12"/>
      <c r="G9" s="58"/>
    </row>
    <row r="10" spans="1:7" ht="15.75" customHeight="1" x14ac:dyDescent="0.3">
      <c r="A10" s="52">
        <v>7</v>
      </c>
      <c r="B10" s="52" t="s">
        <v>5</v>
      </c>
      <c r="C10" s="52">
        <v>7500</v>
      </c>
      <c r="D10" s="54" t="s">
        <v>101</v>
      </c>
      <c r="E10" s="12"/>
      <c r="F10" s="12"/>
      <c r="G10" s="58"/>
    </row>
    <row r="11" spans="1:7" ht="15.75" customHeight="1" x14ac:dyDescent="0.3">
      <c r="D11" s="54" t="s">
        <v>102</v>
      </c>
      <c r="E11" s="12"/>
      <c r="F11" s="12"/>
      <c r="G11" s="58"/>
    </row>
    <row r="12" spans="1:7" ht="15.75" customHeight="1" x14ac:dyDescent="0.3">
      <c r="A12" s="52"/>
      <c r="B12" s="52"/>
      <c r="C12" s="52"/>
      <c r="D12" s="54" t="s">
        <v>103</v>
      </c>
      <c r="E12" s="12"/>
      <c r="F12" s="12"/>
      <c r="G12" s="58"/>
    </row>
    <row r="13" spans="1:7" ht="15.75" customHeight="1" x14ac:dyDescent="0.3">
      <c r="A13" s="52"/>
      <c r="B13" s="52"/>
      <c r="C13" s="52"/>
      <c r="D13" s="54" t="s">
        <v>104</v>
      </c>
      <c r="E13" s="12"/>
      <c r="F13" s="12"/>
      <c r="G13" s="58"/>
    </row>
    <row r="14" spans="1:7" ht="15.75" customHeight="1" x14ac:dyDescent="0.3">
      <c r="A14" s="52"/>
      <c r="B14" s="52"/>
      <c r="C14" s="52"/>
      <c r="D14" s="54" t="s">
        <v>105</v>
      </c>
      <c r="E14" s="12"/>
      <c r="F14" s="12"/>
      <c r="G14" s="58"/>
    </row>
    <row r="15" spans="1:7" ht="15.75" customHeight="1" x14ac:dyDescent="0.3">
      <c r="A15" s="59"/>
      <c r="B15" s="5"/>
      <c r="C15" s="59"/>
      <c r="D15" s="14" t="s">
        <v>106</v>
      </c>
      <c r="E15" s="12"/>
      <c r="F15" s="12"/>
      <c r="G15" s="58"/>
    </row>
    <row r="16" spans="1:7" ht="15.75" customHeight="1" x14ac:dyDescent="0.3">
      <c r="C16" s="59"/>
      <c r="D16" s="14" t="s">
        <v>107</v>
      </c>
      <c r="E16" s="12"/>
      <c r="F16" s="12"/>
      <c r="G16" s="58"/>
    </row>
    <row r="17" spans="1:7" ht="15.75" customHeight="1" x14ac:dyDescent="0.3">
      <c r="A17" s="12"/>
      <c r="B17" s="12"/>
      <c r="C17" s="12"/>
      <c r="D17" s="14" t="s">
        <v>108</v>
      </c>
      <c r="E17" s="12"/>
      <c r="F17" s="12"/>
      <c r="G17" s="58"/>
    </row>
    <row r="18" spans="1:7" ht="15.75" customHeight="1" x14ac:dyDescent="0.3">
      <c r="A18" s="12"/>
      <c r="B18" s="12"/>
      <c r="C18" s="12"/>
      <c r="D18" s="12"/>
      <c r="E18" s="12"/>
      <c r="F18" s="12"/>
      <c r="G18" s="58"/>
    </row>
    <row r="19" spans="1:7" ht="15.75" customHeight="1" x14ac:dyDescent="0.3">
      <c r="A19" s="12"/>
      <c r="B19" s="12"/>
      <c r="C19" s="12"/>
      <c r="D19" s="12"/>
      <c r="E19" s="12"/>
      <c r="F19" s="12"/>
      <c r="G19" s="58"/>
    </row>
    <row r="20" spans="1:7" ht="15.75" customHeight="1" x14ac:dyDescent="0.3">
      <c r="A20" s="12"/>
      <c r="B20" s="12"/>
      <c r="C20" s="12"/>
      <c r="D20" s="12"/>
      <c r="E20" s="12"/>
      <c r="F20" s="13"/>
      <c r="G20" s="58"/>
    </row>
    <row r="21" spans="1:7" ht="15.75" customHeight="1" x14ac:dyDescent="0.3">
      <c r="A21" s="12"/>
      <c r="B21" s="12"/>
      <c r="C21" s="12"/>
      <c r="D21" s="12"/>
      <c r="E21" s="12"/>
      <c r="F21" s="13"/>
      <c r="G21" s="58"/>
    </row>
    <row r="22" spans="1:7" ht="15.75" customHeight="1" x14ac:dyDescent="0.3">
      <c r="A22" s="5" t="s">
        <v>33</v>
      </c>
      <c r="B22" s="12"/>
      <c r="C22" s="12"/>
      <c r="D22" s="12"/>
      <c r="E22" s="12"/>
      <c r="F22" s="13"/>
      <c r="G22" s="58"/>
    </row>
    <row r="23" spans="1:7" ht="13.2" x14ac:dyDescent="0.25">
      <c r="A23" s="59">
        <v>1</v>
      </c>
      <c r="B23" s="5" t="s">
        <v>6</v>
      </c>
      <c r="C23" s="12"/>
      <c r="D23" s="12"/>
      <c r="E23" s="12"/>
      <c r="F23" s="13"/>
      <c r="G23" s="12"/>
    </row>
    <row r="24" spans="1:7" ht="13.2" x14ac:dyDescent="0.25">
      <c r="A24" s="59">
        <v>2</v>
      </c>
      <c r="B24" s="5" t="s">
        <v>10</v>
      </c>
      <c r="C24" s="12"/>
      <c r="D24" s="12"/>
      <c r="E24" s="12"/>
      <c r="F24" s="13"/>
      <c r="G24" s="12"/>
    </row>
    <row r="25" spans="1:7" ht="13.2" x14ac:dyDescent="0.25">
      <c r="A25" s="12"/>
      <c r="B25" s="12"/>
      <c r="C25" s="12"/>
      <c r="D25" s="12"/>
      <c r="E25" s="12"/>
      <c r="F25" s="13"/>
      <c r="G25" s="12"/>
    </row>
    <row r="26" spans="1:7" ht="13.2" x14ac:dyDescent="0.25">
      <c r="A26" s="12"/>
      <c r="B26" s="12"/>
      <c r="C26" s="12"/>
      <c r="D26" s="12"/>
      <c r="E26" s="12"/>
      <c r="F26" s="13"/>
      <c r="G26" s="12"/>
    </row>
    <row r="27" spans="1:7" ht="13.2" x14ac:dyDescent="0.25">
      <c r="A27" s="12"/>
      <c r="B27" s="12"/>
      <c r="C27" s="12"/>
      <c r="D27" s="12"/>
      <c r="E27" s="12"/>
      <c r="F27" s="13"/>
      <c r="G27" s="12"/>
    </row>
    <row r="28" spans="1:7" ht="13.2" x14ac:dyDescent="0.25">
      <c r="A28" s="12"/>
      <c r="B28" s="12"/>
      <c r="C28" s="12"/>
      <c r="D28" s="12"/>
      <c r="E28" s="12"/>
      <c r="F28" s="13"/>
      <c r="G28" s="12"/>
    </row>
    <row r="29" spans="1:7" ht="13.2" x14ac:dyDescent="0.25">
      <c r="A29" s="5" t="s">
        <v>109</v>
      </c>
      <c r="B29" s="12"/>
      <c r="C29" s="12"/>
      <c r="D29" s="12"/>
      <c r="E29" s="12"/>
      <c r="F29" s="13"/>
      <c r="G29" s="12"/>
    </row>
    <row r="30" spans="1:7" ht="13.2" x14ac:dyDescent="0.25">
      <c r="A30" s="59">
        <v>1</v>
      </c>
      <c r="B30" s="5" t="s">
        <v>88</v>
      </c>
      <c r="C30" s="59">
        <v>1</v>
      </c>
      <c r="D30" s="12"/>
      <c r="E30" s="12"/>
      <c r="F30" s="13"/>
      <c r="G30" s="12"/>
    </row>
    <row r="31" spans="1:7" ht="13.2" x14ac:dyDescent="0.25">
      <c r="A31" s="59">
        <v>2</v>
      </c>
      <c r="B31" s="5" t="s">
        <v>110</v>
      </c>
      <c r="C31" s="59">
        <v>2</v>
      </c>
      <c r="D31" s="12"/>
      <c r="E31" s="12"/>
      <c r="F31" s="13"/>
      <c r="G31" s="12"/>
    </row>
    <row r="32" spans="1:7" ht="13.2" x14ac:dyDescent="0.25">
      <c r="A32" s="59">
        <v>3</v>
      </c>
      <c r="B32" s="5" t="s">
        <v>7</v>
      </c>
      <c r="C32" s="59">
        <v>4</v>
      </c>
      <c r="D32" s="12"/>
      <c r="E32" s="12"/>
      <c r="F32" s="13"/>
      <c r="G32" s="12"/>
    </row>
    <row r="33" spans="1:7" ht="13.2" x14ac:dyDescent="0.25">
      <c r="A33" s="59">
        <v>4</v>
      </c>
      <c r="B33" s="5" t="s">
        <v>111</v>
      </c>
      <c r="C33" s="59">
        <v>0</v>
      </c>
      <c r="D33" s="12"/>
      <c r="E33" s="12"/>
      <c r="F33" s="12"/>
      <c r="G33" s="12"/>
    </row>
  </sheetData>
  <mergeCells count="2">
    <mergeCell ref="A1:B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Fusix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Sevrn</dc:creator>
  <cp:lastModifiedBy>Sevrn</cp:lastModifiedBy>
  <dcterms:created xsi:type="dcterms:W3CDTF">2020-10-09T20:45:07Z</dcterms:created>
  <dcterms:modified xsi:type="dcterms:W3CDTF">2020-10-10T08:22:30Z</dcterms:modified>
</cp:coreProperties>
</file>