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issamcbain/Google Drive/udacity/"/>
    </mc:Choice>
  </mc:AlternateContent>
  <bookViews>
    <workbookView xWindow="0" yWindow="460" windowWidth="25600" windowHeight="15460" tabRatio="500" activeTab="4"/>
  </bookViews>
  <sheets>
    <sheet name="global data" sheetId="1" r:id="rId1"/>
    <sheet name="sacramento data" sheetId="2" r:id="rId2"/>
    <sheet name="normal data" sheetId="3" r:id="rId3"/>
    <sheet name="delta" sheetId="4" r:id="rId4"/>
    <sheet name="correlation" sheetId="5" r:id="rId5"/>
  </sheets>
  <definedNames>
    <definedName name="_xlnm._FilterDatabase" localSheetId="2" hidden="1">'normal data'!$A$1:$C$166</definedName>
    <definedName name="global_weather" localSheetId="0">'global data'!$A$1:$B$267</definedName>
    <definedName name="sacramento_weather" localSheetId="1">'sacramento data'!$A$1:$B$166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5" l="1"/>
  <c r="I8" i="5"/>
  <c r="I10" i="5"/>
  <c r="I6" i="5"/>
  <c r="I9" i="5"/>
  <c r="G7" i="5"/>
  <c r="H7" i="5"/>
  <c r="G8" i="5"/>
  <c r="H8" i="5"/>
  <c r="G10" i="5"/>
  <c r="H10" i="5"/>
  <c r="G6" i="5"/>
  <c r="H6" i="5"/>
  <c r="G9" i="5"/>
  <c r="H9" i="5"/>
  <c r="J7" i="5"/>
  <c r="J8" i="5"/>
  <c r="J10" i="5"/>
  <c r="J6" i="5"/>
  <c r="J9" i="5"/>
  <c r="G1" i="5"/>
  <c r="E168" i="2"/>
  <c r="D168" i="2"/>
  <c r="P14" i="4"/>
  <c r="P13" i="4"/>
  <c r="P12" i="4"/>
  <c r="P11" i="4"/>
  <c r="P10" i="4"/>
  <c r="P16" i="4"/>
  <c r="O11" i="4"/>
  <c r="E11" i="4"/>
  <c r="F14" i="4"/>
  <c r="F13" i="4"/>
  <c r="F12" i="4"/>
  <c r="F11" i="4"/>
  <c r="F16" i="4"/>
  <c r="F10" i="4"/>
  <c r="S7" i="4"/>
  <c r="Q7" i="4"/>
  <c r="P7" i="4"/>
  <c r="R7" i="4"/>
  <c r="Q2" i="4"/>
  <c r="P2" i="4"/>
  <c r="R2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I7" i="4"/>
  <c r="F7" i="4"/>
  <c r="H7" i="4"/>
  <c r="G7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H2" i="4"/>
  <c r="G2" i="4"/>
  <c r="F2" i="4"/>
  <c r="K4" i="3"/>
  <c r="K3" i="3"/>
  <c r="K9" i="3"/>
  <c r="K16" i="3"/>
  <c r="K15" i="3"/>
  <c r="K13" i="3"/>
  <c r="K14" i="3"/>
  <c r="K12" i="3"/>
  <c r="K11" i="3"/>
  <c r="K10" i="3"/>
  <c r="E16" i="3"/>
  <c r="E15" i="3"/>
  <c r="E14" i="3"/>
  <c r="E13" i="3"/>
  <c r="E12" i="3"/>
  <c r="E11" i="3"/>
  <c r="E10" i="3"/>
  <c r="E9" i="3"/>
  <c r="E4" i="3"/>
  <c r="E3" i="3"/>
  <c r="J2" i="3"/>
  <c r="K2" i="3"/>
  <c r="I157" i="3"/>
  <c r="I155" i="3"/>
  <c r="I156" i="3"/>
  <c r="I154" i="3"/>
  <c r="I153" i="3"/>
  <c r="I151" i="3"/>
  <c r="I152" i="3"/>
  <c r="I150" i="3"/>
  <c r="I149" i="3"/>
  <c r="I148" i="3"/>
  <c r="I147" i="3"/>
  <c r="I146" i="3"/>
  <c r="I145" i="3"/>
  <c r="I143" i="3"/>
  <c r="I144" i="3"/>
  <c r="I142" i="3"/>
  <c r="I141" i="3"/>
  <c r="I140" i="3"/>
  <c r="I139" i="3"/>
  <c r="I138" i="3"/>
  <c r="I136" i="3"/>
  <c r="I137" i="3"/>
  <c r="I135" i="3"/>
  <c r="I134" i="3"/>
  <c r="I133" i="3"/>
  <c r="I132" i="3"/>
  <c r="I131" i="3"/>
  <c r="I130" i="3"/>
  <c r="I128" i="3"/>
  <c r="I129" i="3"/>
  <c r="I127" i="3"/>
  <c r="I126" i="3"/>
  <c r="I122" i="3"/>
  <c r="I116" i="3"/>
  <c r="I105" i="3"/>
  <c r="I98" i="3"/>
  <c r="I92" i="3"/>
  <c r="I88" i="3"/>
  <c r="I94" i="3"/>
  <c r="I89" i="3"/>
  <c r="I86" i="3"/>
  <c r="I83" i="3"/>
  <c r="I91" i="3"/>
  <c r="I99" i="3"/>
  <c r="I93" i="3"/>
  <c r="I101" i="3"/>
  <c r="I112" i="3"/>
  <c r="I114" i="3"/>
  <c r="I97" i="3"/>
  <c r="I103" i="3"/>
  <c r="I110" i="3"/>
  <c r="I111" i="3"/>
  <c r="I106" i="3"/>
  <c r="I95" i="3"/>
  <c r="I90" i="3"/>
  <c r="I85" i="3"/>
  <c r="I84" i="3"/>
  <c r="I87" i="3"/>
  <c r="I102" i="3"/>
  <c r="I100" i="3"/>
  <c r="I115" i="3"/>
  <c r="I109" i="3"/>
  <c r="I113" i="3"/>
  <c r="I117" i="3"/>
  <c r="I120" i="3"/>
  <c r="I123" i="3"/>
  <c r="I125" i="3"/>
  <c r="I124" i="3"/>
  <c r="I121" i="3"/>
  <c r="I119" i="3"/>
  <c r="I118" i="3"/>
  <c r="I108" i="3"/>
  <c r="I107" i="3"/>
  <c r="I104" i="3"/>
  <c r="I96" i="3"/>
  <c r="I82" i="3"/>
  <c r="I80" i="3"/>
  <c r="I76" i="3"/>
  <c r="I79" i="3"/>
  <c r="I81" i="3"/>
  <c r="I77" i="3"/>
  <c r="I78" i="3"/>
  <c r="I75" i="3"/>
  <c r="I74" i="3"/>
  <c r="I72" i="3"/>
  <c r="I73" i="3"/>
  <c r="I71" i="3"/>
  <c r="I70" i="3"/>
  <c r="I66" i="3"/>
  <c r="I68" i="3"/>
  <c r="I69" i="3"/>
  <c r="I67" i="3"/>
  <c r="I65" i="3"/>
  <c r="I60" i="3"/>
  <c r="I56" i="3"/>
  <c r="I47" i="3"/>
  <c r="I48" i="3"/>
  <c r="I46" i="3"/>
  <c r="I50" i="3"/>
  <c r="I39" i="3"/>
  <c r="I33" i="3"/>
  <c r="I32" i="3"/>
  <c r="I34" i="3"/>
  <c r="I37" i="3"/>
  <c r="I45" i="3"/>
  <c r="I55" i="3"/>
  <c r="I54" i="3"/>
  <c r="I64" i="3"/>
  <c r="I62" i="3"/>
  <c r="I59" i="3"/>
  <c r="I61" i="3"/>
  <c r="I53" i="3"/>
  <c r="I44" i="3"/>
  <c r="I35" i="3"/>
  <c r="I27" i="3"/>
  <c r="I26" i="3"/>
  <c r="I25" i="3"/>
  <c r="I21" i="3"/>
  <c r="I17" i="3"/>
  <c r="I15" i="3"/>
  <c r="I9" i="3"/>
  <c r="I6" i="3"/>
  <c r="I8" i="3"/>
  <c r="I11" i="3"/>
  <c r="I14" i="3"/>
  <c r="I10" i="3"/>
  <c r="I23" i="3"/>
  <c r="I29" i="3"/>
  <c r="I31" i="3"/>
  <c r="I30" i="3"/>
  <c r="I40" i="3"/>
  <c r="I52" i="3"/>
  <c r="I57" i="3"/>
  <c r="I49" i="3"/>
  <c r="I51" i="3"/>
  <c r="I63" i="3"/>
  <c r="I42" i="3"/>
  <c r="I38" i="3"/>
  <c r="I43" i="3"/>
  <c r="I58" i="3"/>
  <c r="I41" i="3"/>
  <c r="I36" i="3"/>
  <c r="I28" i="3"/>
  <c r="I24" i="3"/>
  <c r="I22" i="3"/>
  <c r="I20" i="3"/>
  <c r="I19" i="3"/>
  <c r="I7" i="3"/>
  <c r="I3" i="3"/>
  <c r="I2" i="3"/>
  <c r="I5" i="3"/>
  <c r="I4" i="3"/>
  <c r="I12" i="3"/>
  <c r="I18" i="3"/>
  <c r="I16" i="3"/>
  <c r="I13" i="3"/>
  <c r="D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2" i="3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1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G3" i="1"/>
  <c r="G2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connections.xml><?xml version="1.0" encoding="utf-8"?>
<connections xmlns="http://schemas.openxmlformats.org/spreadsheetml/2006/main">
  <connection id="1" name="global_weather" type="6" refreshedVersion="0" background="1" saveData="1">
    <textPr fileType="mac" sourceFile="/Users/alissamcbain/Google Drive/udacity/global_weather.csv" comma="1">
      <textFields count="2">
        <textField/>
        <textField/>
      </textFields>
    </textPr>
  </connection>
  <connection id="2" name="sacramento_weather" type="6" refreshedVersion="0" background="1" saveData="1">
    <textPr fileType="mac" sourceFile="/Users/alissamcbain/Google Drive/udacity/sacramento_weather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<sst xmlns="http://schemas.openxmlformats.org/spreadsheetml/2006/main" count="75" uniqueCount="33">
  <si>
    <t>year</t>
  </si>
  <si>
    <t>avg_temp</t>
  </si>
  <si>
    <t>5 year MA</t>
  </si>
  <si>
    <t>10 year MA</t>
  </si>
  <si>
    <t>minimum value</t>
  </si>
  <si>
    <t>maximum value</t>
  </si>
  <si>
    <t>global 10 year MA</t>
  </si>
  <si>
    <t>Sacramento 10 year MA</t>
  </si>
  <si>
    <t>mean</t>
  </si>
  <si>
    <t>Sac mean</t>
  </si>
  <si>
    <t>Sac SD</t>
  </si>
  <si>
    <t>normal global</t>
  </si>
  <si>
    <t>global mean</t>
  </si>
  <si>
    <t>global SD</t>
  </si>
  <si>
    <t>3sd</t>
  </si>
  <si>
    <t>2sd</t>
  </si>
  <si>
    <t>1sd</t>
  </si>
  <si>
    <t>min</t>
  </si>
  <si>
    <t>max</t>
  </si>
  <si>
    <t>range</t>
  </si>
  <si>
    <t>change</t>
  </si>
  <si>
    <t>delta</t>
  </si>
  <si>
    <t>&lt; -0.5%</t>
  </si>
  <si>
    <t>0% - 0.5%</t>
  </si>
  <si>
    <t>0.5% - 1.0%</t>
  </si>
  <si>
    <t>&gt; 1.0%</t>
  </si>
  <si>
    <t>Correlation</t>
  </si>
  <si>
    <t>Year</t>
  </si>
  <si>
    <t>Global Temperature</t>
  </si>
  <si>
    <t>Estimated Sacramento Temperature</t>
  </si>
  <si>
    <t>Actual Sacramento Temperature</t>
  </si>
  <si>
    <t>Difference</t>
  </si>
  <si>
    <t>y = 0.6243x + 9.1097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</si>
</sst>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1" xfId="0" applyNumberFormat="1" applyBorder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9C5CBA"/>
      <color rgb="FFD883FF"/>
      <color rgb="FFFF2F92"/>
      <color rgb="FF008239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Average Temp - 10 Year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'global data'!$D$1</c:f>
              <c:strCache>
                <c:ptCount val="1"/>
                <c:pt idx="0">
                  <c:v>10 year MA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'global data'!$A$2:$A$267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'global data'!$D$2:$D$267</c:f>
              <c:numCache>
                <c:formatCode>General</c:formatCode>
                <c:ptCount val="266"/>
                <c:pt idx="9">
                  <c:v>8.03</c:v>
                </c:pt>
                <c:pt idx="10">
                  <c:v>7.877000000000001</c:v>
                </c:pt>
                <c:pt idx="11">
                  <c:v>7.956</c:v>
                </c:pt>
                <c:pt idx="12">
                  <c:v>8.239000000000001</c:v>
                </c:pt>
                <c:pt idx="13">
                  <c:v>8.15</c:v>
                </c:pt>
                <c:pt idx="14">
                  <c:v>8.143000000000001</c:v>
                </c:pt>
                <c:pt idx="15">
                  <c:v>8.132000000000001</c:v>
                </c:pt>
                <c:pt idx="16">
                  <c:v>8.088</c:v>
                </c:pt>
                <c:pt idx="17">
                  <c:v>8.008</c:v>
                </c:pt>
                <c:pt idx="18">
                  <c:v>8.012</c:v>
                </c:pt>
                <c:pt idx="19">
                  <c:v>7.982</c:v>
                </c:pt>
                <c:pt idx="20">
                  <c:v>8.032</c:v>
                </c:pt>
                <c:pt idx="21">
                  <c:v>7.94</c:v>
                </c:pt>
                <c:pt idx="22">
                  <c:v>7.897999999999999</c:v>
                </c:pt>
                <c:pt idx="23">
                  <c:v>7.97</c:v>
                </c:pt>
                <c:pt idx="24">
                  <c:v>8.007</c:v>
                </c:pt>
                <c:pt idx="25">
                  <c:v>8.1</c:v>
                </c:pt>
                <c:pt idx="26">
                  <c:v>8.089</c:v>
                </c:pt>
                <c:pt idx="27">
                  <c:v>8.093</c:v>
                </c:pt>
                <c:pt idx="28">
                  <c:v>8.269</c:v>
                </c:pt>
                <c:pt idx="29">
                  <c:v>8.398</c:v>
                </c:pt>
                <c:pt idx="30">
                  <c:v>8.572</c:v>
                </c:pt>
                <c:pt idx="31">
                  <c:v>8.597</c:v>
                </c:pt>
                <c:pt idx="32">
                  <c:v>8.568000000000001</c:v>
                </c:pt>
                <c:pt idx="33">
                  <c:v>8.514000000000001</c:v>
                </c:pt>
                <c:pt idx="34">
                  <c:v>8.423</c:v>
                </c:pt>
                <c:pt idx="35">
                  <c:v>8.241</c:v>
                </c:pt>
                <c:pt idx="36">
                  <c:v>8.237</c:v>
                </c:pt>
                <c:pt idx="37">
                  <c:v>8.214</c:v>
                </c:pt>
                <c:pt idx="38">
                  <c:v>8.205</c:v>
                </c:pt>
                <c:pt idx="39">
                  <c:v>8.139999999999998</c:v>
                </c:pt>
                <c:pt idx="40">
                  <c:v>7.995</c:v>
                </c:pt>
                <c:pt idx="41">
                  <c:v>8.008000000000001</c:v>
                </c:pt>
                <c:pt idx="42">
                  <c:v>8.027000000000001</c:v>
                </c:pt>
                <c:pt idx="43">
                  <c:v>8.082</c:v>
                </c:pt>
                <c:pt idx="44">
                  <c:v>8.149000000000001</c:v>
                </c:pt>
                <c:pt idx="45">
                  <c:v>8.248000000000001</c:v>
                </c:pt>
                <c:pt idx="46">
                  <c:v>8.248999999999998</c:v>
                </c:pt>
                <c:pt idx="47">
                  <c:v>8.297000000000001</c:v>
                </c:pt>
                <c:pt idx="48">
                  <c:v>8.319</c:v>
                </c:pt>
                <c:pt idx="49">
                  <c:v>8.337000000000001</c:v>
                </c:pt>
                <c:pt idx="50">
                  <c:v>8.387</c:v>
                </c:pt>
                <c:pt idx="51">
                  <c:v>8.423</c:v>
                </c:pt>
                <c:pt idx="52">
                  <c:v>8.472</c:v>
                </c:pt>
                <c:pt idx="53">
                  <c:v>8.498999999999998</c:v>
                </c:pt>
                <c:pt idx="54">
                  <c:v>8.53</c:v>
                </c:pt>
                <c:pt idx="55">
                  <c:v>8.551</c:v>
                </c:pt>
                <c:pt idx="56">
                  <c:v>8.567000000000001</c:v>
                </c:pt>
                <c:pt idx="57">
                  <c:v>8.544</c:v>
                </c:pt>
                <c:pt idx="58">
                  <c:v>8.440000000000001</c:v>
                </c:pt>
                <c:pt idx="59">
                  <c:v>8.296999999999998</c:v>
                </c:pt>
                <c:pt idx="60">
                  <c:v>8.141000000000002</c:v>
                </c:pt>
                <c:pt idx="61">
                  <c:v>7.968000000000001</c:v>
                </c:pt>
                <c:pt idx="62">
                  <c:v>7.814999999999999</c:v>
                </c:pt>
                <c:pt idx="63">
                  <c:v>7.739</c:v>
                </c:pt>
                <c:pt idx="64">
                  <c:v>7.614</c:v>
                </c:pt>
                <c:pt idx="65">
                  <c:v>7.482</c:v>
                </c:pt>
                <c:pt idx="66">
                  <c:v>7.333</c:v>
                </c:pt>
                <c:pt idx="67">
                  <c:v>7.203000000000001</c:v>
                </c:pt>
                <c:pt idx="68">
                  <c:v>7.222999999999999</c:v>
                </c:pt>
                <c:pt idx="69">
                  <c:v>7.252</c:v>
                </c:pt>
                <c:pt idx="70">
                  <c:v>7.322</c:v>
                </c:pt>
                <c:pt idx="71">
                  <c:v>7.444999999999998</c:v>
                </c:pt>
                <c:pt idx="72">
                  <c:v>7.558999999999999</c:v>
                </c:pt>
                <c:pt idx="73">
                  <c:v>7.556999999999999</c:v>
                </c:pt>
                <c:pt idx="74">
                  <c:v>7.652999999999999</c:v>
                </c:pt>
                <c:pt idx="75">
                  <c:v>7.767999999999999</c:v>
                </c:pt>
                <c:pt idx="76">
                  <c:v>7.91</c:v>
                </c:pt>
                <c:pt idx="77">
                  <c:v>8.093</c:v>
                </c:pt>
                <c:pt idx="78">
                  <c:v>8.126999999999998</c:v>
                </c:pt>
                <c:pt idx="79">
                  <c:v>8.184000000000001</c:v>
                </c:pt>
                <c:pt idx="80">
                  <c:v>8.274</c:v>
                </c:pt>
                <c:pt idx="81">
                  <c:v>8.229000000000001</c:v>
                </c:pt>
                <c:pt idx="82">
                  <c:v>8.155</c:v>
                </c:pt>
                <c:pt idx="83">
                  <c:v>8.184000000000001</c:v>
                </c:pt>
                <c:pt idx="84">
                  <c:v>8.144000000000002</c:v>
                </c:pt>
                <c:pt idx="85">
                  <c:v>8.044</c:v>
                </c:pt>
                <c:pt idx="86">
                  <c:v>7.978</c:v>
                </c:pt>
                <c:pt idx="87">
                  <c:v>7.834999999999999</c:v>
                </c:pt>
                <c:pt idx="88">
                  <c:v>7.769000000000001</c:v>
                </c:pt>
                <c:pt idx="89">
                  <c:v>7.737999999999999</c:v>
                </c:pt>
                <c:pt idx="90">
                  <c:v>7.665999999999999</c:v>
                </c:pt>
                <c:pt idx="91">
                  <c:v>7.671000000000001</c:v>
                </c:pt>
                <c:pt idx="92">
                  <c:v>7.728</c:v>
                </c:pt>
                <c:pt idx="93">
                  <c:v>7.744</c:v>
                </c:pt>
                <c:pt idx="94">
                  <c:v>7.694</c:v>
                </c:pt>
                <c:pt idx="95">
                  <c:v>7.74</c:v>
                </c:pt>
                <c:pt idx="96">
                  <c:v>7.825</c:v>
                </c:pt>
                <c:pt idx="97">
                  <c:v>7.896000000000001</c:v>
                </c:pt>
                <c:pt idx="98">
                  <c:v>7.943</c:v>
                </c:pt>
                <c:pt idx="99">
                  <c:v>7.978000000000001</c:v>
                </c:pt>
                <c:pt idx="100">
                  <c:v>7.988000000000002</c:v>
                </c:pt>
                <c:pt idx="101">
                  <c:v>8.037000000000001</c:v>
                </c:pt>
                <c:pt idx="102">
                  <c:v>8.045000000000001</c:v>
                </c:pt>
                <c:pt idx="103">
                  <c:v>8.032</c:v>
                </c:pt>
                <c:pt idx="104">
                  <c:v>8.088</c:v>
                </c:pt>
                <c:pt idx="105">
                  <c:v>8.114000000000001</c:v>
                </c:pt>
                <c:pt idx="106">
                  <c:v>8.059</c:v>
                </c:pt>
                <c:pt idx="107">
                  <c:v>8.026</c:v>
                </c:pt>
                <c:pt idx="108">
                  <c:v>8.038</c:v>
                </c:pt>
                <c:pt idx="109">
                  <c:v>8.065</c:v>
                </c:pt>
                <c:pt idx="110">
                  <c:v>8.071</c:v>
                </c:pt>
                <c:pt idx="111">
                  <c:v>8.037999999999998</c:v>
                </c:pt>
                <c:pt idx="112">
                  <c:v>7.984</c:v>
                </c:pt>
                <c:pt idx="113">
                  <c:v>7.991</c:v>
                </c:pt>
                <c:pt idx="114">
                  <c:v>7.968000000000001</c:v>
                </c:pt>
                <c:pt idx="115">
                  <c:v>7.975</c:v>
                </c:pt>
                <c:pt idx="116">
                  <c:v>8.004</c:v>
                </c:pt>
                <c:pt idx="117">
                  <c:v>8.072</c:v>
                </c:pt>
                <c:pt idx="118">
                  <c:v>8.087</c:v>
                </c:pt>
                <c:pt idx="119">
                  <c:v>8.104999999999998</c:v>
                </c:pt>
                <c:pt idx="120">
                  <c:v>8.129000000000001</c:v>
                </c:pt>
                <c:pt idx="121">
                  <c:v>8.156</c:v>
                </c:pt>
                <c:pt idx="122">
                  <c:v>8.219</c:v>
                </c:pt>
                <c:pt idx="123">
                  <c:v>8.242999999999998</c:v>
                </c:pt>
                <c:pt idx="124">
                  <c:v>8.288</c:v>
                </c:pt>
                <c:pt idx="125">
                  <c:v>8.255999999999998</c:v>
                </c:pt>
                <c:pt idx="126">
                  <c:v>8.235</c:v>
                </c:pt>
                <c:pt idx="127">
                  <c:v>8.245</c:v>
                </c:pt>
                <c:pt idx="128">
                  <c:v>8.303</c:v>
                </c:pt>
                <c:pt idx="129">
                  <c:v>8.277</c:v>
                </c:pt>
                <c:pt idx="130">
                  <c:v>8.269</c:v>
                </c:pt>
                <c:pt idx="131">
                  <c:v>8.283999999999998</c:v>
                </c:pt>
                <c:pt idx="132">
                  <c:v>8.277999999999998</c:v>
                </c:pt>
                <c:pt idx="133">
                  <c:v>8.241</c:v>
                </c:pt>
                <c:pt idx="134">
                  <c:v>8.175</c:v>
                </c:pt>
                <c:pt idx="135">
                  <c:v>8.181</c:v>
                </c:pt>
                <c:pt idx="136">
                  <c:v>8.168</c:v>
                </c:pt>
                <c:pt idx="137">
                  <c:v>8.105</c:v>
                </c:pt>
                <c:pt idx="138">
                  <c:v>8.031000000000001</c:v>
                </c:pt>
                <c:pt idx="139">
                  <c:v>8.046000000000001</c:v>
                </c:pt>
                <c:pt idx="140">
                  <c:v>8.031000000000001</c:v>
                </c:pt>
                <c:pt idx="141">
                  <c:v>8.005999999999998</c:v>
                </c:pt>
                <c:pt idx="142">
                  <c:v>8.0</c:v>
                </c:pt>
                <c:pt idx="143">
                  <c:v>8.008000000000001</c:v>
                </c:pt>
                <c:pt idx="144">
                  <c:v>8.047000000000001</c:v>
                </c:pt>
                <c:pt idx="145">
                  <c:v>8.069999999999998</c:v>
                </c:pt>
                <c:pt idx="146">
                  <c:v>8.096</c:v>
                </c:pt>
                <c:pt idx="147">
                  <c:v>8.134</c:v>
                </c:pt>
                <c:pt idx="148">
                  <c:v>8.143000000000001</c:v>
                </c:pt>
                <c:pt idx="149">
                  <c:v>8.151000000000001</c:v>
                </c:pt>
                <c:pt idx="150">
                  <c:v>8.204000000000001</c:v>
                </c:pt>
                <c:pt idx="151">
                  <c:v>8.256</c:v>
                </c:pt>
                <c:pt idx="152">
                  <c:v>8.278999999999998</c:v>
                </c:pt>
                <c:pt idx="153">
                  <c:v>8.295</c:v>
                </c:pt>
                <c:pt idx="154">
                  <c:v>8.288</c:v>
                </c:pt>
                <c:pt idx="155">
                  <c:v>8.296000000000001</c:v>
                </c:pt>
                <c:pt idx="156">
                  <c:v>8.312999999999998</c:v>
                </c:pt>
                <c:pt idx="157">
                  <c:v>8.279</c:v>
                </c:pt>
                <c:pt idx="158">
                  <c:v>8.28</c:v>
                </c:pt>
                <c:pt idx="159">
                  <c:v>8.258000000000001</c:v>
                </c:pt>
                <c:pt idx="160">
                  <c:v>8.23</c:v>
                </c:pt>
                <c:pt idx="161">
                  <c:v>8.194</c:v>
                </c:pt>
                <c:pt idx="162">
                  <c:v>8.181000000000001</c:v>
                </c:pt>
                <c:pt idx="163">
                  <c:v>8.189</c:v>
                </c:pt>
                <c:pt idx="164">
                  <c:v>8.239000000000001</c:v>
                </c:pt>
                <c:pt idx="165">
                  <c:v>8.275000000000002</c:v>
                </c:pt>
                <c:pt idx="166">
                  <c:v>8.260000000000001</c:v>
                </c:pt>
                <c:pt idx="167">
                  <c:v>8.267</c:v>
                </c:pt>
                <c:pt idx="168">
                  <c:v>8.261</c:v>
                </c:pt>
                <c:pt idx="169">
                  <c:v>8.281000000000001</c:v>
                </c:pt>
                <c:pt idx="170">
                  <c:v>8.294999999999998</c:v>
                </c:pt>
                <c:pt idx="171">
                  <c:v>8.334</c:v>
                </c:pt>
                <c:pt idx="172">
                  <c:v>8.358</c:v>
                </c:pt>
                <c:pt idx="173">
                  <c:v>8.37</c:v>
                </c:pt>
                <c:pt idx="174">
                  <c:v>8.362</c:v>
                </c:pt>
                <c:pt idx="175">
                  <c:v>8.356</c:v>
                </c:pt>
                <c:pt idx="176">
                  <c:v>8.406000000000002</c:v>
                </c:pt>
                <c:pt idx="177">
                  <c:v>8.456</c:v>
                </c:pt>
                <c:pt idx="178">
                  <c:v>8.505999999999998</c:v>
                </c:pt>
                <c:pt idx="179">
                  <c:v>8.492</c:v>
                </c:pt>
                <c:pt idx="180">
                  <c:v>8.518999999999998</c:v>
                </c:pt>
                <c:pt idx="181">
                  <c:v>8.533999999999998</c:v>
                </c:pt>
                <c:pt idx="182">
                  <c:v>8.563999999999998</c:v>
                </c:pt>
                <c:pt idx="183">
                  <c:v>8.556</c:v>
                </c:pt>
                <c:pt idx="184">
                  <c:v>8.568000000000001</c:v>
                </c:pt>
                <c:pt idx="185">
                  <c:v>8.567</c:v>
                </c:pt>
                <c:pt idx="186">
                  <c:v>8.549</c:v>
                </c:pt>
                <c:pt idx="187">
                  <c:v>8.567</c:v>
                </c:pt>
                <c:pt idx="188">
                  <c:v>8.59</c:v>
                </c:pt>
                <c:pt idx="189">
                  <c:v>8.642000000000001</c:v>
                </c:pt>
                <c:pt idx="190">
                  <c:v>8.655</c:v>
                </c:pt>
                <c:pt idx="191">
                  <c:v>8.66</c:v>
                </c:pt>
                <c:pt idx="192">
                  <c:v>8.661999999999998</c:v>
                </c:pt>
                <c:pt idx="193">
                  <c:v>8.704000000000001</c:v>
                </c:pt>
                <c:pt idx="194">
                  <c:v>8.726</c:v>
                </c:pt>
                <c:pt idx="195">
                  <c:v>8.732</c:v>
                </c:pt>
                <c:pt idx="196">
                  <c:v>8.745</c:v>
                </c:pt>
                <c:pt idx="197">
                  <c:v>8.754999999999998</c:v>
                </c:pt>
                <c:pt idx="198">
                  <c:v>8.743999999999997</c:v>
                </c:pt>
                <c:pt idx="199">
                  <c:v>8.727</c:v>
                </c:pt>
                <c:pt idx="200">
                  <c:v>8.688000000000001</c:v>
                </c:pt>
                <c:pt idx="201">
                  <c:v>8.674000000000001</c:v>
                </c:pt>
                <c:pt idx="202">
                  <c:v>8.665</c:v>
                </c:pt>
                <c:pt idx="203">
                  <c:v>8.676</c:v>
                </c:pt>
                <c:pt idx="204">
                  <c:v>8.647000000000002</c:v>
                </c:pt>
                <c:pt idx="205">
                  <c:v>8.652</c:v>
                </c:pt>
                <c:pt idx="206">
                  <c:v>8.611999999999998</c:v>
                </c:pt>
                <c:pt idx="207">
                  <c:v>8.605</c:v>
                </c:pt>
                <c:pt idx="208">
                  <c:v>8.607000000000001</c:v>
                </c:pt>
                <c:pt idx="209">
                  <c:v>8.621</c:v>
                </c:pt>
                <c:pt idx="210">
                  <c:v>8.642</c:v>
                </c:pt>
                <c:pt idx="211">
                  <c:v>8.659</c:v>
                </c:pt>
                <c:pt idx="212">
                  <c:v>8.67</c:v>
                </c:pt>
                <c:pt idx="213">
                  <c:v>8.669</c:v>
                </c:pt>
                <c:pt idx="214">
                  <c:v>8.654</c:v>
                </c:pt>
                <c:pt idx="215">
                  <c:v>8.644</c:v>
                </c:pt>
                <c:pt idx="216">
                  <c:v>8.675999999999998</c:v>
                </c:pt>
                <c:pt idx="217">
                  <c:v>8.672999999999998</c:v>
                </c:pt>
                <c:pt idx="218">
                  <c:v>8.648</c:v>
                </c:pt>
                <c:pt idx="219">
                  <c:v>8.635</c:v>
                </c:pt>
                <c:pt idx="220">
                  <c:v>8.647</c:v>
                </c:pt>
                <c:pt idx="221">
                  <c:v>8.626999999999998</c:v>
                </c:pt>
                <c:pt idx="222">
                  <c:v>8.601999999999998</c:v>
                </c:pt>
                <c:pt idx="223">
                  <c:v>8.610999999999998</c:v>
                </c:pt>
                <c:pt idx="224">
                  <c:v>8.617000000000001</c:v>
                </c:pt>
                <c:pt idx="225">
                  <c:v>8.637999999999998</c:v>
                </c:pt>
                <c:pt idx="226">
                  <c:v>8.612999999999997</c:v>
                </c:pt>
                <c:pt idx="227">
                  <c:v>8.627999999999996</c:v>
                </c:pt>
                <c:pt idx="228">
                  <c:v>8.645</c:v>
                </c:pt>
                <c:pt idx="229">
                  <c:v>8.658</c:v>
                </c:pt>
                <c:pt idx="230">
                  <c:v>8.686000000000001</c:v>
                </c:pt>
                <c:pt idx="231">
                  <c:v>8.743</c:v>
                </c:pt>
                <c:pt idx="232">
                  <c:v>8.757000000000001</c:v>
                </c:pt>
                <c:pt idx="233">
                  <c:v>8.765</c:v>
                </c:pt>
                <c:pt idx="234">
                  <c:v>8.787000000000001</c:v>
                </c:pt>
                <c:pt idx="235">
                  <c:v>8.779</c:v>
                </c:pt>
                <c:pt idx="236">
                  <c:v>8.827</c:v>
                </c:pt>
                <c:pt idx="237">
                  <c:v>8.841</c:v>
                </c:pt>
                <c:pt idx="238">
                  <c:v>8.892</c:v>
                </c:pt>
                <c:pt idx="239">
                  <c:v>8.911</c:v>
                </c:pt>
                <c:pt idx="240">
                  <c:v>8.936</c:v>
                </c:pt>
                <c:pt idx="241">
                  <c:v>8.937000000000001</c:v>
                </c:pt>
                <c:pt idx="242">
                  <c:v>8.957000000000002</c:v>
                </c:pt>
                <c:pt idx="243">
                  <c:v>8.941000000000002</c:v>
                </c:pt>
                <c:pt idx="244">
                  <c:v>8.976000000000002</c:v>
                </c:pt>
                <c:pt idx="245">
                  <c:v>9.044999999999998</c:v>
                </c:pt>
                <c:pt idx="246">
                  <c:v>9.065999999999998</c:v>
                </c:pt>
                <c:pt idx="247">
                  <c:v>9.087</c:v>
                </c:pt>
                <c:pt idx="248">
                  <c:v>9.119</c:v>
                </c:pt>
                <c:pt idx="249">
                  <c:v>9.156</c:v>
                </c:pt>
                <c:pt idx="250">
                  <c:v>9.152999999999998</c:v>
                </c:pt>
                <c:pt idx="251">
                  <c:v>9.176</c:v>
                </c:pt>
                <c:pt idx="252">
                  <c:v>9.249000000000001</c:v>
                </c:pt>
                <c:pt idx="253">
                  <c:v>9.314999999999997</c:v>
                </c:pt>
                <c:pt idx="254">
                  <c:v>9.342999999999998</c:v>
                </c:pt>
                <c:pt idx="255">
                  <c:v>9.377999999999998</c:v>
                </c:pt>
                <c:pt idx="256">
                  <c:v>9.427</c:v>
                </c:pt>
                <c:pt idx="257">
                  <c:v>9.48</c:v>
                </c:pt>
                <c:pt idx="258">
                  <c:v>9.471</c:v>
                </c:pt>
                <c:pt idx="259">
                  <c:v>9.493000000000002</c:v>
                </c:pt>
                <c:pt idx="260">
                  <c:v>9.543000000000001</c:v>
                </c:pt>
                <c:pt idx="261">
                  <c:v>9.554</c:v>
                </c:pt>
                <c:pt idx="262">
                  <c:v>9.548</c:v>
                </c:pt>
                <c:pt idx="263">
                  <c:v>9.556</c:v>
                </c:pt>
                <c:pt idx="264">
                  <c:v>9.581</c:v>
                </c:pt>
                <c:pt idx="265">
                  <c:v>9.593999999999997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8268544"/>
        <c:axId val="-1238256880"/>
      </c:lineChart>
      <c:catAx>
        <c:axId val="-123826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256880"/>
        <c:crosses val="autoZero"/>
        <c:auto val="1"/>
        <c:lblAlgn val="ctr"/>
        <c:lblOffset val="100"/>
        <c:tickLblSkip val="10"/>
        <c:noMultiLvlLbl val="0"/>
      </c:catAx>
      <c:valAx>
        <c:axId val="-1238256880"/>
        <c:scaling>
          <c:orientation val="minMax"/>
          <c:max val="10.0"/>
          <c:min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 </a:t>
                </a:r>
                <a:r>
                  <a:rPr lang="en-US" sz="1000" b="0" i="0" u="none" strike="noStrike" baseline="0">
                    <a:effectLst/>
                  </a:rPr>
                  <a:t>Celsius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2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Sacramento Average</a:t>
            </a:r>
            <a:r>
              <a:rPr lang="en-US" baseline="0"/>
              <a:t> Temp - </a:t>
            </a:r>
            <a:r>
              <a:rPr lang="en-US"/>
              <a:t>10 year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'sacramento data'!$D$1</c:f>
              <c:strCache>
                <c:ptCount val="1"/>
                <c:pt idx="0">
                  <c:v>Sacramento 10 year MA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'sacramento data'!$A$1:$A$166</c:f>
              <c:strCache>
                <c:ptCount val="166"/>
                <c:pt idx="0">
                  <c:v>year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'sacramento data'!$D$2:$D$166</c:f>
              <c:numCache>
                <c:formatCode>General</c:formatCode>
                <c:ptCount val="165"/>
                <c:pt idx="9">
                  <c:v>14.177</c:v>
                </c:pt>
                <c:pt idx="10">
                  <c:v>14.136</c:v>
                </c:pt>
                <c:pt idx="11">
                  <c:v>14.137</c:v>
                </c:pt>
                <c:pt idx="12">
                  <c:v>14.186</c:v>
                </c:pt>
                <c:pt idx="13">
                  <c:v>14.248</c:v>
                </c:pt>
                <c:pt idx="14">
                  <c:v>14.251</c:v>
                </c:pt>
                <c:pt idx="15">
                  <c:v>14.371</c:v>
                </c:pt>
                <c:pt idx="16">
                  <c:v>14.383</c:v>
                </c:pt>
                <c:pt idx="17">
                  <c:v>14.44</c:v>
                </c:pt>
                <c:pt idx="18">
                  <c:v>14.408</c:v>
                </c:pt>
                <c:pt idx="19">
                  <c:v>14.414</c:v>
                </c:pt>
                <c:pt idx="20">
                  <c:v>14.5</c:v>
                </c:pt>
                <c:pt idx="21">
                  <c:v>14.538</c:v>
                </c:pt>
                <c:pt idx="22">
                  <c:v>14.484</c:v>
                </c:pt>
                <c:pt idx="23">
                  <c:v>14.504</c:v>
                </c:pt>
                <c:pt idx="24">
                  <c:v>14.507</c:v>
                </c:pt>
                <c:pt idx="25">
                  <c:v>14.398</c:v>
                </c:pt>
                <c:pt idx="26">
                  <c:v>14.442</c:v>
                </c:pt>
                <c:pt idx="27">
                  <c:v>14.419</c:v>
                </c:pt>
                <c:pt idx="28">
                  <c:v>14.476</c:v>
                </c:pt>
                <c:pt idx="29">
                  <c:v>14.488</c:v>
                </c:pt>
                <c:pt idx="30">
                  <c:v>14.451</c:v>
                </c:pt>
                <c:pt idx="31">
                  <c:v>14.354</c:v>
                </c:pt>
                <c:pt idx="32">
                  <c:v>14.359</c:v>
                </c:pt>
                <c:pt idx="33">
                  <c:v>14.254</c:v>
                </c:pt>
                <c:pt idx="34">
                  <c:v>14.201</c:v>
                </c:pt>
                <c:pt idx="35">
                  <c:v>14.197</c:v>
                </c:pt>
                <c:pt idx="36">
                  <c:v>14.226</c:v>
                </c:pt>
                <c:pt idx="37">
                  <c:v>14.24</c:v>
                </c:pt>
                <c:pt idx="38">
                  <c:v>14.175</c:v>
                </c:pt>
                <c:pt idx="39">
                  <c:v>14.208</c:v>
                </c:pt>
                <c:pt idx="40">
                  <c:v>14.269</c:v>
                </c:pt>
                <c:pt idx="41">
                  <c:v>14.352</c:v>
                </c:pt>
                <c:pt idx="42">
                  <c:v>14.359</c:v>
                </c:pt>
                <c:pt idx="43">
                  <c:v>14.406</c:v>
                </c:pt>
                <c:pt idx="44">
                  <c:v>14.353</c:v>
                </c:pt>
                <c:pt idx="45">
                  <c:v>14.328</c:v>
                </c:pt>
                <c:pt idx="46">
                  <c:v>14.218</c:v>
                </c:pt>
                <c:pt idx="47">
                  <c:v>14.182</c:v>
                </c:pt>
                <c:pt idx="48">
                  <c:v>14.125</c:v>
                </c:pt>
                <c:pt idx="49">
                  <c:v>14.032</c:v>
                </c:pt>
                <c:pt idx="50">
                  <c:v>13.955</c:v>
                </c:pt>
                <c:pt idx="51">
                  <c:v>14.014</c:v>
                </c:pt>
                <c:pt idx="52">
                  <c:v>14.002</c:v>
                </c:pt>
                <c:pt idx="53">
                  <c:v>14.004</c:v>
                </c:pt>
                <c:pt idx="54">
                  <c:v>14.076</c:v>
                </c:pt>
                <c:pt idx="55">
                  <c:v>14.146</c:v>
                </c:pt>
                <c:pt idx="56">
                  <c:v>14.19</c:v>
                </c:pt>
                <c:pt idx="57">
                  <c:v>14.249</c:v>
                </c:pt>
                <c:pt idx="58">
                  <c:v>14.302</c:v>
                </c:pt>
                <c:pt idx="59">
                  <c:v>14.326</c:v>
                </c:pt>
                <c:pt idx="60">
                  <c:v>14.327</c:v>
                </c:pt>
                <c:pt idx="61">
                  <c:v>14.28</c:v>
                </c:pt>
                <c:pt idx="62">
                  <c:v>14.192</c:v>
                </c:pt>
                <c:pt idx="63">
                  <c:v>14.18</c:v>
                </c:pt>
                <c:pt idx="64">
                  <c:v>14.206</c:v>
                </c:pt>
                <c:pt idx="65">
                  <c:v>14.189</c:v>
                </c:pt>
                <c:pt idx="66">
                  <c:v>14.18</c:v>
                </c:pt>
                <c:pt idx="67">
                  <c:v>14.06</c:v>
                </c:pt>
                <c:pt idx="68">
                  <c:v>14.032</c:v>
                </c:pt>
                <c:pt idx="69">
                  <c:v>14.045</c:v>
                </c:pt>
                <c:pt idx="70">
                  <c:v>14.0</c:v>
                </c:pt>
                <c:pt idx="71">
                  <c:v>13.955</c:v>
                </c:pt>
                <c:pt idx="72">
                  <c:v>14.033</c:v>
                </c:pt>
                <c:pt idx="73">
                  <c:v>13.999</c:v>
                </c:pt>
                <c:pt idx="74">
                  <c:v>13.974</c:v>
                </c:pt>
                <c:pt idx="75">
                  <c:v>13.951</c:v>
                </c:pt>
                <c:pt idx="76">
                  <c:v>13.955</c:v>
                </c:pt>
                <c:pt idx="77">
                  <c:v>14.108</c:v>
                </c:pt>
                <c:pt idx="78">
                  <c:v>14.126</c:v>
                </c:pt>
                <c:pt idx="79">
                  <c:v>14.144</c:v>
                </c:pt>
                <c:pt idx="80">
                  <c:v>14.209</c:v>
                </c:pt>
                <c:pt idx="81">
                  <c:v>14.262</c:v>
                </c:pt>
                <c:pt idx="82">
                  <c:v>14.331</c:v>
                </c:pt>
                <c:pt idx="83">
                  <c:v>14.394</c:v>
                </c:pt>
                <c:pt idx="84">
                  <c:v>14.374</c:v>
                </c:pt>
                <c:pt idx="85">
                  <c:v>14.495</c:v>
                </c:pt>
                <c:pt idx="86">
                  <c:v>14.473</c:v>
                </c:pt>
                <c:pt idx="87">
                  <c:v>14.472</c:v>
                </c:pt>
                <c:pt idx="88">
                  <c:v>14.484</c:v>
                </c:pt>
                <c:pt idx="89">
                  <c:v>14.487</c:v>
                </c:pt>
                <c:pt idx="90">
                  <c:v>14.543</c:v>
                </c:pt>
                <c:pt idx="91">
                  <c:v>14.63</c:v>
                </c:pt>
                <c:pt idx="92">
                  <c:v>14.635</c:v>
                </c:pt>
                <c:pt idx="93">
                  <c:v>14.631</c:v>
                </c:pt>
                <c:pt idx="94">
                  <c:v>14.71</c:v>
                </c:pt>
                <c:pt idx="95">
                  <c:v>14.596</c:v>
                </c:pt>
                <c:pt idx="96">
                  <c:v>14.625</c:v>
                </c:pt>
                <c:pt idx="97">
                  <c:v>14.495</c:v>
                </c:pt>
                <c:pt idx="98">
                  <c:v>14.51</c:v>
                </c:pt>
                <c:pt idx="99">
                  <c:v>14.44</c:v>
                </c:pt>
                <c:pt idx="100">
                  <c:v>14.349</c:v>
                </c:pt>
                <c:pt idx="101">
                  <c:v>14.303</c:v>
                </c:pt>
                <c:pt idx="102">
                  <c:v>14.211</c:v>
                </c:pt>
                <c:pt idx="103">
                  <c:v>14.202</c:v>
                </c:pt>
                <c:pt idx="104">
                  <c:v>14.172</c:v>
                </c:pt>
                <c:pt idx="105">
                  <c:v>14.173</c:v>
                </c:pt>
                <c:pt idx="106">
                  <c:v>14.106</c:v>
                </c:pt>
                <c:pt idx="107">
                  <c:v>14.131</c:v>
                </c:pt>
                <c:pt idx="108">
                  <c:v>14.139</c:v>
                </c:pt>
                <c:pt idx="109">
                  <c:v>14.315</c:v>
                </c:pt>
                <c:pt idx="110">
                  <c:v>14.464</c:v>
                </c:pt>
                <c:pt idx="111">
                  <c:v>14.457</c:v>
                </c:pt>
                <c:pt idx="112">
                  <c:v>14.516</c:v>
                </c:pt>
                <c:pt idx="113">
                  <c:v>14.527</c:v>
                </c:pt>
                <c:pt idx="114">
                  <c:v>14.504</c:v>
                </c:pt>
                <c:pt idx="115">
                  <c:v>14.51</c:v>
                </c:pt>
                <c:pt idx="116">
                  <c:v>14.55</c:v>
                </c:pt>
                <c:pt idx="117">
                  <c:v>14.616</c:v>
                </c:pt>
                <c:pt idx="118">
                  <c:v>14.607</c:v>
                </c:pt>
                <c:pt idx="119">
                  <c:v>14.532</c:v>
                </c:pt>
                <c:pt idx="120">
                  <c:v>14.444</c:v>
                </c:pt>
                <c:pt idx="121">
                  <c:v>14.461</c:v>
                </c:pt>
                <c:pt idx="122">
                  <c:v>14.385</c:v>
                </c:pt>
                <c:pt idx="123">
                  <c:v>14.388</c:v>
                </c:pt>
                <c:pt idx="124">
                  <c:v>14.427</c:v>
                </c:pt>
                <c:pt idx="125">
                  <c:v>14.444</c:v>
                </c:pt>
                <c:pt idx="126">
                  <c:v>14.412</c:v>
                </c:pt>
                <c:pt idx="127">
                  <c:v>14.41</c:v>
                </c:pt>
                <c:pt idx="128">
                  <c:v>14.423</c:v>
                </c:pt>
                <c:pt idx="129">
                  <c:v>14.453</c:v>
                </c:pt>
                <c:pt idx="130">
                  <c:v>14.501</c:v>
                </c:pt>
                <c:pt idx="131">
                  <c:v>14.499</c:v>
                </c:pt>
                <c:pt idx="132">
                  <c:v>14.632</c:v>
                </c:pt>
                <c:pt idx="133">
                  <c:v>14.607</c:v>
                </c:pt>
                <c:pt idx="134">
                  <c:v>14.656</c:v>
                </c:pt>
                <c:pt idx="135">
                  <c:v>14.712</c:v>
                </c:pt>
                <c:pt idx="136">
                  <c:v>14.753</c:v>
                </c:pt>
                <c:pt idx="137">
                  <c:v>14.781</c:v>
                </c:pt>
                <c:pt idx="138">
                  <c:v>14.813</c:v>
                </c:pt>
                <c:pt idx="139">
                  <c:v>14.825</c:v>
                </c:pt>
                <c:pt idx="140">
                  <c:v>14.771</c:v>
                </c:pt>
                <c:pt idx="141">
                  <c:v>14.77</c:v>
                </c:pt>
                <c:pt idx="142">
                  <c:v>14.698</c:v>
                </c:pt>
                <c:pt idx="143">
                  <c:v>14.851</c:v>
                </c:pt>
                <c:pt idx="144">
                  <c:v>14.841</c:v>
                </c:pt>
                <c:pt idx="145">
                  <c:v>14.765</c:v>
                </c:pt>
                <c:pt idx="146">
                  <c:v>14.873</c:v>
                </c:pt>
                <c:pt idx="147">
                  <c:v>14.929</c:v>
                </c:pt>
                <c:pt idx="148">
                  <c:v>15.009</c:v>
                </c:pt>
                <c:pt idx="149">
                  <c:v>14.939</c:v>
                </c:pt>
                <c:pt idx="150">
                  <c:v>14.935</c:v>
                </c:pt>
                <c:pt idx="151">
                  <c:v>14.964</c:v>
                </c:pt>
                <c:pt idx="152">
                  <c:v>15.039</c:v>
                </c:pt>
                <c:pt idx="153">
                  <c:v>14.986</c:v>
                </c:pt>
                <c:pt idx="154">
                  <c:v>15.032</c:v>
                </c:pt>
                <c:pt idx="155">
                  <c:v>15.148</c:v>
                </c:pt>
                <c:pt idx="156">
                  <c:v>15.134</c:v>
                </c:pt>
                <c:pt idx="157">
                  <c:v>15.08</c:v>
                </c:pt>
                <c:pt idx="158">
                  <c:v>14.999</c:v>
                </c:pt>
                <c:pt idx="159">
                  <c:v>15.066</c:v>
                </c:pt>
                <c:pt idx="160">
                  <c:v>15.127</c:v>
                </c:pt>
                <c:pt idx="161">
                  <c:v>15.092</c:v>
                </c:pt>
                <c:pt idx="162">
                  <c:v>15.017</c:v>
                </c:pt>
                <c:pt idx="163">
                  <c:v>15.022</c:v>
                </c:pt>
                <c:pt idx="164">
                  <c:v>15.102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8093424"/>
        <c:axId val="-1238088064"/>
      </c:lineChart>
      <c:catAx>
        <c:axId val="-12380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088064"/>
        <c:crosses val="autoZero"/>
        <c:auto val="1"/>
        <c:lblAlgn val="ctr"/>
        <c:lblOffset val="100"/>
        <c:tickLblSkip val="10"/>
        <c:noMultiLvlLbl val="0"/>
      </c:catAx>
      <c:valAx>
        <c:axId val="-12380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Degrees in Celsius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0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Temp - </a:t>
            </a:r>
            <a:r>
              <a:rPr lang="en-US"/>
              <a:t>10 year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'sacramento data'!$E$1</c:f>
              <c:strCache>
                <c:ptCount val="1"/>
                <c:pt idx="0">
                  <c:v>global 10 year MA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'sacramento data'!$A$1:$A$166</c:f>
              <c:strCache>
                <c:ptCount val="166"/>
                <c:pt idx="0">
                  <c:v>year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'sacramento data'!$E$2:$E$166</c:f>
              <c:numCache>
                <c:formatCode>General</c:formatCode>
                <c:ptCount val="165"/>
                <c:pt idx="9">
                  <c:v>8.038</c:v>
                </c:pt>
                <c:pt idx="10">
                  <c:v>8.065</c:v>
                </c:pt>
                <c:pt idx="11">
                  <c:v>8.071</c:v>
                </c:pt>
                <c:pt idx="12">
                  <c:v>8.037999999999998</c:v>
                </c:pt>
                <c:pt idx="13">
                  <c:v>7.984</c:v>
                </c:pt>
                <c:pt idx="14">
                  <c:v>7.991</c:v>
                </c:pt>
                <c:pt idx="15">
                  <c:v>7.968000000000001</c:v>
                </c:pt>
                <c:pt idx="16">
                  <c:v>7.975</c:v>
                </c:pt>
                <c:pt idx="17">
                  <c:v>8.004</c:v>
                </c:pt>
                <c:pt idx="18">
                  <c:v>8.072</c:v>
                </c:pt>
                <c:pt idx="19">
                  <c:v>8.087</c:v>
                </c:pt>
                <c:pt idx="20">
                  <c:v>8.104999999999998</c:v>
                </c:pt>
                <c:pt idx="21">
                  <c:v>8.129000000000001</c:v>
                </c:pt>
                <c:pt idx="22">
                  <c:v>8.156</c:v>
                </c:pt>
                <c:pt idx="23">
                  <c:v>8.219</c:v>
                </c:pt>
                <c:pt idx="24">
                  <c:v>8.242999999999998</c:v>
                </c:pt>
                <c:pt idx="25">
                  <c:v>8.288</c:v>
                </c:pt>
                <c:pt idx="26">
                  <c:v>8.255999999999998</c:v>
                </c:pt>
                <c:pt idx="27">
                  <c:v>8.235</c:v>
                </c:pt>
                <c:pt idx="28">
                  <c:v>8.245</c:v>
                </c:pt>
                <c:pt idx="29">
                  <c:v>8.303</c:v>
                </c:pt>
                <c:pt idx="30">
                  <c:v>8.277</c:v>
                </c:pt>
                <c:pt idx="31">
                  <c:v>8.269</c:v>
                </c:pt>
                <c:pt idx="32">
                  <c:v>8.283999999999998</c:v>
                </c:pt>
                <c:pt idx="33">
                  <c:v>8.277999999999998</c:v>
                </c:pt>
                <c:pt idx="34">
                  <c:v>8.241</c:v>
                </c:pt>
                <c:pt idx="35">
                  <c:v>8.175</c:v>
                </c:pt>
                <c:pt idx="36">
                  <c:v>8.181</c:v>
                </c:pt>
                <c:pt idx="37">
                  <c:v>8.168</c:v>
                </c:pt>
                <c:pt idx="38">
                  <c:v>8.105</c:v>
                </c:pt>
                <c:pt idx="39">
                  <c:v>8.031000000000001</c:v>
                </c:pt>
                <c:pt idx="40">
                  <c:v>8.046000000000001</c:v>
                </c:pt>
                <c:pt idx="41">
                  <c:v>8.031000000000001</c:v>
                </c:pt>
                <c:pt idx="42">
                  <c:v>8.005999999999998</c:v>
                </c:pt>
                <c:pt idx="43">
                  <c:v>8.0</c:v>
                </c:pt>
                <c:pt idx="44">
                  <c:v>8.008000000000001</c:v>
                </c:pt>
                <c:pt idx="45">
                  <c:v>8.047000000000001</c:v>
                </c:pt>
                <c:pt idx="46">
                  <c:v>8.069999999999998</c:v>
                </c:pt>
                <c:pt idx="47">
                  <c:v>8.096</c:v>
                </c:pt>
                <c:pt idx="48">
                  <c:v>8.134</c:v>
                </c:pt>
                <c:pt idx="49">
                  <c:v>8.143000000000001</c:v>
                </c:pt>
                <c:pt idx="50">
                  <c:v>8.151000000000001</c:v>
                </c:pt>
                <c:pt idx="51">
                  <c:v>8.204000000000001</c:v>
                </c:pt>
                <c:pt idx="52">
                  <c:v>8.256</c:v>
                </c:pt>
                <c:pt idx="53">
                  <c:v>8.278999999999998</c:v>
                </c:pt>
                <c:pt idx="54">
                  <c:v>8.295</c:v>
                </c:pt>
                <c:pt idx="55">
                  <c:v>8.288</c:v>
                </c:pt>
                <c:pt idx="56">
                  <c:v>8.296000000000001</c:v>
                </c:pt>
                <c:pt idx="57">
                  <c:v>8.312999999999998</c:v>
                </c:pt>
                <c:pt idx="58">
                  <c:v>8.279</c:v>
                </c:pt>
                <c:pt idx="59">
                  <c:v>8.28</c:v>
                </c:pt>
                <c:pt idx="60">
                  <c:v>8.258000000000001</c:v>
                </c:pt>
                <c:pt idx="61">
                  <c:v>8.23</c:v>
                </c:pt>
                <c:pt idx="62">
                  <c:v>8.194</c:v>
                </c:pt>
                <c:pt idx="63">
                  <c:v>8.181000000000001</c:v>
                </c:pt>
                <c:pt idx="64">
                  <c:v>8.189</c:v>
                </c:pt>
                <c:pt idx="65">
                  <c:v>8.239000000000001</c:v>
                </c:pt>
                <c:pt idx="66">
                  <c:v>8.275000000000002</c:v>
                </c:pt>
                <c:pt idx="67">
                  <c:v>8.260000000000001</c:v>
                </c:pt>
                <c:pt idx="68">
                  <c:v>8.267</c:v>
                </c:pt>
                <c:pt idx="69">
                  <c:v>8.261</c:v>
                </c:pt>
                <c:pt idx="70">
                  <c:v>8.281000000000001</c:v>
                </c:pt>
                <c:pt idx="71">
                  <c:v>8.294999999999998</c:v>
                </c:pt>
                <c:pt idx="72">
                  <c:v>8.334</c:v>
                </c:pt>
                <c:pt idx="73">
                  <c:v>8.358</c:v>
                </c:pt>
                <c:pt idx="74">
                  <c:v>8.37</c:v>
                </c:pt>
                <c:pt idx="75">
                  <c:v>8.362</c:v>
                </c:pt>
                <c:pt idx="76">
                  <c:v>8.356</c:v>
                </c:pt>
                <c:pt idx="77">
                  <c:v>8.406000000000002</c:v>
                </c:pt>
                <c:pt idx="78">
                  <c:v>8.456</c:v>
                </c:pt>
                <c:pt idx="79">
                  <c:v>8.505999999999998</c:v>
                </c:pt>
                <c:pt idx="80">
                  <c:v>8.492</c:v>
                </c:pt>
                <c:pt idx="81">
                  <c:v>8.518999999999998</c:v>
                </c:pt>
                <c:pt idx="82">
                  <c:v>8.533999999999998</c:v>
                </c:pt>
                <c:pt idx="83">
                  <c:v>8.563999999999998</c:v>
                </c:pt>
                <c:pt idx="84">
                  <c:v>8.556</c:v>
                </c:pt>
                <c:pt idx="85">
                  <c:v>8.568000000000001</c:v>
                </c:pt>
                <c:pt idx="86">
                  <c:v>8.567</c:v>
                </c:pt>
                <c:pt idx="87">
                  <c:v>8.549</c:v>
                </c:pt>
                <c:pt idx="88">
                  <c:v>8.567</c:v>
                </c:pt>
                <c:pt idx="89">
                  <c:v>8.59</c:v>
                </c:pt>
                <c:pt idx="90">
                  <c:v>8.642000000000001</c:v>
                </c:pt>
                <c:pt idx="91">
                  <c:v>8.655</c:v>
                </c:pt>
                <c:pt idx="92">
                  <c:v>8.66</c:v>
                </c:pt>
                <c:pt idx="93">
                  <c:v>8.661999999999998</c:v>
                </c:pt>
                <c:pt idx="94">
                  <c:v>8.704000000000001</c:v>
                </c:pt>
                <c:pt idx="95">
                  <c:v>8.726</c:v>
                </c:pt>
                <c:pt idx="96">
                  <c:v>8.732</c:v>
                </c:pt>
                <c:pt idx="97">
                  <c:v>8.745</c:v>
                </c:pt>
                <c:pt idx="98">
                  <c:v>8.754999999999998</c:v>
                </c:pt>
                <c:pt idx="99">
                  <c:v>8.743999999999997</c:v>
                </c:pt>
                <c:pt idx="100">
                  <c:v>8.727</c:v>
                </c:pt>
                <c:pt idx="101">
                  <c:v>8.688000000000001</c:v>
                </c:pt>
                <c:pt idx="102">
                  <c:v>8.674000000000001</c:v>
                </c:pt>
                <c:pt idx="103">
                  <c:v>8.665</c:v>
                </c:pt>
                <c:pt idx="104">
                  <c:v>8.676</c:v>
                </c:pt>
                <c:pt idx="105">
                  <c:v>8.647000000000002</c:v>
                </c:pt>
                <c:pt idx="106">
                  <c:v>8.652</c:v>
                </c:pt>
                <c:pt idx="107">
                  <c:v>8.611999999999998</c:v>
                </c:pt>
                <c:pt idx="108">
                  <c:v>8.605</c:v>
                </c:pt>
                <c:pt idx="109">
                  <c:v>8.607000000000001</c:v>
                </c:pt>
                <c:pt idx="110">
                  <c:v>8.621</c:v>
                </c:pt>
                <c:pt idx="111">
                  <c:v>8.642</c:v>
                </c:pt>
                <c:pt idx="112">
                  <c:v>8.659</c:v>
                </c:pt>
                <c:pt idx="113">
                  <c:v>8.67</c:v>
                </c:pt>
                <c:pt idx="114">
                  <c:v>8.669</c:v>
                </c:pt>
                <c:pt idx="115">
                  <c:v>8.654</c:v>
                </c:pt>
                <c:pt idx="116">
                  <c:v>8.644</c:v>
                </c:pt>
                <c:pt idx="117">
                  <c:v>8.675999999999998</c:v>
                </c:pt>
                <c:pt idx="118">
                  <c:v>8.672999999999998</c:v>
                </c:pt>
                <c:pt idx="119">
                  <c:v>8.648</c:v>
                </c:pt>
                <c:pt idx="120">
                  <c:v>8.635</c:v>
                </c:pt>
                <c:pt idx="121">
                  <c:v>8.647</c:v>
                </c:pt>
                <c:pt idx="122">
                  <c:v>8.626999999999998</c:v>
                </c:pt>
                <c:pt idx="123">
                  <c:v>8.601999999999998</c:v>
                </c:pt>
                <c:pt idx="124">
                  <c:v>8.610999999999998</c:v>
                </c:pt>
                <c:pt idx="125">
                  <c:v>8.617000000000001</c:v>
                </c:pt>
                <c:pt idx="126">
                  <c:v>8.637999999999998</c:v>
                </c:pt>
                <c:pt idx="127">
                  <c:v>8.612999999999997</c:v>
                </c:pt>
                <c:pt idx="128">
                  <c:v>8.627999999999996</c:v>
                </c:pt>
                <c:pt idx="129">
                  <c:v>8.645</c:v>
                </c:pt>
                <c:pt idx="130">
                  <c:v>8.658</c:v>
                </c:pt>
                <c:pt idx="131">
                  <c:v>8.686000000000001</c:v>
                </c:pt>
                <c:pt idx="132">
                  <c:v>8.743</c:v>
                </c:pt>
                <c:pt idx="133">
                  <c:v>8.757000000000001</c:v>
                </c:pt>
                <c:pt idx="134">
                  <c:v>8.765</c:v>
                </c:pt>
                <c:pt idx="135">
                  <c:v>8.787000000000001</c:v>
                </c:pt>
                <c:pt idx="136">
                  <c:v>8.779</c:v>
                </c:pt>
                <c:pt idx="137">
                  <c:v>8.827</c:v>
                </c:pt>
                <c:pt idx="138">
                  <c:v>8.841</c:v>
                </c:pt>
                <c:pt idx="139">
                  <c:v>8.892</c:v>
                </c:pt>
                <c:pt idx="140">
                  <c:v>8.911</c:v>
                </c:pt>
                <c:pt idx="141">
                  <c:v>8.936</c:v>
                </c:pt>
                <c:pt idx="142">
                  <c:v>8.937000000000001</c:v>
                </c:pt>
                <c:pt idx="143">
                  <c:v>8.957000000000002</c:v>
                </c:pt>
                <c:pt idx="144">
                  <c:v>8.941000000000002</c:v>
                </c:pt>
                <c:pt idx="145">
                  <c:v>8.976000000000002</c:v>
                </c:pt>
                <c:pt idx="146">
                  <c:v>9.044999999999998</c:v>
                </c:pt>
                <c:pt idx="147">
                  <c:v>9.065999999999998</c:v>
                </c:pt>
                <c:pt idx="148">
                  <c:v>9.087</c:v>
                </c:pt>
                <c:pt idx="149">
                  <c:v>9.119</c:v>
                </c:pt>
                <c:pt idx="150">
                  <c:v>9.156</c:v>
                </c:pt>
                <c:pt idx="151">
                  <c:v>9.152999999999998</c:v>
                </c:pt>
                <c:pt idx="152">
                  <c:v>9.176</c:v>
                </c:pt>
                <c:pt idx="153">
                  <c:v>9.249000000000001</c:v>
                </c:pt>
                <c:pt idx="154">
                  <c:v>9.314999999999997</c:v>
                </c:pt>
                <c:pt idx="155">
                  <c:v>9.342999999999998</c:v>
                </c:pt>
                <c:pt idx="156">
                  <c:v>9.377999999999998</c:v>
                </c:pt>
                <c:pt idx="157">
                  <c:v>9.427</c:v>
                </c:pt>
                <c:pt idx="158">
                  <c:v>9.48</c:v>
                </c:pt>
                <c:pt idx="159">
                  <c:v>9.471</c:v>
                </c:pt>
                <c:pt idx="160">
                  <c:v>9.493000000000002</c:v>
                </c:pt>
                <c:pt idx="161">
                  <c:v>9.543000000000001</c:v>
                </c:pt>
                <c:pt idx="162">
                  <c:v>9.554</c:v>
                </c:pt>
                <c:pt idx="163">
                  <c:v>9.548</c:v>
                </c:pt>
                <c:pt idx="164">
                  <c:v>9.556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8894912"/>
        <c:axId val="-1238889552"/>
      </c:lineChart>
      <c:lineChart>
        <c:grouping val="standard"/>
        <c:varyColors val="0"/>
        <c:ser>
          <c:idx val="3"/>
          <c:order val="1"/>
          <c:tx>
            <c:strRef>
              <c:f>'sacramento data'!$D$1</c:f>
              <c:strCache>
                <c:ptCount val="1"/>
                <c:pt idx="0">
                  <c:v>Sacramento 10 year MA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'sacramento data'!$A$1:$A$166</c:f>
              <c:strCache>
                <c:ptCount val="166"/>
                <c:pt idx="0">
                  <c:v>year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'sacramento data'!$D$2:$D$166</c:f>
              <c:numCache>
                <c:formatCode>General</c:formatCode>
                <c:ptCount val="165"/>
                <c:pt idx="9">
                  <c:v>14.177</c:v>
                </c:pt>
                <c:pt idx="10">
                  <c:v>14.136</c:v>
                </c:pt>
                <c:pt idx="11">
                  <c:v>14.137</c:v>
                </c:pt>
                <c:pt idx="12">
                  <c:v>14.186</c:v>
                </c:pt>
                <c:pt idx="13">
                  <c:v>14.248</c:v>
                </c:pt>
                <c:pt idx="14">
                  <c:v>14.251</c:v>
                </c:pt>
                <c:pt idx="15">
                  <c:v>14.371</c:v>
                </c:pt>
                <c:pt idx="16">
                  <c:v>14.383</c:v>
                </c:pt>
                <c:pt idx="17">
                  <c:v>14.44</c:v>
                </c:pt>
                <c:pt idx="18">
                  <c:v>14.408</c:v>
                </c:pt>
                <c:pt idx="19">
                  <c:v>14.414</c:v>
                </c:pt>
                <c:pt idx="20">
                  <c:v>14.5</c:v>
                </c:pt>
                <c:pt idx="21">
                  <c:v>14.538</c:v>
                </c:pt>
                <c:pt idx="22">
                  <c:v>14.484</c:v>
                </c:pt>
                <c:pt idx="23">
                  <c:v>14.504</c:v>
                </c:pt>
                <c:pt idx="24">
                  <c:v>14.507</c:v>
                </c:pt>
                <c:pt idx="25">
                  <c:v>14.398</c:v>
                </c:pt>
                <c:pt idx="26">
                  <c:v>14.442</c:v>
                </c:pt>
                <c:pt idx="27">
                  <c:v>14.419</c:v>
                </c:pt>
                <c:pt idx="28">
                  <c:v>14.476</c:v>
                </c:pt>
                <c:pt idx="29">
                  <c:v>14.488</c:v>
                </c:pt>
                <c:pt idx="30">
                  <c:v>14.451</c:v>
                </c:pt>
                <c:pt idx="31">
                  <c:v>14.354</c:v>
                </c:pt>
                <c:pt idx="32">
                  <c:v>14.359</c:v>
                </c:pt>
                <c:pt idx="33">
                  <c:v>14.254</c:v>
                </c:pt>
                <c:pt idx="34">
                  <c:v>14.201</c:v>
                </c:pt>
                <c:pt idx="35">
                  <c:v>14.197</c:v>
                </c:pt>
                <c:pt idx="36">
                  <c:v>14.226</c:v>
                </c:pt>
                <c:pt idx="37">
                  <c:v>14.24</c:v>
                </c:pt>
                <c:pt idx="38">
                  <c:v>14.175</c:v>
                </c:pt>
                <c:pt idx="39">
                  <c:v>14.208</c:v>
                </c:pt>
                <c:pt idx="40">
                  <c:v>14.269</c:v>
                </c:pt>
                <c:pt idx="41">
                  <c:v>14.352</c:v>
                </c:pt>
                <c:pt idx="42">
                  <c:v>14.359</c:v>
                </c:pt>
                <c:pt idx="43">
                  <c:v>14.406</c:v>
                </c:pt>
                <c:pt idx="44">
                  <c:v>14.353</c:v>
                </c:pt>
                <c:pt idx="45">
                  <c:v>14.328</c:v>
                </c:pt>
                <c:pt idx="46">
                  <c:v>14.218</c:v>
                </c:pt>
                <c:pt idx="47">
                  <c:v>14.182</c:v>
                </c:pt>
                <c:pt idx="48">
                  <c:v>14.125</c:v>
                </c:pt>
                <c:pt idx="49">
                  <c:v>14.032</c:v>
                </c:pt>
                <c:pt idx="50">
                  <c:v>13.955</c:v>
                </c:pt>
                <c:pt idx="51">
                  <c:v>14.014</c:v>
                </c:pt>
                <c:pt idx="52">
                  <c:v>14.002</c:v>
                </c:pt>
                <c:pt idx="53">
                  <c:v>14.004</c:v>
                </c:pt>
                <c:pt idx="54">
                  <c:v>14.076</c:v>
                </c:pt>
                <c:pt idx="55">
                  <c:v>14.146</c:v>
                </c:pt>
                <c:pt idx="56">
                  <c:v>14.19</c:v>
                </c:pt>
                <c:pt idx="57">
                  <c:v>14.249</c:v>
                </c:pt>
                <c:pt idx="58">
                  <c:v>14.302</c:v>
                </c:pt>
                <c:pt idx="59">
                  <c:v>14.326</c:v>
                </c:pt>
                <c:pt idx="60">
                  <c:v>14.327</c:v>
                </c:pt>
                <c:pt idx="61">
                  <c:v>14.28</c:v>
                </c:pt>
                <c:pt idx="62">
                  <c:v>14.192</c:v>
                </c:pt>
                <c:pt idx="63">
                  <c:v>14.18</c:v>
                </c:pt>
                <c:pt idx="64">
                  <c:v>14.206</c:v>
                </c:pt>
                <c:pt idx="65">
                  <c:v>14.189</c:v>
                </c:pt>
                <c:pt idx="66">
                  <c:v>14.18</c:v>
                </c:pt>
                <c:pt idx="67">
                  <c:v>14.06</c:v>
                </c:pt>
                <c:pt idx="68">
                  <c:v>14.032</c:v>
                </c:pt>
                <c:pt idx="69">
                  <c:v>14.045</c:v>
                </c:pt>
                <c:pt idx="70">
                  <c:v>14.0</c:v>
                </c:pt>
                <c:pt idx="71">
                  <c:v>13.955</c:v>
                </c:pt>
                <c:pt idx="72">
                  <c:v>14.033</c:v>
                </c:pt>
                <c:pt idx="73">
                  <c:v>13.999</c:v>
                </c:pt>
                <c:pt idx="74">
                  <c:v>13.974</c:v>
                </c:pt>
                <c:pt idx="75">
                  <c:v>13.951</c:v>
                </c:pt>
                <c:pt idx="76">
                  <c:v>13.955</c:v>
                </c:pt>
                <c:pt idx="77">
                  <c:v>14.108</c:v>
                </c:pt>
                <c:pt idx="78">
                  <c:v>14.126</c:v>
                </c:pt>
                <c:pt idx="79">
                  <c:v>14.144</c:v>
                </c:pt>
                <c:pt idx="80">
                  <c:v>14.209</c:v>
                </c:pt>
                <c:pt idx="81">
                  <c:v>14.262</c:v>
                </c:pt>
                <c:pt idx="82">
                  <c:v>14.331</c:v>
                </c:pt>
                <c:pt idx="83">
                  <c:v>14.394</c:v>
                </c:pt>
                <c:pt idx="84">
                  <c:v>14.374</c:v>
                </c:pt>
                <c:pt idx="85">
                  <c:v>14.495</c:v>
                </c:pt>
                <c:pt idx="86">
                  <c:v>14.473</c:v>
                </c:pt>
                <c:pt idx="87">
                  <c:v>14.472</c:v>
                </c:pt>
                <c:pt idx="88">
                  <c:v>14.484</c:v>
                </c:pt>
                <c:pt idx="89">
                  <c:v>14.487</c:v>
                </c:pt>
                <c:pt idx="90">
                  <c:v>14.543</c:v>
                </c:pt>
                <c:pt idx="91">
                  <c:v>14.63</c:v>
                </c:pt>
                <c:pt idx="92">
                  <c:v>14.635</c:v>
                </c:pt>
                <c:pt idx="93">
                  <c:v>14.631</c:v>
                </c:pt>
                <c:pt idx="94">
                  <c:v>14.71</c:v>
                </c:pt>
                <c:pt idx="95">
                  <c:v>14.596</c:v>
                </c:pt>
                <c:pt idx="96">
                  <c:v>14.625</c:v>
                </c:pt>
                <c:pt idx="97">
                  <c:v>14.495</c:v>
                </c:pt>
                <c:pt idx="98">
                  <c:v>14.51</c:v>
                </c:pt>
                <c:pt idx="99">
                  <c:v>14.44</c:v>
                </c:pt>
                <c:pt idx="100">
                  <c:v>14.349</c:v>
                </c:pt>
                <c:pt idx="101">
                  <c:v>14.303</c:v>
                </c:pt>
                <c:pt idx="102">
                  <c:v>14.211</c:v>
                </c:pt>
                <c:pt idx="103">
                  <c:v>14.202</c:v>
                </c:pt>
                <c:pt idx="104">
                  <c:v>14.172</c:v>
                </c:pt>
                <c:pt idx="105">
                  <c:v>14.173</c:v>
                </c:pt>
                <c:pt idx="106">
                  <c:v>14.106</c:v>
                </c:pt>
                <c:pt idx="107">
                  <c:v>14.131</c:v>
                </c:pt>
                <c:pt idx="108">
                  <c:v>14.139</c:v>
                </c:pt>
                <c:pt idx="109">
                  <c:v>14.315</c:v>
                </c:pt>
                <c:pt idx="110">
                  <c:v>14.464</c:v>
                </c:pt>
                <c:pt idx="111">
                  <c:v>14.457</c:v>
                </c:pt>
                <c:pt idx="112">
                  <c:v>14.516</c:v>
                </c:pt>
                <c:pt idx="113">
                  <c:v>14.527</c:v>
                </c:pt>
                <c:pt idx="114">
                  <c:v>14.504</c:v>
                </c:pt>
                <c:pt idx="115">
                  <c:v>14.51</c:v>
                </c:pt>
                <c:pt idx="116">
                  <c:v>14.55</c:v>
                </c:pt>
                <c:pt idx="117">
                  <c:v>14.616</c:v>
                </c:pt>
                <c:pt idx="118">
                  <c:v>14.607</c:v>
                </c:pt>
                <c:pt idx="119">
                  <c:v>14.532</c:v>
                </c:pt>
                <c:pt idx="120">
                  <c:v>14.444</c:v>
                </c:pt>
                <c:pt idx="121">
                  <c:v>14.461</c:v>
                </c:pt>
                <c:pt idx="122">
                  <c:v>14.385</c:v>
                </c:pt>
                <c:pt idx="123">
                  <c:v>14.388</c:v>
                </c:pt>
                <c:pt idx="124">
                  <c:v>14.427</c:v>
                </c:pt>
                <c:pt idx="125">
                  <c:v>14.444</c:v>
                </c:pt>
                <c:pt idx="126">
                  <c:v>14.412</c:v>
                </c:pt>
                <c:pt idx="127">
                  <c:v>14.41</c:v>
                </c:pt>
                <c:pt idx="128">
                  <c:v>14.423</c:v>
                </c:pt>
                <c:pt idx="129">
                  <c:v>14.453</c:v>
                </c:pt>
                <c:pt idx="130">
                  <c:v>14.501</c:v>
                </c:pt>
                <c:pt idx="131">
                  <c:v>14.499</c:v>
                </c:pt>
                <c:pt idx="132">
                  <c:v>14.632</c:v>
                </c:pt>
                <c:pt idx="133">
                  <c:v>14.607</c:v>
                </c:pt>
                <c:pt idx="134">
                  <c:v>14.656</c:v>
                </c:pt>
                <c:pt idx="135">
                  <c:v>14.712</c:v>
                </c:pt>
                <c:pt idx="136">
                  <c:v>14.753</c:v>
                </c:pt>
                <c:pt idx="137">
                  <c:v>14.781</c:v>
                </c:pt>
                <c:pt idx="138">
                  <c:v>14.813</c:v>
                </c:pt>
                <c:pt idx="139">
                  <c:v>14.825</c:v>
                </c:pt>
                <c:pt idx="140">
                  <c:v>14.771</c:v>
                </c:pt>
                <c:pt idx="141">
                  <c:v>14.77</c:v>
                </c:pt>
                <c:pt idx="142">
                  <c:v>14.698</c:v>
                </c:pt>
                <c:pt idx="143">
                  <c:v>14.851</c:v>
                </c:pt>
                <c:pt idx="144">
                  <c:v>14.841</c:v>
                </c:pt>
                <c:pt idx="145">
                  <c:v>14.765</c:v>
                </c:pt>
                <c:pt idx="146">
                  <c:v>14.873</c:v>
                </c:pt>
                <c:pt idx="147">
                  <c:v>14.929</c:v>
                </c:pt>
                <c:pt idx="148">
                  <c:v>15.009</c:v>
                </c:pt>
                <c:pt idx="149">
                  <c:v>14.939</c:v>
                </c:pt>
                <c:pt idx="150">
                  <c:v>14.935</c:v>
                </c:pt>
                <c:pt idx="151">
                  <c:v>14.964</c:v>
                </c:pt>
                <c:pt idx="152">
                  <c:v>15.039</c:v>
                </c:pt>
                <c:pt idx="153">
                  <c:v>14.986</c:v>
                </c:pt>
                <c:pt idx="154">
                  <c:v>15.032</c:v>
                </c:pt>
                <c:pt idx="155">
                  <c:v>15.148</c:v>
                </c:pt>
                <c:pt idx="156">
                  <c:v>15.134</c:v>
                </c:pt>
                <c:pt idx="157">
                  <c:v>15.08</c:v>
                </c:pt>
                <c:pt idx="158">
                  <c:v>14.999</c:v>
                </c:pt>
                <c:pt idx="159">
                  <c:v>15.066</c:v>
                </c:pt>
                <c:pt idx="160">
                  <c:v>15.127</c:v>
                </c:pt>
                <c:pt idx="161">
                  <c:v>15.092</c:v>
                </c:pt>
                <c:pt idx="162">
                  <c:v>15.017</c:v>
                </c:pt>
                <c:pt idx="163">
                  <c:v>15.022</c:v>
                </c:pt>
                <c:pt idx="164">
                  <c:v>15.102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8875808"/>
        <c:axId val="-1238880224"/>
      </c:lineChart>
      <c:catAx>
        <c:axId val="-12388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889552"/>
        <c:crosses val="autoZero"/>
        <c:auto val="1"/>
        <c:lblAlgn val="ctr"/>
        <c:lblOffset val="100"/>
        <c:tickLblSkip val="10"/>
        <c:noMultiLvlLbl val="0"/>
      </c:catAx>
      <c:valAx>
        <c:axId val="-1238889552"/>
        <c:scaling>
          <c:orientation val="minMax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Degrees in Celsius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894912"/>
        <c:crosses val="autoZero"/>
        <c:crossBetween val="between"/>
      </c:valAx>
      <c:valAx>
        <c:axId val="-1238880224"/>
        <c:scaling>
          <c:orientation val="minMax"/>
          <c:max val="16.0"/>
          <c:min val="13.0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875808"/>
        <c:crosses val="max"/>
        <c:crossBetween val="between"/>
      </c:valAx>
      <c:catAx>
        <c:axId val="-12388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3888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 - Sacramento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data'!$C$1</c:f>
              <c:strCache>
                <c:ptCount val="1"/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data'!$B$2:$B$166</c:f>
              <c:numCache>
                <c:formatCode>General</c:formatCode>
                <c:ptCount val="165"/>
                <c:pt idx="0">
                  <c:v>13.951</c:v>
                </c:pt>
                <c:pt idx="1">
                  <c:v>13.955</c:v>
                </c:pt>
                <c:pt idx="2">
                  <c:v>13.955</c:v>
                </c:pt>
                <c:pt idx="3">
                  <c:v>13.955</c:v>
                </c:pt>
                <c:pt idx="4">
                  <c:v>13.974</c:v>
                </c:pt>
                <c:pt idx="5">
                  <c:v>13.999</c:v>
                </c:pt>
                <c:pt idx="6">
                  <c:v>14.0</c:v>
                </c:pt>
                <c:pt idx="7">
                  <c:v>14.002</c:v>
                </c:pt>
                <c:pt idx="8">
                  <c:v>14.004</c:v>
                </c:pt>
                <c:pt idx="9">
                  <c:v>14.014</c:v>
                </c:pt>
                <c:pt idx="10">
                  <c:v>14.032</c:v>
                </c:pt>
                <c:pt idx="11">
                  <c:v>14.032</c:v>
                </c:pt>
                <c:pt idx="12">
                  <c:v>14.033</c:v>
                </c:pt>
                <c:pt idx="13">
                  <c:v>14.045</c:v>
                </c:pt>
                <c:pt idx="14">
                  <c:v>14.06</c:v>
                </c:pt>
                <c:pt idx="15">
                  <c:v>14.076</c:v>
                </c:pt>
                <c:pt idx="16">
                  <c:v>14.106</c:v>
                </c:pt>
                <c:pt idx="17">
                  <c:v>14.108</c:v>
                </c:pt>
                <c:pt idx="18">
                  <c:v>14.125</c:v>
                </c:pt>
                <c:pt idx="19">
                  <c:v>14.126</c:v>
                </c:pt>
                <c:pt idx="20">
                  <c:v>14.131</c:v>
                </c:pt>
                <c:pt idx="21">
                  <c:v>14.136</c:v>
                </c:pt>
                <c:pt idx="22">
                  <c:v>14.137</c:v>
                </c:pt>
                <c:pt idx="23">
                  <c:v>14.139</c:v>
                </c:pt>
                <c:pt idx="24">
                  <c:v>14.144</c:v>
                </c:pt>
                <c:pt idx="25">
                  <c:v>14.146</c:v>
                </c:pt>
                <c:pt idx="26">
                  <c:v>14.172</c:v>
                </c:pt>
                <c:pt idx="27">
                  <c:v>14.173</c:v>
                </c:pt>
                <c:pt idx="28">
                  <c:v>14.175</c:v>
                </c:pt>
                <c:pt idx="29">
                  <c:v>14.177</c:v>
                </c:pt>
                <c:pt idx="30">
                  <c:v>14.18</c:v>
                </c:pt>
                <c:pt idx="31">
                  <c:v>14.18</c:v>
                </c:pt>
                <c:pt idx="32">
                  <c:v>14.182</c:v>
                </c:pt>
                <c:pt idx="33">
                  <c:v>14.186</c:v>
                </c:pt>
                <c:pt idx="34">
                  <c:v>14.189</c:v>
                </c:pt>
                <c:pt idx="35">
                  <c:v>14.19</c:v>
                </c:pt>
                <c:pt idx="36">
                  <c:v>14.192</c:v>
                </c:pt>
                <c:pt idx="37">
                  <c:v>14.197</c:v>
                </c:pt>
                <c:pt idx="38">
                  <c:v>14.201</c:v>
                </c:pt>
                <c:pt idx="39">
                  <c:v>14.202</c:v>
                </c:pt>
                <c:pt idx="40">
                  <c:v>14.206</c:v>
                </c:pt>
                <c:pt idx="41">
                  <c:v>14.208</c:v>
                </c:pt>
                <c:pt idx="42">
                  <c:v>14.209</c:v>
                </c:pt>
                <c:pt idx="43">
                  <c:v>14.211</c:v>
                </c:pt>
                <c:pt idx="44">
                  <c:v>14.218</c:v>
                </c:pt>
                <c:pt idx="45">
                  <c:v>14.226</c:v>
                </c:pt>
                <c:pt idx="46">
                  <c:v>14.24</c:v>
                </c:pt>
                <c:pt idx="47">
                  <c:v>14.248</c:v>
                </c:pt>
                <c:pt idx="48">
                  <c:v>14.249</c:v>
                </c:pt>
                <c:pt idx="49">
                  <c:v>14.251</c:v>
                </c:pt>
                <c:pt idx="50">
                  <c:v>14.254</c:v>
                </c:pt>
                <c:pt idx="51">
                  <c:v>14.262</c:v>
                </c:pt>
                <c:pt idx="52">
                  <c:v>14.269</c:v>
                </c:pt>
                <c:pt idx="53">
                  <c:v>14.28</c:v>
                </c:pt>
                <c:pt idx="54">
                  <c:v>14.302</c:v>
                </c:pt>
                <c:pt idx="55">
                  <c:v>14.303</c:v>
                </c:pt>
                <c:pt idx="56">
                  <c:v>14.315</c:v>
                </c:pt>
                <c:pt idx="57">
                  <c:v>14.326</c:v>
                </c:pt>
                <c:pt idx="58">
                  <c:v>14.327</c:v>
                </c:pt>
                <c:pt idx="59">
                  <c:v>14.328</c:v>
                </c:pt>
                <c:pt idx="60">
                  <c:v>14.331</c:v>
                </c:pt>
                <c:pt idx="61">
                  <c:v>14.349</c:v>
                </c:pt>
                <c:pt idx="62">
                  <c:v>14.352</c:v>
                </c:pt>
                <c:pt idx="63">
                  <c:v>14.353</c:v>
                </c:pt>
                <c:pt idx="64">
                  <c:v>14.354</c:v>
                </c:pt>
                <c:pt idx="65">
                  <c:v>14.359</c:v>
                </c:pt>
                <c:pt idx="66">
                  <c:v>14.359</c:v>
                </c:pt>
                <c:pt idx="67">
                  <c:v>14.371</c:v>
                </c:pt>
                <c:pt idx="68">
                  <c:v>14.374</c:v>
                </c:pt>
                <c:pt idx="69">
                  <c:v>14.383</c:v>
                </c:pt>
                <c:pt idx="70">
                  <c:v>14.385</c:v>
                </c:pt>
                <c:pt idx="71">
                  <c:v>14.388</c:v>
                </c:pt>
                <c:pt idx="72">
                  <c:v>14.394</c:v>
                </c:pt>
                <c:pt idx="73">
                  <c:v>14.398</c:v>
                </c:pt>
                <c:pt idx="74">
                  <c:v>14.406</c:v>
                </c:pt>
                <c:pt idx="75">
                  <c:v>14.408</c:v>
                </c:pt>
                <c:pt idx="76">
                  <c:v>14.41</c:v>
                </c:pt>
                <c:pt idx="77">
                  <c:v>14.412</c:v>
                </c:pt>
                <c:pt idx="78">
                  <c:v>14.414</c:v>
                </c:pt>
                <c:pt idx="79">
                  <c:v>14.419</c:v>
                </c:pt>
                <c:pt idx="80">
                  <c:v>14.423</c:v>
                </c:pt>
                <c:pt idx="81">
                  <c:v>14.427</c:v>
                </c:pt>
                <c:pt idx="82">
                  <c:v>14.44</c:v>
                </c:pt>
                <c:pt idx="83">
                  <c:v>14.44</c:v>
                </c:pt>
                <c:pt idx="84">
                  <c:v>14.442</c:v>
                </c:pt>
                <c:pt idx="85">
                  <c:v>14.444</c:v>
                </c:pt>
                <c:pt idx="86">
                  <c:v>14.444</c:v>
                </c:pt>
                <c:pt idx="87">
                  <c:v>14.451</c:v>
                </c:pt>
                <c:pt idx="88">
                  <c:v>14.453</c:v>
                </c:pt>
                <c:pt idx="89">
                  <c:v>14.457</c:v>
                </c:pt>
                <c:pt idx="90">
                  <c:v>14.461</c:v>
                </c:pt>
                <c:pt idx="91">
                  <c:v>14.464</c:v>
                </c:pt>
                <c:pt idx="92">
                  <c:v>14.472</c:v>
                </c:pt>
                <c:pt idx="93">
                  <c:v>14.473</c:v>
                </c:pt>
                <c:pt idx="94">
                  <c:v>14.476</c:v>
                </c:pt>
                <c:pt idx="95">
                  <c:v>14.484</c:v>
                </c:pt>
                <c:pt idx="96">
                  <c:v>14.484</c:v>
                </c:pt>
                <c:pt idx="97">
                  <c:v>14.487</c:v>
                </c:pt>
                <c:pt idx="98">
                  <c:v>14.488</c:v>
                </c:pt>
                <c:pt idx="99">
                  <c:v>14.495</c:v>
                </c:pt>
                <c:pt idx="100">
                  <c:v>14.495</c:v>
                </c:pt>
                <c:pt idx="101">
                  <c:v>14.499</c:v>
                </c:pt>
                <c:pt idx="102">
                  <c:v>14.5</c:v>
                </c:pt>
                <c:pt idx="103">
                  <c:v>14.501</c:v>
                </c:pt>
                <c:pt idx="104">
                  <c:v>14.504</c:v>
                </c:pt>
                <c:pt idx="105">
                  <c:v>14.504</c:v>
                </c:pt>
                <c:pt idx="106">
                  <c:v>14.507</c:v>
                </c:pt>
                <c:pt idx="107">
                  <c:v>14.51</c:v>
                </c:pt>
                <c:pt idx="108">
                  <c:v>14.51</c:v>
                </c:pt>
                <c:pt idx="109">
                  <c:v>14.516</c:v>
                </c:pt>
                <c:pt idx="110">
                  <c:v>14.527</c:v>
                </c:pt>
                <c:pt idx="111">
                  <c:v>14.532</c:v>
                </c:pt>
                <c:pt idx="112">
                  <c:v>14.538</c:v>
                </c:pt>
                <c:pt idx="113">
                  <c:v>14.543</c:v>
                </c:pt>
                <c:pt idx="114">
                  <c:v>14.55</c:v>
                </c:pt>
                <c:pt idx="115">
                  <c:v>14.596</c:v>
                </c:pt>
                <c:pt idx="116">
                  <c:v>14.607</c:v>
                </c:pt>
                <c:pt idx="117">
                  <c:v>14.607</c:v>
                </c:pt>
                <c:pt idx="118">
                  <c:v>14.616</c:v>
                </c:pt>
                <c:pt idx="119">
                  <c:v>14.625</c:v>
                </c:pt>
                <c:pt idx="120">
                  <c:v>14.63</c:v>
                </c:pt>
                <c:pt idx="121">
                  <c:v>14.631</c:v>
                </c:pt>
                <c:pt idx="122">
                  <c:v>14.632</c:v>
                </c:pt>
                <c:pt idx="123">
                  <c:v>14.635</c:v>
                </c:pt>
                <c:pt idx="124">
                  <c:v>14.656</c:v>
                </c:pt>
                <c:pt idx="125">
                  <c:v>14.698</c:v>
                </c:pt>
                <c:pt idx="126">
                  <c:v>14.71</c:v>
                </c:pt>
                <c:pt idx="127">
                  <c:v>14.712</c:v>
                </c:pt>
                <c:pt idx="128">
                  <c:v>14.753</c:v>
                </c:pt>
                <c:pt idx="129">
                  <c:v>14.765</c:v>
                </c:pt>
                <c:pt idx="130">
                  <c:v>14.77</c:v>
                </c:pt>
                <c:pt idx="131">
                  <c:v>14.771</c:v>
                </c:pt>
                <c:pt idx="132">
                  <c:v>14.781</c:v>
                </c:pt>
                <c:pt idx="133">
                  <c:v>14.813</c:v>
                </c:pt>
                <c:pt idx="134">
                  <c:v>14.825</c:v>
                </c:pt>
                <c:pt idx="135">
                  <c:v>14.841</c:v>
                </c:pt>
                <c:pt idx="136">
                  <c:v>14.851</c:v>
                </c:pt>
                <c:pt idx="137">
                  <c:v>14.873</c:v>
                </c:pt>
                <c:pt idx="138">
                  <c:v>14.929</c:v>
                </c:pt>
                <c:pt idx="139">
                  <c:v>14.935</c:v>
                </c:pt>
                <c:pt idx="140">
                  <c:v>14.939</c:v>
                </c:pt>
                <c:pt idx="141">
                  <c:v>14.964</c:v>
                </c:pt>
                <c:pt idx="142">
                  <c:v>14.986</c:v>
                </c:pt>
                <c:pt idx="143">
                  <c:v>14.999</c:v>
                </c:pt>
                <c:pt idx="144">
                  <c:v>15.009</c:v>
                </c:pt>
                <c:pt idx="145">
                  <c:v>15.017</c:v>
                </c:pt>
                <c:pt idx="146">
                  <c:v>15.022</c:v>
                </c:pt>
                <c:pt idx="147">
                  <c:v>15.032</c:v>
                </c:pt>
                <c:pt idx="148">
                  <c:v>15.039</c:v>
                </c:pt>
                <c:pt idx="149">
                  <c:v>15.066</c:v>
                </c:pt>
                <c:pt idx="150">
                  <c:v>15.08</c:v>
                </c:pt>
                <c:pt idx="151">
                  <c:v>15.092</c:v>
                </c:pt>
                <c:pt idx="152">
                  <c:v>15.102</c:v>
                </c:pt>
                <c:pt idx="153">
                  <c:v>15.127</c:v>
                </c:pt>
                <c:pt idx="154">
                  <c:v>15.134</c:v>
                </c:pt>
                <c:pt idx="155">
                  <c:v>15.148</c:v>
                </c:pt>
              </c:numCache>
            </c:numRef>
          </c:xVal>
          <c:yVal>
            <c:numRef>
              <c:f>'normal data'!$C$2:$C$166</c:f>
              <c:numCache>
                <c:formatCode>General</c:formatCode>
                <c:ptCount val="165"/>
                <c:pt idx="0">
                  <c:v>0.353871326546963</c:v>
                </c:pt>
                <c:pt idx="1">
                  <c:v>0.361536665281947</c:v>
                </c:pt>
                <c:pt idx="2">
                  <c:v>0.361536665281953</c:v>
                </c:pt>
                <c:pt idx="3">
                  <c:v>0.361536665281953</c:v>
                </c:pt>
                <c:pt idx="4">
                  <c:v>0.399317749806849</c:v>
                </c:pt>
                <c:pt idx="5">
                  <c:v>0.452370013308872</c:v>
                </c:pt>
                <c:pt idx="6">
                  <c:v>0.454567968398401</c:v>
                </c:pt>
                <c:pt idx="7">
                  <c:v>0.458980850388855</c:v>
                </c:pt>
                <c:pt idx="8">
                  <c:v>0.463416219710655</c:v>
                </c:pt>
                <c:pt idx="9">
                  <c:v>0.485924118853267</c:v>
                </c:pt>
                <c:pt idx="10">
                  <c:v>0.527766558463562</c:v>
                </c:pt>
                <c:pt idx="11">
                  <c:v>0.527766558463567</c:v>
                </c:pt>
                <c:pt idx="12">
                  <c:v>0.530138734653274</c:v>
                </c:pt>
                <c:pt idx="13">
                  <c:v>0.558971474034837</c:v>
                </c:pt>
                <c:pt idx="14">
                  <c:v>0.59590113617806</c:v>
                </c:pt>
                <c:pt idx="15">
                  <c:v>0.636251128039974</c:v>
                </c:pt>
                <c:pt idx="16">
                  <c:v>0.713987151107677</c:v>
                </c:pt>
                <c:pt idx="17">
                  <c:v>0.71924237812685</c:v>
                </c:pt>
                <c:pt idx="18">
                  <c:v>0.764146470458267</c:v>
                </c:pt>
                <c:pt idx="19">
                  <c:v>0.766797759481788</c:v>
                </c:pt>
                <c:pt idx="20">
                  <c:v>0.780064350151143</c:v>
                </c:pt>
                <c:pt idx="21">
                  <c:v>0.793342682269444</c:v>
                </c:pt>
                <c:pt idx="22">
                  <c:v>0.795999130653624</c:v>
                </c:pt>
                <c:pt idx="23">
                  <c:v>0.801312348085935</c:v>
                </c:pt>
                <c:pt idx="24">
                  <c:v>0.814594541484726</c:v>
                </c:pt>
                <c:pt idx="25">
                  <c:v>0.819905844424262</c:v>
                </c:pt>
                <c:pt idx="26">
                  <c:v>0.888629387551776</c:v>
                </c:pt>
                <c:pt idx="27">
                  <c:v>0.891252556261578</c:v>
                </c:pt>
                <c:pt idx="28">
                  <c:v>0.89649261779267</c:v>
                </c:pt>
                <c:pt idx="29">
                  <c:v>0.901723886027952</c:v>
                </c:pt>
                <c:pt idx="30">
                  <c:v>0.909553180197542</c:v>
                </c:pt>
                <c:pt idx="31">
                  <c:v>0.909553180197551</c:v>
                </c:pt>
                <c:pt idx="32">
                  <c:v>0.91476022084528</c:v>
                </c:pt>
                <c:pt idx="33">
                  <c:v>0.925142004644218</c:v>
                </c:pt>
                <c:pt idx="34">
                  <c:v>0.932898039422213</c:v>
                </c:pt>
                <c:pt idx="35">
                  <c:v>0.935477265300054</c:v>
                </c:pt>
                <c:pt idx="36">
                  <c:v>0.94062614684754</c:v>
                </c:pt>
                <c:pt idx="37">
                  <c:v>0.953439469009074</c:v>
                </c:pt>
                <c:pt idx="38">
                  <c:v>0.963625228398202</c:v>
                </c:pt>
                <c:pt idx="39">
                  <c:v>0.966162105867626</c:v>
                </c:pt>
                <c:pt idx="40">
                  <c:v>0.976269385636543</c:v>
                </c:pt>
                <c:pt idx="41">
                  <c:v>0.981297961609875</c:v>
                </c:pt>
                <c:pt idx="42">
                  <c:v>0.983805751919515</c:v>
                </c:pt>
                <c:pt idx="43">
                  <c:v>0.988808005867208</c:v>
                </c:pt>
                <c:pt idx="44">
                  <c:v>1.006169000918588</c:v>
                </c:pt>
                <c:pt idx="45">
                  <c:v>1.025707779585122</c:v>
                </c:pt>
                <c:pt idx="46">
                  <c:v>1.059025934966684</c:v>
                </c:pt>
                <c:pt idx="47">
                  <c:v>1.077507008990932</c:v>
                </c:pt>
                <c:pt idx="48">
                  <c:v>1.07978635553906</c:v>
                </c:pt>
                <c:pt idx="49">
                  <c:v>1.084323808156838</c:v>
                </c:pt>
                <c:pt idx="50">
                  <c:v>1.091075915355139</c:v>
                </c:pt>
                <c:pt idx="51">
                  <c:v>1.108752048878417</c:v>
                </c:pt>
                <c:pt idx="52">
                  <c:v>1.123805455996968</c:v>
                </c:pt>
                <c:pt idx="53">
                  <c:v>1.146627803888047</c:v>
                </c:pt>
                <c:pt idx="54">
                  <c:v>1.188924469777435</c:v>
                </c:pt>
                <c:pt idx="55">
                  <c:v>1.190733336549066</c:v>
                </c:pt>
                <c:pt idx="56">
                  <c:v>1.211617549259646</c:v>
                </c:pt>
                <c:pt idx="57">
                  <c:v>1.229374393351517</c:v>
                </c:pt>
                <c:pt idx="58">
                  <c:v>1.230920409009371</c:v>
                </c:pt>
                <c:pt idx="59">
                  <c:v>1.232454837368361</c:v>
                </c:pt>
                <c:pt idx="60">
                  <c:v>1.23698811868372</c:v>
                </c:pt>
                <c:pt idx="61">
                  <c:v>1.261918826484896</c:v>
                </c:pt>
                <c:pt idx="62">
                  <c:v>1.265684715595067</c:v>
                </c:pt>
                <c:pt idx="63">
                  <c:v>1.266914687862776</c:v>
                </c:pt>
                <c:pt idx="64">
                  <c:v>1.268131932177038</c:v>
                </c:pt>
                <c:pt idx="65">
                  <c:v>1.274025883943982</c:v>
                </c:pt>
                <c:pt idx="66">
                  <c:v>1.274025883943986</c:v>
                </c:pt>
                <c:pt idx="67">
                  <c:v>1.286841456021974</c:v>
                </c:pt>
                <c:pt idx="68">
                  <c:v>1.289746791615922</c:v>
                </c:pt>
                <c:pt idx="69">
                  <c:v>1.297732586823669</c:v>
                </c:pt>
                <c:pt idx="70">
                  <c:v>1.299356976960257</c:v>
                </c:pt>
                <c:pt idx="71">
                  <c:v>1.301690184013793</c:v>
                </c:pt>
                <c:pt idx="72">
                  <c:v>1.305981972052411</c:v>
                </c:pt>
                <c:pt idx="73">
                  <c:v>1.308563649894942</c:v>
                </c:pt>
                <c:pt idx="74">
                  <c:v>1.31305016072186</c:v>
                </c:pt>
                <c:pt idx="75">
                  <c:v>1.314029911241721</c:v>
                </c:pt>
                <c:pt idx="76">
                  <c:v>1.314952642743763</c:v>
                </c:pt>
                <c:pt idx="77">
                  <c:v>1.31581823411446</c:v>
                </c:pt>
                <c:pt idx="78">
                  <c:v>1.316626571688542</c:v>
                </c:pt>
                <c:pt idx="79">
                  <c:v>1.318396251831136</c:v>
                </c:pt>
                <c:pt idx="80">
                  <c:v>1.319552903883028</c:v>
                </c:pt>
                <c:pt idx="81">
                  <c:v>1.320478584362217</c:v>
                </c:pt>
                <c:pt idx="82">
                  <c:v>1.321886836474762</c:v>
                </c:pt>
                <c:pt idx="83">
                  <c:v>1.321886836474762</c:v>
                </c:pt>
                <c:pt idx="84">
                  <c:v>1.32188590613321</c:v>
                </c:pt>
                <c:pt idx="85">
                  <c:v>1.321826923815523</c:v>
                </c:pt>
                <c:pt idx="86">
                  <c:v>1.321826923815523</c:v>
                </c:pt>
                <c:pt idx="87">
                  <c:v>1.321163507568398</c:v>
                </c:pt>
                <c:pt idx="88">
                  <c:v>1.32084349788053</c:v>
                </c:pt>
                <c:pt idx="89">
                  <c:v>1.320029784234009</c:v>
                </c:pt>
                <c:pt idx="90">
                  <c:v>1.318984847981834</c:v>
                </c:pt>
                <c:pt idx="91">
                  <c:v>1.318049732251395</c:v>
                </c:pt>
                <c:pt idx="92">
                  <c:v>1.314923953746994</c:v>
                </c:pt>
                <c:pt idx="93">
                  <c:v>1.314468807905837</c:v>
                </c:pt>
                <c:pt idx="94">
                  <c:v>1.313017816827805</c:v>
                </c:pt>
                <c:pt idx="95">
                  <c:v>1.308524048997401</c:v>
                </c:pt>
                <c:pt idx="96">
                  <c:v>1.308524048997399</c:v>
                </c:pt>
                <c:pt idx="97">
                  <c:v>1.306606130773</c:v>
                </c:pt>
                <c:pt idx="98">
                  <c:v>1.305938772808059</c:v>
                </c:pt>
                <c:pt idx="99">
                  <c:v>1.300876825393759</c:v>
                </c:pt>
                <c:pt idx="100">
                  <c:v>1.300876825393758</c:v>
                </c:pt>
                <c:pt idx="101">
                  <c:v>1.297679614059808</c:v>
                </c:pt>
                <c:pt idx="102">
                  <c:v>1.296845943282548</c:v>
                </c:pt>
                <c:pt idx="103">
                  <c:v>1.295998578904355</c:v>
                </c:pt>
                <c:pt idx="104">
                  <c:v>1.293374601803142</c:v>
                </c:pt>
                <c:pt idx="105">
                  <c:v>1.29337460180314</c:v>
                </c:pt>
                <c:pt idx="106">
                  <c:v>1.290628399853497</c:v>
                </c:pt>
                <c:pt idx="107">
                  <c:v>1.28776077469311</c:v>
                </c:pt>
                <c:pt idx="108">
                  <c:v>1.287760774693108</c:v>
                </c:pt>
                <c:pt idx="109">
                  <c:v>1.281664631944439</c:v>
                </c:pt>
                <c:pt idx="110">
                  <c:v>1.269259583192889</c:v>
                </c:pt>
                <c:pt idx="111">
                  <c:v>1.263105845951894</c:v>
                </c:pt>
                <c:pt idx="112">
                  <c:v>1.255305831771087</c:v>
                </c:pt>
                <c:pt idx="113">
                  <c:v>1.248465621412721</c:v>
                </c:pt>
                <c:pt idx="114">
                  <c:v>1.238380714689519</c:v>
                </c:pt>
                <c:pt idx="115">
                  <c:v>1.158495782316359</c:v>
                </c:pt>
                <c:pt idx="116">
                  <c:v>1.136251489926127</c:v>
                </c:pt>
                <c:pt idx="117">
                  <c:v>1.136251489926127</c:v>
                </c:pt>
                <c:pt idx="118">
                  <c:v>1.117265121292397</c:v>
                </c:pt>
                <c:pt idx="119">
                  <c:v>1.097619439537098</c:v>
                </c:pt>
                <c:pt idx="120">
                  <c:v>1.086437259502772</c:v>
                </c:pt>
                <c:pt idx="121">
                  <c:v>1.084178820226435</c:v>
                </c:pt>
                <c:pt idx="122">
                  <c:v>1.081913197030371</c:v>
                </c:pt>
                <c:pt idx="123">
                  <c:v>1.07507387151211</c:v>
                </c:pt>
                <c:pt idx="124">
                  <c:v>1.025552584649545</c:v>
                </c:pt>
                <c:pt idx="125">
                  <c:v>0.919790285075028</c:v>
                </c:pt>
                <c:pt idx="126">
                  <c:v>0.888461166581094</c:v>
                </c:pt>
                <c:pt idx="127">
                  <c:v>0.883208622399794</c:v>
                </c:pt>
                <c:pt idx="128">
                  <c:v>0.774585802614323</c:v>
                </c:pt>
                <c:pt idx="129">
                  <c:v>0.742800406318496</c:v>
                </c:pt>
                <c:pt idx="130">
                  <c:v>0.729604044648525</c:v>
                </c:pt>
                <c:pt idx="131">
                  <c:v>0.72696909463547</c:v>
                </c:pt>
                <c:pt idx="132">
                  <c:v>0.700714088091264</c:v>
                </c:pt>
                <c:pt idx="133">
                  <c:v>0.618324253280919</c:v>
                </c:pt>
                <c:pt idx="134">
                  <c:v>0.588282265352288</c:v>
                </c:pt>
                <c:pt idx="135">
                  <c:v>0.549132277429344</c:v>
                </c:pt>
                <c:pt idx="136">
                  <c:v>0.525247642426797</c:v>
                </c:pt>
                <c:pt idx="137">
                  <c:v>0.474457594412998</c:v>
                </c:pt>
                <c:pt idx="138">
                  <c:v>0.357568487484172</c:v>
                </c:pt>
                <c:pt idx="139">
                  <c:v>0.346187286503825</c:v>
                </c:pt>
                <c:pt idx="140">
                  <c:v>0.338727404907207</c:v>
                </c:pt>
                <c:pt idx="141">
                  <c:v>0.294436724570049</c:v>
                </c:pt>
                <c:pt idx="142">
                  <c:v>0.258804276679396</c:v>
                </c:pt>
                <c:pt idx="143">
                  <c:v>0.239212371383246</c:v>
                </c:pt>
                <c:pt idx="144">
                  <c:v>0.224872823416538</c:v>
                </c:pt>
                <c:pt idx="145">
                  <c:v>0.213853483673253</c:v>
                </c:pt>
                <c:pt idx="146">
                  <c:v>0.207168375075481</c:v>
                </c:pt>
                <c:pt idx="147">
                  <c:v>0.194258532298847</c:v>
                </c:pt>
                <c:pt idx="148">
                  <c:v>0.185582082523911</c:v>
                </c:pt>
                <c:pt idx="149">
                  <c:v>0.154812511021974</c:v>
                </c:pt>
                <c:pt idx="150">
                  <c:v>0.140480037838824</c:v>
                </c:pt>
                <c:pt idx="151">
                  <c:v>0.129034748837649</c:v>
                </c:pt>
                <c:pt idx="152">
                  <c:v>0.120067526324544</c:v>
                </c:pt>
                <c:pt idx="153">
                  <c:v>0.099801408058101</c:v>
                </c:pt>
                <c:pt idx="154">
                  <c:v>0.0946502436693847</c:v>
                </c:pt>
                <c:pt idx="155">
                  <c:v>0.0849945232143603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824096"/>
        <c:axId val="-1237819312"/>
      </c:scatterChart>
      <c:valAx>
        <c:axId val="-12378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819312"/>
        <c:crosses val="autoZero"/>
        <c:crossBetween val="midCat"/>
      </c:valAx>
      <c:valAx>
        <c:axId val="-12378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8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 -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data'!$I$1</c:f>
              <c:strCache>
                <c:ptCount val="1"/>
                <c:pt idx="0">
                  <c:v>normal global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239"/>
              </a:solidFill>
              <a:ln w="9525">
                <a:noFill/>
              </a:ln>
              <a:effectLst/>
            </c:spPr>
          </c:marker>
          <c:xVal>
            <c:numRef>
              <c:f>'normal data'!$H$2:$H$166</c:f>
              <c:numCache>
                <c:formatCode>General</c:formatCode>
                <c:ptCount val="165"/>
                <c:pt idx="0">
                  <c:v>7.968000000000001</c:v>
                </c:pt>
                <c:pt idx="1">
                  <c:v>7.975</c:v>
                </c:pt>
                <c:pt idx="2">
                  <c:v>7.984</c:v>
                </c:pt>
                <c:pt idx="3">
                  <c:v>7.991</c:v>
                </c:pt>
                <c:pt idx="4">
                  <c:v>8.0</c:v>
                </c:pt>
                <c:pt idx="5">
                  <c:v>8.004</c:v>
                </c:pt>
                <c:pt idx="6">
                  <c:v>8.005999999999998</c:v>
                </c:pt>
                <c:pt idx="7">
                  <c:v>8.008000000000001</c:v>
                </c:pt>
                <c:pt idx="8">
                  <c:v>8.031000000000001</c:v>
                </c:pt>
                <c:pt idx="9">
                  <c:v>8.031000000000001</c:v>
                </c:pt>
                <c:pt idx="10">
                  <c:v>8.037999999999998</c:v>
                </c:pt>
                <c:pt idx="11">
                  <c:v>8.038</c:v>
                </c:pt>
                <c:pt idx="12">
                  <c:v>8.046000000000001</c:v>
                </c:pt>
                <c:pt idx="13">
                  <c:v>8.047000000000001</c:v>
                </c:pt>
                <c:pt idx="14">
                  <c:v>8.065</c:v>
                </c:pt>
                <c:pt idx="15">
                  <c:v>8.069999999999998</c:v>
                </c:pt>
                <c:pt idx="16">
                  <c:v>8.071</c:v>
                </c:pt>
                <c:pt idx="17">
                  <c:v>8.072</c:v>
                </c:pt>
                <c:pt idx="18">
                  <c:v>8.087</c:v>
                </c:pt>
                <c:pt idx="19">
                  <c:v>8.096</c:v>
                </c:pt>
                <c:pt idx="20">
                  <c:v>8.104999999999998</c:v>
                </c:pt>
                <c:pt idx="21">
                  <c:v>8.105</c:v>
                </c:pt>
                <c:pt idx="22">
                  <c:v>8.129000000000001</c:v>
                </c:pt>
                <c:pt idx="23">
                  <c:v>8.134</c:v>
                </c:pt>
                <c:pt idx="24">
                  <c:v>8.143000000000001</c:v>
                </c:pt>
                <c:pt idx="25">
                  <c:v>8.151000000000001</c:v>
                </c:pt>
                <c:pt idx="26">
                  <c:v>8.156</c:v>
                </c:pt>
                <c:pt idx="27">
                  <c:v>8.168</c:v>
                </c:pt>
                <c:pt idx="28">
                  <c:v>8.175</c:v>
                </c:pt>
                <c:pt idx="29">
                  <c:v>8.181</c:v>
                </c:pt>
                <c:pt idx="30">
                  <c:v>8.181000000000001</c:v>
                </c:pt>
                <c:pt idx="31">
                  <c:v>8.189</c:v>
                </c:pt>
                <c:pt idx="32">
                  <c:v>8.194</c:v>
                </c:pt>
                <c:pt idx="33">
                  <c:v>8.204000000000001</c:v>
                </c:pt>
                <c:pt idx="34">
                  <c:v>8.219</c:v>
                </c:pt>
                <c:pt idx="35">
                  <c:v>8.23</c:v>
                </c:pt>
                <c:pt idx="36">
                  <c:v>8.235</c:v>
                </c:pt>
                <c:pt idx="37">
                  <c:v>8.239000000000001</c:v>
                </c:pt>
                <c:pt idx="38">
                  <c:v>8.241</c:v>
                </c:pt>
                <c:pt idx="39">
                  <c:v>8.242999999999998</c:v>
                </c:pt>
                <c:pt idx="40">
                  <c:v>8.245</c:v>
                </c:pt>
                <c:pt idx="41">
                  <c:v>8.255999999999998</c:v>
                </c:pt>
                <c:pt idx="42">
                  <c:v>8.256</c:v>
                </c:pt>
                <c:pt idx="43">
                  <c:v>8.258000000000001</c:v>
                </c:pt>
                <c:pt idx="44">
                  <c:v>8.260000000000001</c:v>
                </c:pt>
                <c:pt idx="45">
                  <c:v>8.261</c:v>
                </c:pt>
                <c:pt idx="46">
                  <c:v>8.267</c:v>
                </c:pt>
                <c:pt idx="47">
                  <c:v>8.269</c:v>
                </c:pt>
                <c:pt idx="48">
                  <c:v>8.275000000000002</c:v>
                </c:pt>
                <c:pt idx="49">
                  <c:v>8.277</c:v>
                </c:pt>
                <c:pt idx="50">
                  <c:v>8.277999999999998</c:v>
                </c:pt>
                <c:pt idx="51">
                  <c:v>8.278999999999998</c:v>
                </c:pt>
                <c:pt idx="52">
                  <c:v>8.279</c:v>
                </c:pt>
                <c:pt idx="53">
                  <c:v>8.28</c:v>
                </c:pt>
                <c:pt idx="54">
                  <c:v>8.281000000000001</c:v>
                </c:pt>
                <c:pt idx="55">
                  <c:v>8.283999999999998</c:v>
                </c:pt>
                <c:pt idx="56">
                  <c:v>8.288</c:v>
                </c:pt>
                <c:pt idx="57">
                  <c:v>8.288</c:v>
                </c:pt>
                <c:pt idx="58">
                  <c:v>8.294999999999998</c:v>
                </c:pt>
                <c:pt idx="59">
                  <c:v>8.295</c:v>
                </c:pt>
                <c:pt idx="60">
                  <c:v>8.296000000000001</c:v>
                </c:pt>
                <c:pt idx="61">
                  <c:v>8.303</c:v>
                </c:pt>
                <c:pt idx="62">
                  <c:v>8.312999999999998</c:v>
                </c:pt>
                <c:pt idx="63">
                  <c:v>8.334</c:v>
                </c:pt>
                <c:pt idx="64">
                  <c:v>8.356</c:v>
                </c:pt>
                <c:pt idx="65">
                  <c:v>8.358</c:v>
                </c:pt>
                <c:pt idx="66">
                  <c:v>8.362</c:v>
                </c:pt>
                <c:pt idx="67">
                  <c:v>8.37</c:v>
                </c:pt>
                <c:pt idx="68">
                  <c:v>8.406000000000002</c:v>
                </c:pt>
                <c:pt idx="69">
                  <c:v>8.456</c:v>
                </c:pt>
                <c:pt idx="70">
                  <c:v>8.492</c:v>
                </c:pt>
                <c:pt idx="71">
                  <c:v>8.505999999999998</c:v>
                </c:pt>
                <c:pt idx="72">
                  <c:v>8.518999999999998</c:v>
                </c:pt>
                <c:pt idx="73">
                  <c:v>8.533999999999998</c:v>
                </c:pt>
                <c:pt idx="74">
                  <c:v>8.549</c:v>
                </c:pt>
                <c:pt idx="75">
                  <c:v>8.556</c:v>
                </c:pt>
                <c:pt idx="76">
                  <c:v>8.563999999999998</c:v>
                </c:pt>
                <c:pt idx="77">
                  <c:v>8.567</c:v>
                </c:pt>
                <c:pt idx="78">
                  <c:v>8.567</c:v>
                </c:pt>
                <c:pt idx="79">
                  <c:v>8.568000000000001</c:v>
                </c:pt>
                <c:pt idx="80">
                  <c:v>8.59</c:v>
                </c:pt>
                <c:pt idx="81">
                  <c:v>8.601999999999998</c:v>
                </c:pt>
                <c:pt idx="82">
                  <c:v>8.605</c:v>
                </c:pt>
                <c:pt idx="83">
                  <c:v>8.607000000000001</c:v>
                </c:pt>
                <c:pt idx="84">
                  <c:v>8.610999999999998</c:v>
                </c:pt>
                <c:pt idx="85">
                  <c:v>8.611999999999998</c:v>
                </c:pt>
                <c:pt idx="86">
                  <c:v>8.612999999999997</c:v>
                </c:pt>
                <c:pt idx="87">
                  <c:v>8.617000000000001</c:v>
                </c:pt>
                <c:pt idx="88">
                  <c:v>8.621</c:v>
                </c:pt>
                <c:pt idx="89">
                  <c:v>8.626999999999998</c:v>
                </c:pt>
                <c:pt idx="90">
                  <c:v>8.627999999999996</c:v>
                </c:pt>
                <c:pt idx="91">
                  <c:v>8.635</c:v>
                </c:pt>
                <c:pt idx="92">
                  <c:v>8.637999999999998</c:v>
                </c:pt>
                <c:pt idx="93">
                  <c:v>8.642</c:v>
                </c:pt>
                <c:pt idx="94">
                  <c:v>8.642000000000001</c:v>
                </c:pt>
                <c:pt idx="95">
                  <c:v>8.644</c:v>
                </c:pt>
                <c:pt idx="96">
                  <c:v>8.645</c:v>
                </c:pt>
                <c:pt idx="97">
                  <c:v>8.647</c:v>
                </c:pt>
                <c:pt idx="98">
                  <c:v>8.647000000000002</c:v>
                </c:pt>
                <c:pt idx="99">
                  <c:v>8.648</c:v>
                </c:pt>
                <c:pt idx="100">
                  <c:v>8.652</c:v>
                </c:pt>
                <c:pt idx="101">
                  <c:v>8.654</c:v>
                </c:pt>
                <c:pt idx="102">
                  <c:v>8.655</c:v>
                </c:pt>
                <c:pt idx="103">
                  <c:v>8.658</c:v>
                </c:pt>
                <c:pt idx="104">
                  <c:v>8.659</c:v>
                </c:pt>
                <c:pt idx="105">
                  <c:v>8.66</c:v>
                </c:pt>
                <c:pt idx="106">
                  <c:v>8.661999999999998</c:v>
                </c:pt>
                <c:pt idx="107">
                  <c:v>8.665</c:v>
                </c:pt>
                <c:pt idx="108">
                  <c:v>8.669</c:v>
                </c:pt>
                <c:pt idx="109">
                  <c:v>8.67</c:v>
                </c:pt>
                <c:pt idx="110">
                  <c:v>8.672999999999998</c:v>
                </c:pt>
                <c:pt idx="111">
                  <c:v>8.674000000000001</c:v>
                </c:pt>
                <c:pt idx="112">
                  <c:v>8.675999999999998</c:v>
                </c:pt>
                <c:pt idx="113">
                  <c:v>8.676</c:v>
                </c:pt>
                <c:pt idx="114">
                  <c:v>8.686000000000001</c:v>
                </c:pt>
                <c:pt idx="115">
                  <c:v>8.688000000000001</c:v>
                </c:pt>
                <c:pt idx="116">
                  <c:v>8.704000000000001</c:v>
                </c:pt>
                <c:pt idx="117">
                  <c:v>8.726</c:v>
                </c:pt>
                <c:pt idx="118">
                  <c:v>8.727</c:v>
                </c:pt>
                <c:pt idx="119">
                  <c:v>8.732</c:v>
                </c:pt>
                <c:pt idx="120">
                  <c:v>8.743</c:v>
                </c:pt>
                <c:pt idx="121">
                  <c:v>8.743999999999997</c:v>
                </c:pt>
                <c:pt idx="122">
                  <c:v>8.745</c:v>
                </c:pt>
                <c:pt idx="123">
                  <c:v>8.754999999999998</c:v>
                </c:pt>
                <c:pt idx="124">
                  <c:v>8.757000000000001</c:v>
                </c:pt>
                <c:pt idx="125">
                  <c:v>8.765</c:v>
                </c:pt>
                <c:pt idx="126">
                  <c:v>8.779</c:v>
                </c:pt>
                <c:pt idx="127">
                  <c:v>8.787000000000001</c:v>
                </c:pt>
                <c:pt idx="128">
                  <c:v>8.827</c:v>
                </c:pt>
                <c:pt idx="129">
                  <c:v>8.841</c:v>
                </c:pt>
                <c:pt idx="130">
                  <c:v>8.892</c:v>
                </c:pt>
                <c:pt idx="131">
                  <c:v>8.911</c:v>
                </c:pt>
                <c:pt idx="132">
                  <c:v>8.936</c:v>
                </c:pt>
                <c:pt idx="133">
                  <c:v>8.937000000000001</c:v>
                </c:pt>
                <c:pt idx="134">
                  <c:v>8.941000000000002</c:v>
                </c:pt>
                <c:pt idx="135">
                  <c:v>8.957000000000002</c:v>
                </c:pt>
                <c:pt idx="136">
                  <c:v>8.976000000000002</c:v>
                </c:pt>
                <c:pt idx="137">
                  <c:v>9.044999999999998</c:v>
                </c:pt>
                <c:pt idx="138">
                  <c:v>9.065999999999998</c:v>
                </c:pt>
                <c:pt idx="139">
                  <c:v>9.087</c:v>
                </c:pt>
                <c:pt idx="140">
                  <c:v>9.119</c:v>
                </c:pt>
                <c:pt idx="141">
                  <c:v>9.152999999999998</c:v>
                </c:pt>
                <c:pt idx="142">
                  <c:v>9.156</c:v>
                </c:pt>
                <c:pt idx="143">
                  <c:v>9.176</c:v>
                </c:pt>
                <c:pt idx="144">
                  <c:v>9.249000000000001</c:v>
                </c:pt>
                <c:pt idx="145">
                  <c:v>9.314999999999997</c:v>
                </c:pt>
                <c:pt idx="146">
                  <c:v>9.342999999999998</c:v>
                </c:pt>
                <c:pt idx="147">
                  <c:v>9.377999999999998</c:v>
                </c:pt>
                <c:pt idx="148">
                  <c:v>9.427</c:v>
                </c:pt>
                <c:pt idx="149">
                  <c:v>9.471</c:v>
                </c:pt>
                <c:pt idx="150">
                  <c:v>9.48</c:v>
                </c:pt>
                <c:pt idx="151">
                  <c:v>9.493000000000002</c:v>
                </c:pt>
                <c:pt idx="152">
                  <c:v>9.543000000000001</c:v>
                </c:pt>
                <c:pt idx="153">
                  <c:v>9.548</c:v>
                </c:pt>
                <c:pt idx="154">
                  <c:v>9.554</c:v>
                </c:pt>
                <c:pt idx="155">
                  <c:v>9.556</c:v>
                </c:pt>
              </c:numCache>
            </c:numRef>
          </c:xVal>
          <c:yVal>
            <c:numRef>
              <c:f>'normal data'!$I$2:$I$166</c:f>
              <c:numCache>
                <c:formatCode>General</c:formatCode>
                <c:ptCount val="165"/>
                <c:pt idx="0">
                  <c:v>0.353494193015609</c:v>
                </c:pt>
                <c:pt idx="1">
                  <c:v>0.362649624011822</c:v>
                </c:pt>
                <c:pt idx="2">
                  <c:v>0.374596826275405</c:v>
                </c:pt>
                <c:pt idx="3">
                  <c:v>0.384022337515039</c:v>
                </c:pt>
                <c:pt idx="4">
                  <c:v>0.396306771678046</c:v>
                </c:pt>
                <c:pt idx="5">
                  <c:v>0.40182478083478</c:v>
                </c:pt>
                <c:pt idx="6">
                  <c:v>0.404596931002831</c:v>
                </c:pt>
                <c:pt idx="7">
                  <c:v>0.407377735014424</c:v>
                </c:pt>
                <c:pt idx="8">
                  <c:v>0.439950768846913</c:v>
                </c:pt>
                <c:pt idx="9">
                  <c:v>0.439950768846913</c:v>
                </c:pt>
                <c:pt idx="10">
                  <c:v>0.450068217800587</c:v>
                </c:pt>
                <c:pt idx="11">
                  <c:v>0.45006821780059</c:v>
                </c:pt>
                <c:pt idx="12">
                  <c:v>0.461738172575165</c:v>
                </c:pt>
                <c:pt idx="13">
                  <c:v>0.463204639924676</c:v>
                </c:pt>
                <c:pt idx="14">
                  <c:v>0.489873425226588</c:v>
                </c:pt>
                <c:pt idx="15">
                  <c:v>0.497366427706287</c:v>
                </c:pt>
                <c:pt idx="16">
                  <c:v>0.49886910895125</c:v>
                </c:pt>
                <c:pt idx="17">
                  <c:v>0.500373114932104</c:v>
                </c:pt>
                <c:pt idx="18">
                  <c:v>0.523081556356096</c:v>
                </c:pt>
                <c:pt idx="19">
                  <c:v>0.536825676001994</c:v>
                </c:pt>
                <c:pt idx="20">
                  <c:v>0.55064424965159</c:v>
                </c:pt>
                <c:pt idx="21">
                  <c:v>0.550644249651592</c:v>
                </c:pt>
                <c:pt idx="22">
                  <c:v>0.587760254418838</c:v>
                </c:pt>
                <c:pt idx="23">
                  <c:v>0.595524713521576</c:v>
                </c:pt>
                <c:pt idx="24">
                  <c:v>0.609513333149083</c:v>
                </c:pt>
                <c:pt idx="25">
                  <c:v>0.621951452452207</c:v>
                </c:pt>
                <c:pt idx="26">
                  <c:v>0.62972232078921</c:v>
                </c:pt>
                <c:pt idx="27">
                  <c:v>0.648345770258697</c:v>
                </c:pt>
                <c:pt idx="28">
                  <c:v>0.659181028277777</c:v>
                </c:pt>
                <c:pt idx="29">
                  <c:v>0.668444867577837</c:v>
                </c:pt>
                <c:pt idx="30">
                  <c:v>0.668444867577839</c:v>
                </c:pt>
                <c:pt idx="31">
                  <c:v>0.680754478616626</c:v>
                </c:pt>
                <c:pt idx="32">
                  <c:v>0.688419053631555</c:v>
                </c:pt>
                <c:pt idx="33">
                  <c:v>0.703668858942903</c:v>
                </c:pt>
                <c:pt idx="34">
                  <c:v>0.726303700014038</c:v>
                </c:pt>
                <c:pt idx="35">
                  <c:v>0.742681267463226</c:v>
                </c:pt>
                <c:pt idx="36">
                  <c:v>0.750054392064345</c:v>
                </c:pt>
                <c:pt idx="37">
                  <c:v>0.755918122621468</c:v>
                </c:pt>
                <c:pt idx="38">
                  <c:v>0.758837898845059</c:v>
                </c:pt>
                <c:pt idx="39">
                  <c:v>0.761749373396991</c:v>
                </c:pt>
                <c:pt idx="40">
                  <c:v>0.764652364473526</c:v>
                </c:pt>
                <c:pt idx="41">
                  <c:v>0.780459046729639</c:v>
                </c:pt>
                <c:pt idx="42">
                  <c:v>0.780459046729641</c:v>
                </c:pt>
                <c:pt idx="43">
                  <c:v>0.783302462772044</c:v>
                </c:pt>
                <c:pt idx="44">
                  <c:v>0.786136031832409</c:v>
                </c:pt>
                <c:pt idx="45">
                  <c:v>0.787549067007046</c:v>
                </c:pt>
                <c:pt idx="46">
                  <c:v>0.795973358641768</c:v>
                </c:pt>
                <c:pt idx="47">
                  <c:v>0.7987603715732</c:v>
                </c:pt>
                <c:pt idx="48">
                  <c:v>0.80705562572259</c:v>
                </c:pt>
                <c:pt idx="49">
                  <c:v>0.809798180843069</c:v>
                </c:pt>
                <c:pt idx="50">
                  <c:v>0.811165132812307</c:v>
                </c:pt>
                <c:pt idx="51">
                  <c:v>0.812529171098212</c:v>
                </c:pt>
                <c:pt idx="52">
                  <c:v>0.812529171098214</c:v>
                </c:pt>
                <c:pt idx="53">
                  <c:v>0.813890273256599</c:v>
                </c:pt>
                <c:pt idx="54">
                  <c:v>0.815248416862255</c:v>
                </c:pt>
                <c:pt idx="55">
                  <c:v>0.819304872408203</c:v>
                </c:pt>
                <c:pt idx="56">
                  <c:v>0.824670703174629</c:v>
                </c:pt>
                <c:pt idx="57">
                  <c:v>0.824670703174629</c:v>
                </c:pt>
                <c:pt idx="58">
                  <c:v>0.833939271577367</c:v>
                </c:pt>
                <c:pt idx="59">
                  <c:v>0.83393927157737</c:v>
                </c:pt>
                <c:pt idx="60">
                  <c:v>0.8352503606376</c:v>
                </c:pt>
                <c:pt idx="61">
                  <c:v>0.844333953909726</c:v>
                </c:pt>
                <c:pt idx="62">
                  <c:v>0.857013927677037</c:v>
                </c:pt>
                <c:pt idx="63">
                  <c:v>0.882417540669574</c:v>
                </c:pt>
                <c:pt idx="64">
                  <c:v>0.907077737206688</c:v>
                </c:pt>
                <c:pt idx="65">
                  <c:v>0.909213233107452</c:v>
                </c:pt>
                <c:pt idx="66">
                  <c:v>0.913428883060573</c:v>
                </c:pt>
                <c:pt idx="67">
                  <c:v>0.921634603549701</c:v>
                </c:pt>
                <c:pt idx="68">
                  <c:v>0.954611608650872</c:v>
                </c:pt>
                <c:pt idx="69">
                  <c:v>0.98862651473493</c:v>
                </c:pt>
                <c:pt idx="70">
                  <c:v>1.003830290435689</c:v>
                </c:pt>
                <c:pt idx="71">
                  <c:v>1.007537306342623</c:v>
                </c:pt>
                <c:pt idx="72">
                  <c:v>1.009852321303335</c:v>
                </c:pt>
                <c:pt idx="73">
                  <c:v>1.011164710277724</c:v>
                </c:pt>
                <c:pt idx="74">
                  <c:v>1.011016028797948</c:v>
                </c:pt>
                <c:pt idx="75">
                  <c:v>1.010446576972042</c:v>
                </c:pt>
                <c:pt idx="76">
                  <c:v>1.009406921282293</c:v>
                </c:pt>
                <c:pt idx="77">
                  <c:v>1.00891035111062</c:v>
                </c:pt>
                <c:pt idx="78">
                  <c:v>1.00891035111062</c:v>
                </c:pt>
                <c:pt idx="79">
                  <c:v>1.008731918225922</c:v>
                </c:pt>
                <c:pt idx="80">
                  <c:v>1.003182156443564</c:v>
                </c:pt>
                <c:pt idx="81">
                  <c:v>0.998857681268855</c:v>
                </c:pt>
                <c:pt idx="82">
                  <c:v>0.997635230670032</c:v>
                </c:pt>
                <c:pt idx="83">
                  <c:v>0.996789068819437</c:v>
                </c:pt>
                <c:pt idx="84">
                  <c:v>0.995022169543567</c:v>
                </c:pt>
                <c:pt idx="85">
                  <c:v>0.99456495714215</c:v>
                </c:pt>
                <c:pt idx="86">
                  <c:v>0.994101566968988</c:v>
                </c:pt>
                <c:pt idx="87">
                  <c:v>0.992186406922559</c:v>
                </c:pt>
                <c:pt idx="88">
                  <c:v>0.990173129690589</c:v>
                </c:pt>
                <c:pt idx="89">
                  <c:v>0.986970592120379</c:v>
                </c:pt>
                <c:pt idx="90">
                  <c:v>0.986415658962528</c:v>
                </c:pt>
                <c:pt idx="91">
                  <c:v>0.98236309006301</c:v>
                </c:pt>
                <c:pt idx="92">
                  <c:v>0.980536860888837</c:v>
                </c:pt>
                <c:pt idx="93">
                  <c:v>0.978019181718545</c:v>
                </c:pt>
                <c:pt idx="94">
                  <c:v>0.978019181718544</c:v>
                </c:pt>
                <c:pt idx="95">
                  <c:v>0.976725109542702</c:v>
                </c:pt>
                <c:pt idx="96">
                  <c:v>0.976069307694171</c:v>
                </c:pt>
                <c:pt idx="97">
                  <c:v>0.974740234206281</c:v>
                </c:pt>
                <c:pt idx="98">
                  <c:v>0.97474023420628</c:v>
                </c:pt>
                <c:pt idx="99">
                  <c:v>0.974066987570752</c:v>
                </c:pt>
                <c:pt idx="100">
                  <c:v>0.971316231607617</c:v>
                </c:pt>
                <c:pt idx="101">
                  <c:v>0.969906373109825</c:v>
                </c:pt>
                <c:pt idx="102">
                  <c:v>0.969192869726451</c:v>
                </c:pt>
                <c:pt idx="103">
                  <c:v>0.967018223751935</c:v>
                </c:pt>
                <c:pt idx="104">
                  <c:v>0.966282008376383</c:v>
                </c:pt>
                <c:pt idx="105">
                  <c:v>0.965540149168355</c:v>
                </c:pt>
                <c:pt idx="106">
                  <c:v>0.964039554805994</c:v>
                </c:pt>
                <c:pt idx="107">
                  <c:v>0.961746684271512</c:v>
                </c:pt>
                <c:pt idx="108">
                  <c:v>0.95861176335631</c:v>
                </c:pt>
                <c:pt idx="109">
                  <c:v>0.957814244299091</c:v>
                </c:pt>
                <c:pt idx="110">
                  <c:v>0.95538883070289</c:v>
                </c:pt>
                <c:pt idx="111">
                  <c:v>0.954569457387691</c:v>
                </c:pt>
                <c:pt idx="112">
                  <c:v>0.952914448596012</c:v>
                </c:pt>
                <c:pt idx="113">
                  <c:v>0.95291444859601</c:v>
                </c:pt>
                <c:pt idx="114">
                  <c:v>0.944318199565222</c:v>
                </c:pt>
                <c:pt idx="115">
                  <c:v>0.942535597166977</c:v>
                </c:pt>
                <c:pt idx="116">
                  <c:v>0.927536734158519</c:v>
                </c:pt>
                <c:pt idx="117">
                  <c:v>0.904868534852552</c:v>
                </c:pt>
                <c:pt idx="118">
                  <c:v>0.903784640202521</c:v>
                </c:pt>
                <c:pt idx="119">
                  <c:v>0.898298023343069</c:v>
                </c:pt>
                <c:pt idx="120">
                  <c:v>0.885843369319163</c:v>
                </c:pt>
                <c:pt idx="121">
                  <c:v>0.884685617694421</c:v>
                </c:pt>
                <c:pt idx="122">
                  <c:v>0.883523701877777</c:v>
                </c:pt>
                <c:pt idx="123">
                  <c:v>0.871680025061611</c:v>
                </c:pt>
                <c:pt idx="124">
                  <c:v>0.869263379491088</c:v>
                </c:pt>
                <c:pt idx="125">
                  <c:v>0.859442680127668</c:v>
                </c:pt>
                <c:pt idx="126">
                  <c:v>0.841689360903424</c:v>
                </c:pt>
                <c:pt idx="127">
                  <c:v>0.831239579194088</c:v>
                </c:pt>
                <c:pt idx="128">
                  <c:v>0.776102454565157</c:v>
                </c:pt>
                <c:pt idx="129">
                  <c:v>0.755843149017532</c:v>
                </c:pt>
                <c:pt idx="130">
                  <c:v>0.679139960728002</c:v>
                </c:pt>
                <c:pt idx="131">
                  <c:v>0.649815771755304</c:v>
                </c:pt>
                <c:pt idx="132">
                  <c:v>0.610988400281651</c:v>
                </c:pt>
                <c:pt idx="133">
                  <c:v>0.609433600905932</c:v>
                </c:pt>
                <c:pt idx="134">
                  <c:v>0.603215105973344</c:v>
                </c:pt>
                <c:pt idx="135">
                  <c:v>0.578374259899994</c:v>
                </c:pt>
                <c:pt idx="136">
                  <c:v>0.549026679485345</c:v>
                </c:pt>
                <c:pt idx="137">
                  <c:v>0.445647003713499</c:v>
                </c:pt>
                <c:pt idx="138">
                  <c:v>0.415699164809885</c:v>
                </c:pt>
                <c:pt idx="139">
                  <c:v>0.386666573664994</c:v>
                </c:pt>
                <c:pt idx="140">
                  <c:v>0.34439570953581</c:v>
                </c:pt>
                <c:pt idx="141">
                  <c:v>0.302346731674349</c:v>
                </c:pt>
                <c:pt idx="142">
                  <c:v>0.298786158111698</c:v>
                </c:pt>
                <c:pt idx="143">
                  <c:v>0.275689309710645</c:v>
                </c:pt>
                <c:pt idx="144">
                  <c:v>0.201100900677164</c:v>
                </c:pt>
                <c:pt idx="145">
                  <c:v>0.146806363611465</c:v>
                </c:pt>
                <c:pt idx="146">
                  <c:v>0.127377148451036</c:v>
                </c:pt>
                <c:pt idx="147">
                  <c:v>0.10591271865737</c:v>
                </c:pt>
                <c:pt idx="148">
                  <c:v>0.0807242762919237</c:v>
                </c:pt>
                <c:pt idx="149">
                  <c:v>0.062428888502641</c:v>
                </c:pt>
                <c:pt idx="150">
                  <c:v>0.0591410404581205</c:v>
                </c:pt>
                <c:pt idx="151">
                  <c:v>0.054644983822738</c:v>
                </c:pt>
                <c:pt idx="152">
                  <c:v>0.0399101389757341</c:v>
                </c:pt>
                <c:pt idx="153">
                  <c:v>0.0386413968702792</c:v>
                </c:pt>
                <c:pt idx="154">
                  <c:v>0.0371641512305519</c:v>
                </c:pt>
                <c:pt idx="155">
                  <c:v>0.0366825085164598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748896"/>
        <c:axId val="-1237744112"/>
      </c:scatterChart>
      <c:valAx>
        <c:axId val="-12377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744112"/>
        <c:crosses val="autoZero"/>
        <c:crossBetween val="midCat"/>
      </c:valAx>
      <c:valAx>
        <c:axId val="-1237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7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Year over Year Change in Temperatures - Sacramento vs Global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Sacramento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delta!$E$10:$E$14</c:f>
              <c:strCache>
                <c:ptCount val="5"/>
                <c:pt idx="0">
                  <c:v>&lt; -0.5%</c:v>
                </c:pt>
                <c:pt idx="1">
                  <c:v>-0.5% - 0%</c:v>
                </c:pt>
                <c:pt idx="2">
                  <c:v>0% - 0.5%</c:v>
                </c:pt>
                <c:pt idx="3">
                  <c:v>0.5% - 1.0%</c:v>
                </c:pt>
                <c:pt idx="4">
                  <c:v>&gt; 1.0%</c:v>
                </c:pt>
              </c:strCache>
            </c:strRef>
          </c:cat>
          <c:val>
            <c:numRef>
              <c:f>delta!$F$10:$F$14</c:f>
              <c:numCache>
                <c:formatCode>0</c:formatCode>
                <c:ptCount val="5"/>
                <c:pt idx="0" formatCode="General">
                  <c:v>17.0</c:v>
                </c:pt>
                <c:pt idx="1">
                  <c:v>50.0</c:v>
                </c:pt>
                <c:pt idx="2">
                  <c:v>70.0</c:v>
                </c:pt>
                <c:pt idx="3">
                  <c:v>14.0</c:v>
                </c:pt>
                <c:pt idx="4">
                  <c:v>4.0</c:v>
                </c:pt>
              </c:numCache>
            </c:numRef>
          </c:val>
        </c:ser>
        <c:ser>
          <c:idx val="1"/>
          <c:order val="1"/>
          <c:tx>
            <c:v>Global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delta!$E$10:$E$14</c:f>
              <c:strCache>
                <c:ptCount val="5"/>
                <c:pt idx="0">
                  <c:v>&lt; -0.5%</c:v>
                </c:pt>
                <c:pt idx="1">
                  <c:v>-0.5% - 0%</c:v>
                </c:pt>
                <c:pt idx="2">
                  <c:v>0% - 0.5%</c:v>
                </c:pt>
                <c:pt idx="3">
                  <c:v>0.5% - 1.0%</c:v>
                </c:pt>
                <c:pt idx="4">
                  <c:v>&gt; 1.0%</c:v>
                </c:pt>
              </c:strCache>
            </c:strRef>
          </c:cat>
          <c:val>
            <c:numRef>
              <c:f>delta!$P$10:$P$14</c:f>
              <c:numCache>
                <c:formatCode>0</c:formatCode>
                <c:ptCount val="5"/>
                <c:pt idx="0" formatCode="General">
                  <c:v>4.0</c:v>
                </c:pt>
                <c:pt idx="1">
                  <c:v>48.0</c:v>
                </c:pt>
                <c:pt idx="2">
                  <c:v>83.0</c:v>
                </c:pt>
                <c:pt idx="3">
                  <c:v>20.0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237656720"/>
        <c:axId val="-1237651904"/>
      </c:barChart>
      <c:catAx>
        <c:axId val="-12376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651904"/>
        <c:crosses val="autoZero"/>
        <c:auto val="1"/>
        <c:lblAlgn val="ctr"/>
        <c:lblOffset val="100"/>
        <c:noMultiLvlLbl val="0"/>
      </c:catAx>
      <c:valAx>
        <c:axId val="-1237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Occurrences of  delta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6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Global and Sacramento Temperatures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correlation!$C$1</c:f>
              <c:strCache>
                <c:ptCount val="1"/>
                <c:pt idx="0">
                  <c:v>global 10 year MA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2F92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6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7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8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9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0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1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2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3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4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5"/>
            <c:marker>
              <c:symbol val="circle"/>
              <c:size val="7"/>
              <c:spPr>
                <a:solidFill>
                  <a:srgbClr val="FF2F9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rgbClr val="9C5CBA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4634420697413"/>
                  <c:y val="-0.07195189386373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9C5CBA"/>
                        </a:solidFill>
                      </a:rPr>
                      <a:t>y = 1.0667x - 6.8636</a:t>
                    </a:r>
                    <a:endParaRPr lang="en-US" sz="1200">
                      <a:solidFill>
                        <a:srgbClr val="9C5CBA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 w="0">
                  <a:solidFill>
                    <a:srgbClr val="9C5CBA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correlation!$B$2:$B$157</c:f>
              <c:numCache>
                <c:formatCode>General</c:formatCode>
                <c:ptCount val="156"/>
                <c:pt idx="0">
                  <c:v>14.177</c:v>
                </c:pt>
                <c:pt idx="1">
                  <c:v>14.136</c:v>
                </c:pt>
                <c:pt idx="2">
                  <c:v>14.137</c:v>
                </c:pt>
                <c:pt idx="3">
                  <c:v>14.186</c:v>
                </c:pt>
                <c:pt idx="4">
                  <c:v>14.248</c:v>
                </c:pt>
                <c:pt idx="5">
                  <c:v>14.251</c:v>
                </c:pt>
                <c:pt idx="6">
                  <c:v>14.371</c:v>
                </c:pt>
                <c:pt idx="7">
                  <c:v>14.383</c:v>
                </c:pt>
                <c:pt idx="8">
                  <c:v>14.44</c:v>
                </c:pt>
                <c:pt idx="9">
                  <c:v>14.408</c:v>
                </c:pt>
                <c:pt idx="10">
                  <c:v>14.414</c:v>
                </c:pt>
                <c:pt idx="11">
                  <c:v>14.5</c:v>
                </c:pt>
                <c:pt idx="12">
                  <c:v>14.538</c:v>
                </c:pt>
                <c:pt idx="13">
                  <c:v>14.484</c:v>
                </c:pt>
                <c:pt idx="14">
                  <c:v>14.504</c:v>
                </c:pt>
                <c:pt idx="15">
                  <c:v>14.507</c:v>
                </c:pt>
                <c:pt idx="16">
                  <c:v>14.398</c:v>
                </c:pt>
                <c:pt idx="17">
                  <c:v>14.442</c:v>
                </c:pt>
                <c:pt idx="18">
                  <c:v>14.419</c:v>
                </c:pt>
                <c:pt idx="19">
                  <c:v>14.476</c:v>
                </c:pt>
                <c:pt idx="20">
                  <c:v>14.488</c:v>
                </c:pt>
                <c:pt idx="21">
                  <c:v>14.451</c:v>
                </c:pt>
                <c:pt idx="22">
                  <c:v>14.354</c:v>
                </c:pt>
                <c:pt idx="23">
                  <c:v>14.359</c:v>
                </c:pt>
                <c:pt idx="24">
                  <c:v>14.254</c:v>
                </c:pt>
                <c:pt idx="25">
                  <c:v>14.201</c:v>
                </c:pt>
                <c:pt idx="26">
                  <c:v>14.197</c:v>
                </c:pt>
                <c:pt idx="27">
                  <c:v>14.226</c:v>
                </c:pt>
                <c:pt idx="28">
                  <c:v>14.24</c:v>
                </c:pt>
                <c:pt idx="29">
                  <c:v>14.175</c:v>
                </c:pt>
                <c:pt idx="30">
                  <c:v>14.208</c:v>
                </c:pt>
                <c:pt idx="31">
                  <c:v>14.269</c:v>
                </c:pt>
                <c:pt idx="32">
                  <c:v>14.352</c:v>
                </c:pt>
                <c:pt idx="33">
                  <c:v>14.359</c:v>
                </c:pt>
                <c:pt idx="34">
                  <c:v>14.406</c:v>
                </c:pt>
                <c:pt idx="35">
                  <c:v>14.353</c:v>
                </c:pt>
                <c:pt idx="36">
                  <c:v>14.328</c:v>
                </c:pt>
                <c:pt idx="37">
                  <c:v>14.218</c:v>
                </c:pt>
                <c:pt idx="38">
                  <c:v>14.182</c:v>
                </c:pt>
                <c:pt idx="39">
                  <c:v>14.125</c:v>
                </c:pt>
                <c:pt idx="40">
                  <c:v>14.032</c:v>
                </c:pt>
                <c:pt idx="41">
                  <c:v>13.955</c:v>
                </c:pt>
                <c:pt idx="42">
                  <c:v>14.014</c:v>
                </c:pt>
                <c:pt idx="43">
                  <c:v>14.002</c:v>
                </c:pt>
                <c:pt idx="44">
                  <c:v>14.004</c:v>
                </c:pt>
                <c:pt idx="45">
                  <c:v>14.076</c:v>
                </c:pt>
                <c:pt idx="46">
                  <c:v>14.146</c:v>
                </c:pt>
                <c:pt idx="47">
                  <c:v>14.19</c:v>
                </c:pt>
                <c:pt idx="48">
                  <c:v>14.249</c:v>
                </c:pt>
                <c:pt idx="49">
                  <c:v>14.302</c:v>
                </c:pt>
                <c:pt idx="50">
                  <c:v>14.326</c:v>
                </c:pt>
                <c:pt idx="51">
                  <c:v>14.327</c:v>
                </c:pt>
                <c:pt idx="52">
                  <c:v>14.28</c:v>
                </c:pt>
                <c:pt idx="53">
                  <c:v>14.192</c:v>
                </c:pt>
                <c:pt idx="54">
                  <c:v>14.18</c:v>
                </c:pt>
                <c:pt idx="55">
                  <c:v>14.206</c:v>
                </c:pt>
                <c:pt idx="56">
                  <c:v>14.189</c:v>
                </c:pt>
                <c:pt idx="57">
                  <c:v>14.18</c:v>
                </c:pt>
                <c:pt idx="58">
                  <c:v>14.06</c:v>
                </c:pt>
                <c:pt idx="59">
                  <c:v>14.032</c:v>
                </c:pt>
                <c:pt idx="60">
                  <c:v>14.045</c:v>
                </c:pt>
                <c:pt idx="61">
                  <c:v>14.0</c:v>
                </c:pt>
                <c:pt idx="62">
                  <c:v>13.955</c:v>
                </c:pt>
                <c:pt idx="63">
                  <c:v>14.033</c:v>
                </c:pt>
                <c:pt idx="64">
                  <c:v>13.999</c:v>
                </c:pt>
                <c:pt idx="65">
                  <c:v>13.974</c:v>
                </c:pt>
                <c:pt idx="66">
                  <c:v>13.951</c:v>
                </c:pt>
                <c:pt idx="67">
                  <c:v>13.955</c:v>
                </c:pt>
                <c:pt idx="68">
                  <c:v>14.108</c:v>
                </c:pt>
                <c:pt idx="69">
                  <c:v>14.126</c:v>
                </c:pt>
                <c:pt idx="70">
                  <c:v>14.144</c:v>
                </c:pt>
                <c:pt idx="71">
                  <c:v>14.209</c:v>
                </c:pt>
                <c:pt idx="72">
                  <c:v>14.262</c:v>
                </c:pt>
                <c:pt idx="73">
                  <c:v>14.331</c:v>
                </c:pt>
                <c:pt idx="74">
                  <c:v>14.394</c:v>
                </c:pt>
                <c:pt idx="75">
                  <c:v>14.374</c:v>
                </c:pt>
                <c:pt idx="76">
                  <c:v>14.495</c:v>
                </c:pt>
                <c:pt idx="77">
                  <c:v>14.473</c:v>
                </c:pt>
                <c:pt idx="78">
                  <c:v>14.472</c:v>
                </c:pt>
                <c:pt idx="79">
                  <c:v>14.484</c:v>
                </c:pt>
                <c:pt idx="80">
                  <c:v>14.487</c:v>
                </c:pt>
                <c:pt idx="81">
                  <c:v>14.543</c:v>
                </c:pt>
                <c:pt idx="82">
                  <c:v>14.63</c:v>
                </c:pt>
                <c:pt idx="83">
                  <c:v>14.635</c:v>
                </c:pt>
                <c:pt idx="84">
                  <c:v>14.631</c:v>
                </c:pt>
                <c:pt idx="85">
                  <c:v>14.71</c:v>
                </c:pt>
                <c:pt idx="86">
                  <c:v>14.596</c:v>
                </c:pt>
                <c:pt idx="87">
                  <c:v>14.625</c:v>
                </c:pt>
                <c:pt idx="88">
                  <c:v>14.495</c:v>
                </c:pt>
                <c:pt idx="89">
                  <c:v>14.51</c:v>
                </c:pt>
                <c:pt idx="90">
                  <c:v>14.44</c:v>
                </c:pt>
                <c:pt idx="91">
                  <c:v>14.349</c:v>
                </c:pt>
                <c:pt idx="92">
                  <c:v>14.303</c:v>
                </c:pt>
                <c:pt idx="93">
                  <c:v>14.211</c:v>
                </c:pt>
                <c:pt idx="94">
                  <c:v>14.202</c:v>
                </c:pt>
                <c:pt idx="95">
                  <c:v>14.172</c:v>
                </c:pt>
                <c:pt idx="96">
                  <c:v>14.173</c:v>
                </c:pt>
                <c:pt idx="97">
                  <c:v>14.106</c:v>
                </c:pt>
                <c:pt idx="98">
                  <c:v>14.131</c:v>
                </c:pt>
                <c:pt idx="99">
                  <c:v>14.139</c:v>
                </c:pt>
                <c:pt idx="100">
                  <c:v>14.315</c:v>
                </c:pt>
                <c:pt idx="101">
                  <c:v>14.464</c:v>
                </c:pt>
                <c:pt idx="102">
                  <c:v>14.457</c:v>
                </c:pt>
                <c:pt idx="103">
                  <c:v>14.516</c:v>
                </c:pt>
                <c:pt idx="104">
                  <c:v>14.527</c:v>
                </c:pt>
                <c:pt idx="105">
                  <c:v>14.504</c:v>
                </c:pt>
                <c:pt idx="106">
                  <c:v>14.51</c:v>
                </c:pt>
                <c:pt idx="107">
                  <c:v>14.55</c:v>
                </c:pt>
                <c:pt idx="108">
                  <c:v>14.616</c:v>
                </c:pt>
                <c:pt idx="109">
                  <c:v>14.607</c:v>
                </c:pt>
                <c:pt idx="110">
                  <c:v>14.532</c:v>
                </c:pt>
                <c:pt idx="111">
                  <c:v>14.444</c:v>
                </c:pt>
                <c:pt idx="112">
                  <c:v>14.461</c:v>
                </c:pt>
                <c:pt idx="113">
                  <c:v>14.385</c:v>
                </c:pt>
                <c:pt idx="114">
                  <c:v>14.388</c:v>
                </c:pt>
                <c:pt idx="115">
                  <c:v>14.427</c:v>
                </c:pt>
                <c:pt idx="116">
                  <c:v>14.444</c:v>
                </c:pt>
                <c:pt idx="117">
                  <c:v>14.412</c:v>
                </c:pt>
                <c:pt idx="118">
                  <c:v>14.41</c:v>
                </c:pt>
                <c:pt idx="119">
                  <c:v>14.423</c:v>
                </c:pt>
                <c:pt idx="120">
                  <c:v>14.453</c:v>
                </c:pt>
                <c:pt idx="121">
                  <c:v>14.501</c:v>
                </c:pt>
                <c:pt idx="122">
                  <c:v>14.499</c:v>
                </c:pt>
                <c:pt idx="123">
                  <c:v>14.632</c:v>
                </c:pt>
                <c:pt idx="124">
                  <c:v>14.607</c:v>
                </c:pt>
                <c:pt idx="125">
                  <c:v>14.656</c:v>
                </c:pt>
                <c:pt idx="126">
                  <c:v>14.712</c:v>
                </c:pt>
                <c:pt idx="127">
                  <c:v>14.753</c:v>
                </c:pt>
                <c:pt idx="128">
                  <c:v>14.781</c:v>
                </c:pt>
                <c:pt idx="129">
                  <c:v>14.813</c:v>
                </c:pt>
                <c:pt idx="130">
                  <c:v>14.825</c:v>
                </c:pt>
                <c:pt idx="131">
                  <c:v>14.771</c:v>
                </c:pt>
                <c:pt idx="132">
                  <c:v>14.77</c:v>
                </c:pt>
                <c:pt idx="133">
                  <c:v>14.698</c:v>
                </c:pt>
                <c:pt idx="134">
                  <c:v>14.851</c:v>
                </c:pt>
                <c:pt idx="135">
                  <c:v>14.841</c:v>
                </c:pt>
                <c:pt idx="136">
                  <c:v>14.765</c:v>
                </c:pt>
                <c:pt idx="137">
                  <c:v>14.873</c:v>
                </c:pt>
                <c:pt idx="138">
                  <c:v>14.929</c:v>
                </c:pt>
                <c:pt idx="139">
                  <c:v>15.009</c:v>
                </c:pt>
                <c:pt idx="140">
                  <c:v>14.939</c:v>
                </c:pt>
                <c:pt idx="141">
                  <c:v>14.935</c:v>
                </c:pt>
                <c:pt idx="142">
                  <c:v>14.964</c:v>
                </c:pt>
                <c:pt idx="143">
                  <c:v>15.039</c:v>
                </c:pt>
                <c:pt idx="144">
                  <c:v>14.986</c:v>
                </c:pt>
                <c:pt idx="145">
                  <c:v>15.032</c:v>
                </c:pt>
                <c:pt idx="146">
                  <c:v>15.148</c:v>
                </c:pt>
                <c:pt idx="147">
                  <c:v>15.134</c:v>
                </c:pt>
                <c:pt idx="148">
                  <c:v>15.08</c:v>
                </c:pt>
                <c:pt idx="149">
                  <c:v>14.999</c:v>
                </c:pt>
                <c:pt idx="150">
                  <c:v>15.066</c:v>
                </c:pt>
                <c:pt idx="151">
                  <c:v>15.127</c:v>
                </c:pt>
                <c:pt idx="152">
                  <c:v>15.092</c:v>
                </c:pt>
                <c:pt idx="153">
                  <c:v>15.017</c:v>
                </c:pt>
                <c:pt idx="154">
                  <c:v>15.022</c:v>
                </c:pt>
                <c:pt idx="155">
                  <c:v>15.102</c:v>
                </c:pt>
              </c:numCache>
            </c:numRef>
          </c:xVal>
          <c:yVal>
            <c:numRef>
              <c:f>correlation!$C$2:$C$157</c:f>
              <c:numCache>
                <c:formatCode>General</c:formatCode>
                <c:ptCount val="156"/>
                <c:pt idx="0">
                  <c:v>8.038</c:v>
                </c:pt>
                <c:pt idx="1">
                  <c:v>8.065</c:v>
                </c:pt>
                <c:pt idx="2">
                  <c:v>8.071</c:v>
                </c:pt>
                <c:pt idx="3">
                  <c:v>8.037999999999998</c:v>
                </c:pt>
                <c:pt idx="4">
                  <c:v>7.984</c:v>
                </c:pt>
                <c:pt idx="5">
                  <c:v>7.991</c:v>
                </c:pt>
                <c:pt idx="6">
                  <c:v>7.968000000000001</c:v>
                </c:pt>
                <c:pt idx="7">
                  <c:v>7.975</c:v>
                </c:pt>
                <c:pt idx="8">
                  <c:v>8.004</c:v>
                </c:pt>
                <c:pt idx="9">
                  <c:v>8.072</c:v>
                </c:pt>
                <c:pt idx="10">
                  <c:v>8.087</c:v>
                </c:pt>
                <c:pt idx="11">
                  <c:v>8.104999999999998</c:v>
                </c:pt>
                <c:pt idx="12">
                  <c:v>8.129000000000001</c:v>
                </c:pt>
                <c:pt idx="13">
                  <c:v>8.156</c:v>
                </c:pt>
                <c:pt idx="14">
                  <c:v>8.219</c:v>
                </c:pt>
                <c:pt idx="15">
                  <c:v>8.242999999999998</c:v>
                </c:pt>
                <c:pt idx="16">
                  <c:v>8.288</c:v>
                </c:pt>
                <c:pt idx="17">
                  <c:v>8.255999999999998</c:v>
                </c:pt>
                <c:pt idx="18">
                  <c:v>8.235</c:v>
                </c:pt>
                <c:pt idx="19">
                  <c:v>8.245</c:v>
                </c:pt>
                <c:pt idx="20">
                  <c:v>8.303</c:v>
                </c:pt>
                <c:pt idx="21">
                  <c:v>8.277</c:v>
                </c:pt>
                <c:pt idx="22">
                  <c:v>8.269</c:v>
                </c:pt>
                <c:pt idx="23">
                  <c:v>8.283999999999998</c:v>
                </c:pt>
                <c:pt idx="24">
                  <c:v>8.277999999999998</c:v>
                </c:pt>
                <c:pt idx="25">
                  <c:v>8.241</c:v>
                </c:pt>
                <c:pt idx="26">
                  <c:v>8.175</c:v>
                </c:pt>
                <c:pt idx="27">
                  <c:v>8.181</c:v>
                </c:pt>
                <c:pt idx="28">
                  <c:v>8.168</c:v>
                </c:pt>
                <c:pt idx="29">
                  <c:v>8.105</c:v>
                </c:pt>
                <c:pt idx="30">
                  <c:v>8.031000000000001</c:v>
                </c:pt>
                <c:pt idx="31">
                  <c:v>8.046000000000001</c:v>
                </c:pt>
                <c:pt idx="32">
                  <c:v>8.031000000000001</c:v>
                </c:pt>
                <c:pt idx="33">
                  <c:v>8.005999999999998</c:v>
                </c:pt>
                <c:pt idx="34">
                  <c:v>8.0</c:v>
                </c:pt>
                <c:pt idx="35">
                  <c:v>8.008000000000001</c:v>
                </c:pt>
                <c:pt idx="36">
                  <c:v>8.047000000000001</c:v>
                </c:pt>
                <c:pt idx="37">
                  <c:v>8.069999999999998</c:v>
                </c:pt>
                <c:pt idx="38">
                  <c:v>8.096</c:v>
                </c:pt>
                <c:pt idx="39">
                  <c:v>8.134</c:v>
                </c:pt>
                <c:pt idx="40">
                  <c:v>8.143000000000001</c:v>
                </c:pt>
                <c:pt idx="41">
                  <c:v>8.151000000000001</c:v>
                </c:pt>
                <c:pt idx="42">
                  <c:v>8.204000000000001</c:v>
                </c:pt>
                <c:pt idx="43">
                  <c:v>8.256</c:v>
                </c:pt>
                <c:pt idx="44">
                  <c:v>8.278999999999998</c:v>
                </c:pt>
                <c:pt idx="45">
                  <c:v>8.295</c:v>
                </c:pt>
                <c:pt idx="46">
                  <c:v>8.288</c:v>
                </c:pt>
                <c:pt idx="47">
                  <c:v>8.296000000000001</c:v>
                </c:pt>
                <c:pt idx="48">
                  <c:v>8.312999999999998</c:v>
                </c:pt>
                <c:pt idx="49">
                  <c:v>8.279</c:v>
                </c:pt>
                <c:pt idx="50">
                  <c:v>8.28</c:v>
                </c:pt>
                <c:pt idx="51">
                  <c:v>8.258000000000001</c:v>
                </c:pt>
                <c:pt idx="52">
                  <c:v>8.23</c:v>
                </c:pt>
                <c:pt idx="53">
                  <c:v>8.194</c:v>
                </c:pt>
                <c:pt idx="54">
                  <c:v>8.181000000000001</c:v>
                </c:pt>
                <c:pt idx="55">
                  <c:v>8.189</c:v>
                </c:pt>
                <c:pt idx="56">
                  <c:v>8.239000000000001</c:v>
                </c:pt>
                <c:pt idx="57">
                  <c:v>8.275000000000002</c:v>
                </c:pt>
                <c:pt idx="58">
                  <c:v>8.260000000000001</c:v>
                </c:pt>
                <c:pt idx="59">
                  <c:v>8.267</c:v>
                </c:pt>
                <c:pt idx="60">
                  <c:v>8.261</c:v>
                </c:pt>
                <c:pt idx="61">
                  <c:v>8.281000000000001</c:v>
                </c:pt>
                <c:pt idx="62">
                  <c:v>8.294999999999998</c:v>
                </c:pt>
                <c:pt idx="63">
                  <c:v>8.334</c:v>
                </c:pt>
                <c:pt idx="64">
                  <c:v>8.358</c:v>
                </c:pt>
                <c:pt idx="65">
                  <c:v>8.37</c:v>
                </c:pt>
                <c:pt idx="66">
                  <c:v>8.362</c:v>
                </c:pt>
                <c:pt idx="67">
                  <c:v>8.356</c:v>
                </c:pt>
                <c:pt idx="68">
                  <c:v>8.406000000000002</c:v>
                </c:pt>
                <c:pt idx="69">
                  <c:v>8.456</c:v>
                </c:pt>
                <c:pt idx="70">
                  <c:v>8.505999999999998</c:v>
                </c:pt>
                <c:pt idx="71">
                  <c:v>8.492</c:v>
                </c:pt>
                <c:pt idx="72">
                  <c:v>8.518999999999998</c:v>
                </c:pt>
                <c:pt idx="73">
                  <c:v>8.533999999999998</c:v>
                </c:pt>
                <c:pt idx="74">
                  <c:v>8.563999999999998</c:v>
                </c:pt>
                <c:pt idx="75">
                  <c:v>8.556</c:v>
                </c:pt>
                <c:pt idx="76">
                  <c:v>8.568000000000001</c:v>
                </c:pt>
                <c:pt idx="77">
                  <c:v>8.567</c:v>
                </c:pt>
                <c:pt idx="78">
                  <c:v>8.549</c:v>
                </c:pt>
                <c:pt idx="79">
                  <c:v>8.567</c:v>
                </c:pt>
                <c:pt idx="80">
                  <c:v>8.59</c:v>
                </c:pt>
                <c:pt idx="81">
                  <c:v>8.642000000000001</c:v>
                </c:pt>
                <c:pt idx="82">
                  <c:v>8.655</c:v>
                </c:pt>
                <c:pt idx="83">
                  <c:v>8.66</c:v>
                </c:pt>
                <c:pt idx="84">
                  <c:v>8.661999999999998</c:v>
                </c:pt>
                <c:pt idx="85">
                  <c:v>8.704000000000001</c:v>
                </c:pt>
                <c:pt idx="86">
                  <c:v>8.726</c:v>
                </c:pt>
                <c:pt idx="87">
                  <c:v>8.732</c:v>
                </c:pt>
                <c:pt idx="88">
                  <c:v>8.745</c:v>
                </c:pt>
                <c:pt idx="89">
                  <c:v>8.754999999999998</c:v>
                </c:pt>
                <c:pt idx="90">
                  <c:v>8.743999999999997</c:v>
                </c:pt>
                <c:pt idx="91">
                  <c:v>8.727</c:v>
                </c:pt>
                <c:pt idx="92">
                  <c:v>8.688000000000001</c:v>
                </c:pt>
                <c:pt idx="93">
                  <c:v>8.674000000000001</c:v>
                </c:pt>
                <c:pt idx="94">
                  <c:v>8.665</c:v>
                </c:pt>
                <c:pt idx="95">
                  <c:v>8.676</c:v>
                </c:pt>
                <c:pt idx="96">
                  <c:v>8.647000000000002</c:v>
                </c:pt>
                <c:pt idx="97">
                  <c:v>8.652</c:v>
                </c:pt>
                <c:pt idx="98">
                  <c:v>8.611999999999998</c:v>
                </c:pt>
                <c:pt idx="99">
                  <c:v>8.605</c:v>
                </c:pt>
                <c:pt idx="100">
                  <c:v>8.607000000000001</c:v>
                </c:pt>
                <c:pt idx="101">
                  <c:v>8.621</c:v>
                </c:pt>
                <c:pt idx="102">
                  <c:v>8.642</c:v>
                </c:pt>
                <c:pt idx="103">
                  <c:v>8.659</c:v>
                </c:pt>
                <c:pt idx="104">
                  <c:v>8.67</c:v>
                </c:pt>
                <c:pt idx="105">
                  <c:v>8.669</c:v>
                </c:pt>
                <c:pt idx="106">
                  <c:v>8.654</c:v>
                </c:pt>
                <c:pt idx="107">
                  <c:v>8.644</c:v>
                </c:pt>
                <c:pt idx="108">
                  <c:v>8.675999999999998</c:v>
                </c:pt>
                <c:pt idx="109">
                  <c:v>8.672999999999998</c:v>
                </c:pt>
                <c:pt idx="110">
                  <c:v>8.648</c:v>
                </c:pt>
                <c:pt idx="111">
                  <c:v>8.635</c:v>
                </c:pt>
                <c:pt idx="112">
                  <c:v>8.647</c:v>
                </c:pt>
                <c:pt idx="113">
                  <c:v>8.626999999999998</c:v>
                </c:pt>
                <c:pt idx="114">
                  <c:v>8.601999999999998</c:v>
                </c:pt>
                <c:pt idx="115">
                  <c:v>8.610999999999998</c:v>
                </c:pt>
                <c:pt idx="116">
                  <c:v>8.617000000000001</c:v>
                </c:pt>
                <c:pt idx="117">
                  <c:v>8.637999999999998</c:v>
                </c:pt>
                <c:pt idx="118">
                  <c:v>8.612999999999997</c:v>
                </c:pt>
                <c:pt idx="119">
                  <c:v>8.627999999999996</c:v>
                </c:pt>
                <c:pt idx="120">
                  <c:v>8.645</c:v>
                </c:pt>
                <c:pt idx="121">
                  <c:v>8.658</c:v>
                </c:pt>
                <c:pt idx="122">
                  <c:v>8.686000000000001</c:v>
                </c:pt>
                <c:pt idx="123">
                  <c:v>8.743</c:v>
                </c:pt>
                <c:pt idx="124">
                  <c:v>8.757000000000001</c:v>
                </c:pt>
                <c:pt idx="125">
                  <c:v>8.765</c:v>
                </c:pt>
                <c:pt idx="126">
                  <c:v>8.787000000000001</c:v>
                </c:pt>
                <c:pt idx="127">
                  <c:v>8.779</c:v>
                </c:pt>
                <c:pt idx="128">
                  <c:v>8.827</c:v>
                </c:pt>
                <c:pt idx="129">
                  <c:v>8.841</c:v>
                </c:pt>
                <c:pt idx="130">
                  <c:v>8.892</c:v>
                </c:pt>
                <c:pt idx="131">
                  <c:v>8.911</c:v>
                </c:pt>
                <c:pt idx="132">
                  <c:v>8.936</c:v>
                </c:pt>
                <c:pt idx="133">
                  <c:v>8.937000000000001</c:v>
                </c:pt>
                <c:pt idx="134">
                  <c:v>8.957000000000002</c:v>
                </c:pt>
                <c:pt idx="135">
                  <c:v>8.941000000000002</c:v>
                </c:pt>
                <c:pt idx="136">
                  <c:v>8.976000000000002</c:v>
                </c:pt>
                <c:pt idx="137">
                  <c:v>9.044999999999998</c:v>
                </c:pt>
                <c:pt idx="138">
                  <c:v>9.065999999999998</c:v>
                </c:pt>
                <c:pt idx="139">
                  <c:v>9.087</c:v>
                </c:pt>
                <c:pt idx="140">
                  <c:v>9.119</c:v>
                </c:pt>
                <c:pt idx="141">
                  <c:v>9.156</c:v>
                </c:pt>
                <c:pt idx="142">
                  <c:v>9.152999999999998</c:v>
                </c:pt>
                <c:pt idx="143">
                  <c:v>9.176</c:v>
                </c:pt>
                <c:pt idx="144">
                  <c:v>9.249000000000001</c:v>
                </c:pt>
                <c:pt idx="145">
                  <c:v>9.314999999999997</c:v>
                </c:pt>
                <c:pt idx="146">
                  <c:v>9.342999999999998</c:v>
                </c:pt>
                <c:pt idx="147">
                  <c:v>9.377999999999998</c:v>
                </c:pt>
                <c:pt idx="148">
                  <c:v>9.427</c:v>
                </c:pt>
                <c:pt idx="149">
                  <c:v>9.48</c:v>
                </c:pt>
                <c:pt idx="150">
                  <c:v>9.471</c:v>
                </c:pt>
                <c:pt idx="151">
                  <c:v>9.493000000000002</c:v>
                </c:pt>
                <c:pt idx="152">
                  <c:v>9.543000000000001</c:v>
                </c:pt>
                <c:pt idx="153">
                  <c:v>9.554</c:v>
                </c:pt>
                <c:pt idx="154">
                  <c:v>9.548</c:v>
                </c:pt>
                <c:pt idx="155">
                  <c:v>9.556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0749440"/>
        <c:axId val="-1174031728"/>
      </c:scatterChart>
      <c:valAx>
        <c:axId val="-11707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Sacramento 10-year</a:t>
                </a:r>
                <a:r>
                  <a:rPr lang="en-US" sz="1200" baseline="0"/>
                  <a:t> MA Temperature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031728"/>
        <c:crosses val="autoZero"/>
        <c:crossBetween val="midCat"/>
      </c:valAx>
      <c:valAx>
        <c:axId val="-1174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Global 10-year MA Temperature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074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Correlation of Global and Sacramento Temperatures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correlation!$D$1</c:f>
              <c:strCache>
                <c:ptCount val="1"/>
                <c:pt idx="0">
                  <c:v>Sacramento 10 year MA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2F9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C5CBA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506081632908"/>
                  <c:y val="-0.01217544087980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9C5CBA"/>
                        </a:solidFill>
                      </a:rPr>
                      <a:t>y = 0.6243x + 9.1097</a:t>
                    </a:r>
                    <a:endParaRPr lang="en-US" sz="1200">
                      <a:solidFill>
                        <a:srgbClr val="9C5CBA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 w="3175">
                  <a:solidFill>
                    <a:srgbClr val="9C5CBA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correlation!$C$2:$C$157</c:f>
              <c:numCache>
                <c:formatCode>General</c:formatCode>
                <c:ptCount val="156"/>
                <c:pt idx="0">
                  <c:v>8.038</c:v>
                </c:pt>
                <c:pt idx="1">
                  <c:v>8.065</c:v>
                </c:pt>
                <c:pt idx="2">
                  <c:v>8.071</c:v>
                </c:pt>
                <c:pt idx="3">
                  <c:v>8.037999999999998</c:v>
                </c:pt>
                <c:pt idx="4">
                  <c:v>7.984</c:v>
                </c:pt>
                <c:pt idx="5">
                  <c:v>7.991</c:v>
                </c:pt>
                <c:pt idx="6">
                  <c:v>7.968000000000001</c:v>
                </c:pt>
                <c:pt idx="7">
                  <c:v>7.975</c:v>
                </c:pt>
                <c:pt idx="8">
                  <c:v>8.004</c:v>
                </c:pt>
                <c:pt idx="9">
                  <c:v>8.072</c:v>
                </c:pt>
                <c:pt idx="10">
                  <c:v>8.087</c:v>
                </c:pt>
                <c:pt idx="11">
                  <c:v>8.104999999999998</c:v>
                </c:pt>
                <c:pt idx="12">
                  <c:v>8.129000000000001</c:v>
                </c:pt>
                <c:pt idx="13">
                  <c:v>8.156</c:v>
                </c:pt>
                <c:pt idx="14">
                  <c:v>8.219</c:v>
                </c:pt>
                <c:pt idx="15">
                  <c:v>8.242999999999998</c:v>
                </c:pt>
                <c:pt idx="16">
                  <c:v>8.288</c:v>
                </c:pt>
                <c:pt idx="17">
                  <c:v>8.255999999999998</c:v>
                </c:pt>
                <c:pt idx="18">
                  <c:v>8.235</c:v>
                </c:pt>
                <c:pt idx="19">
                  <c:v>8.245</c:v>
                </c:pt>
                <c:pt idx="20">
                  <c:v>8.303</c:v>
                </c:pt>
                <c:pt idx="21">
                  <c:v>8.277</c:v>
                </c:pt>
                <c:pt idx="22">
                  <c:v>8.269</c:v>
                </c:pt>
                <c:pt idx="23">
                  <c:v>8.283999999999998</c:v>
                </c:pt>
                <c:pt idx="24">
                  <c:v>8.277999999999998</c:v>
                </c:pt>
                <c:pt idx="25">
                  <c:v>8.241</c:v>
                </c:pt>
                <c:pt idx="26">
                  <c:v>8.175</c:v>
                </c:pt>
                <c:pt idx="27">
                  <c:v>8.181</c:v>
                </c:pt>
                <c:pt idx="28">
                  <c:v>8.168</c:v>
                </c:pt>
                <c:pt idx="29">
                  <c:v>8.105</c:v>
                </c:pt>
                <c:pt idx="30">
                  <c:v>8.031000000000001</c:v>
                </c:pt>
                <c:pt idx="31">
                  <c:v>8.046000000000001</c:v>
                </c:pt>
                <c:pt idx="32">
                  <c:v>8.031000000000001</c:v>
                </c:pt>
                <c:pt idx="33">
                  <c:v>8.005999999999998</c:v>
                </c:pt>
                <c:pt idx="34">
                  <c:v>8.0</c:v>
                </c:pt>
                <c:pt idx="35">
                  <c:v>8.008000000000001</c:v>
                </c:pt>
                <c:pt idx="36">
                  <c:v>8.047000000000001</c:v>
                </c:pt>
                <c:pt idx="37">
                  <c:v>8.069999999999998</c:v>
                </c:pt>
                <c:pt idx="38">
                  <c:v>8.096</c:v>
                </c:pt>
                <c:pt idx="39">
                  <c:v>8.134</c:v>
                </c:pt>
                <c:pt idx="40">
                  <c:v>8.143000000000001</c:v>
                </c:pt>
                <c:pt idx="41">
                  <c:v>8.151000000000001</c:v>
                </c:pt>
                <c:pt idx="42">
                  <c:v>8.204000000000001</c:v>
                </c:pt>
                <c:pt idx="43">
                  <c:v>8.256</c:v>
                </c:pt>
                <c:pt idx="44">
                  <c:v>8.278999999999998</c:v>
                </c:pt>
                <c:pt idx="45">
                  <c:v>8.295</c:v>
                </c:pt>
                <c:pt idx="46">
                  <c:v>8.288</c:v>
                </c:pt>
                <c:pt idx="47">
                  <c:v>8.296000000000001</c:v>
                </c:pt>
                <c:pt idx="48">
                  <c:v>8.312999999999998</c:v>
                </c:pt>
                <c:pt idx="49">
                  <c:v>8.279</c:v>
                </c:pt>
                <c:pt idx="50">
                  <c:v>8.28</c:v>
                </c:pt>
                <c:pt idx="51">
                  <c:v>8.258000000000001</c:v>
                </c:pt>
                <c:pt idx="52">
                  <c:v>8.23</c:v>
                </c:pt>
                <c:pt idx="53">
                  <c:v>8.194</c:v>
                </c:pt>
                <c:pt idx="54">
                  <c:v>8.181000000000001</c:v>
                </c:pt>
                <c:pt idx="55">
                  <c:v>8.189</c:v>
                </c:pt>
                <c:pt idx="56">
                  <c:v>8.239000000000001</c:v>
                </c:pt>
                <c:pt idx="57">
                  <c:v>8.275000000000002</c:v>
                </c:pt>
                <c:pt idx="58">
                  <c:v>8.260000000000001</c:v>
                </c:pt>
                <c:pt idx="59">
                  <c:v>8.267</c:v>
                </c:pt>
                <c:pt idx="60">
                  <c:v>8.261</c:v>
                </c:pt>
                <c:pt idx="61">
                  <c:v>8.281000000000001</c:v>
                </c:pt>
                <c:pt idx="62">
                  <c:v>8.294999999999998</c:v>
                </c:pt>
                <c:pt idx="63">
                  <c:v>8.334</c:v>
                </c:pt>
                <c:pt idx="64">
                  <c:v>8.358</c:v>
                </c:pt>
                <c:pt idx="65">
                  <c:v>8.37</c:v>
                </c:pt>
                <c:pt idx="66">
                  <c:v>8.362</c:v>
                </c:pt>
                <c:pt idx="67">
                  <c:v>8.356</c:v>
                </c:pt>
                <c:pt idx="68">
                  <c:v>8.406000000000002</c:v>
                </c:pt>
                <c:pt idx="69">
                  <c:v>8.456</c:v>
                </c:pt>
                <c:pt idx="70">
                  <c:v>8.505999999999998</c:v>
                </c:pt>
                <c:pt idx="71">
                  <c:v>8.492</c:v>
                </c:pt>
                <c:pt idx="72">
                  <c:v>8.518999999999998</c:v>
                </c:pt>
                <c:pt idx="73">
                  <c:v>8.533999999999998</c:v>
                </c:pt>
                <c:pt idx="74">
                  <c:v>8.563999999999998</c:v>
                </c:pt>
                <c:pt idx="75">
                  <c:v>8.556</c:v>
                </c:pt>
                <c:pt idx="76">
                  <c:v>8.568000000000001</c:v>
                </c:pt>
                <c:pt idx="77">
                  <c:v>8.567</c:v>
                </c:pt>
                <c:pt idx="78">
                  <c:v>8.549</c:v>
                </c:pt>
                <c:pt idx="79">
                  <c:v>8.567</c:v>
                </c:pt>
                <c:pt idx="80">
                  <c:v>8.59</c:v>
                </c:pt>
                <c:pt idx="81">
                  <c:v>8.642000000000001</c:v>
                </c:pt>
                <c:pt idx="82">
                  <c:v>8.655</c:v>
                </c:pt>
                <c:pt idx="83">
                  <c:v>8.66</c:v>
                </c:pt>
                <c:pt idx="84">
                  <c:v>8.661999999999998</c:v>
                </c:pt>
                <c:pt idx="85">
                  <c:v>8.704000000000001</c:v>
                </c:pt>
                <c:pt idx="86">
                  <c:v>8.726</c:v>
                </c:pt>
                <c:pt idx="87">
                  <c:v>8.732</c:v>
                </c:pt>
                <c:pt idx="88">
                  <c:v>8.745</c:v>
                </c:pt>
                <c:pt idx="89">
                  <c:v>8.754999999999998</c:v>
                </c:pt>
                <c:pt idx="90">
                  <c:v>8.743999999999997</c:v>
                </c:pt>
                <c:pt idx="91">
                  <c:v>8.727</c:v>
                </c:pt>
                <c:pt idx="92">
                  <c:v>8.688000000000001</c:v>
                </c:pt>
                <c:pt idx="93">
                  <c:v>8.674000000000001</c:v>
                </c:pt>
                <c:pt idx="94">
                  <c:v>8.665</c:v>
                </c:pt>
                <c:pt idx="95">
                  <c:v>8.676</c:v>
                </c:pt>
                <c:pt idx="96">
                  <c:v>8.647000000000002</c:v>
                </c:pt>
                <c:pt idx="97">
                  <c:v>8.652</c:v>
                </c:pt>
                <c:pt idx="98">
                  <c:v>8.611999999999998</c:v>
                </c:pt>
                <c:pt idx="99">
                  <c:v>8.605</c:v>
                </c:pt>
                <c:pt idx="100">
                  <c:v>8.607000000000001</c:v>
                </c:pt>
                <c:pt idx="101">
                  <c:v>8.621</c:v>
                </c:pt>
                <c:pt idx="102">
                  <c:v>8.642</c:v>
                </c:pt>
                <c:pt idx="103">
                  <c:v>8.659</c:v>
                </c:pt>
                <c:pt idx="104">
                  <c:v>8.67</c:v>
                </c:pt>
                <c:pt idx="105">
                  <c:v>8.669</c:v>
                </c:pt>
                <c:pt idx="106">
                  <c:v>8.654</c:v>
                </c:pt>
                <c:pt idx="107">
                  <c:v>8.644</c:v>
                </c:pt>
                <c:pt idx="108">
                  <c:v>8.675999999999998</c:v>
                </c:pt>
                <c:pt idx="109">
                  <c:v>8.672999999999998</c:v>
                </c:pt>
                <c:pt idx="110">
                  <c:v>8.648</c:v>
                </c:pt>
                <c:pt idx="111">
                  <c:v>8.635</c:v>
                </c:pt>
                <c:pt idx="112">
                  <c:v>8.647</c:v>
                </c:pt>
                <c:pt idx="113">
                  <c:v>8.626999999999998</c:v>
                </c:pt>
                <c:pt idx="114">
                  <c:v>8.601999999999998</c:v>
                </c:pt>
                <c:pt idx="115">
                  <c:v>8.610999999999998</c:v>
                </c:pt>
                <c:pt idx="116">
                  <c:v>8.617000000000001</c:v>
                </c:pt>
                <c:pt idx="117">
                  <c:v>8.637999999999998</c:v>
                </c:pt>
                <c:pt idx="118">
                  <c:v>8.612999999999997</c:v>
                </c:pt>
                <c:pt idx="119">
                  <c:v>8.627999999999996</c:v>
                </c:pt>
                <c:pt idx="120">
                  <c:v>8.645</c:v>
                </c:pt>
                <c:pt idx="121">
                  <c:v>8.658</c:v>
                </c:pt>
                <c:pt idx="122">
                  <c:v>8.686000000000001</c:v>
                </c:pt>
                <c:pt idx="123">
                  <c:v>8.743</c:v>
                </c:pt>
                <c:pt idx="124">
                  <c:v>8.757000000000001</c:v>
                </c:pt>
                <c:pt idx="125">
                  <c:v>8.765</c:v>
                </c:pt>
                <c:pt idx="126">
                  <c:v>8.787000000000001</c:v>
                </c:pt>
                <c:pt idx="127">
                  <c:v>8.779</c:v>
                </c:pt>
                <c:pt idx="128">
                  <c:v>8.827</c:v>
                </c:pt>
                <c:pt idx="129">
                  <c:v>8.841</c:v>
                </c:pt>
                <c:pt idx="130">
                  <c:v>8.892</c:v>
                </c:pt>
                <c:pt idx="131">
                  <c:v>8.911</c:v>
                </c:pt>
                <c:pt idx="132">
                  <c:v>8.936</c:v>
                </c:pt>
                <c:pt idx="133">
                  <c:v>8.937000000000001</c:v>
                </c:pt>
                <c:pt idx="134">
                  <c:v>8.957000000000002</c:v>
                </c:pt>
                <c:pt idx="135">
                  <c:v>8.941000000000002</c:v>
                </c:pt>
                <c:pt idx="136">
                  <c:v>8.976000000000002</c:v>
                </c:pt>
                <c:pt idx="137">
                  <c:v>9.044999999999998</c:v>
                </c:pt>
                <c:pt idx="138">
                  <c:v>9.065999999999998</c:v>
                </c:pt>
                <c:pt idx="139">
                  <c:v>9.087</c:v>
                </c:pt>
                <c:pt idx="140">
                  <c:v>9.119</c:v>
                </c:pt>
                <c:pt idx="141">
                  <c:v>9.156</c:v>
                </c:pt>
                <c:pt idx="142">
                  <c:v>9.152999999999998</c:v>
                </c:pt>
                <c:pt idx="143">
                  <c:v>9.176</c:v>
                </c:pt>
                <c:pt idx="144">
                  <c:v>9.249000000000001</c:v>
                </c:pt>
                <c:pt idx="145">
                  <c:v>9.314999999999997</c:v>
                </c:pt>
                <c:pt idx="146">
                  <c:v>9.342999999999998</c:v>
                </c:pt>
                <c:pt idx="147">
                  <c:v>9.377999999999998</c:v>
                </c:pt>
                <c:pt idx="148">
                  <c:v>9.427</c:v>
                </c:pt>
                <c:pt idx="149">
                  <c:v>9.48</c:v>
                </c:pt>
                <c:pt idx="150">
                  <c:v>9.471</c:v>
                </c:pt>
                <c:pt idx="151">
                  <c:v>9.493000000000002</c:v>
                </c:pt>
                <c:pt idx="152">
                  <c:v>9.543000000000001</c:v>
                </c:pt>
                <c:pt idx="153">
                  <c:v>9.554</c:v>
                </c:pt>
                <c:pt idx="154">
                  <c:v>9.548</c:v>
                </c:pt>
                <c:pt idx="155">
                  <c:v>9.556</c:v>
                </c:pt>
              </c:numCache>
            </c:numRef>
          </c:xVal>
          <c:yVal>
            <c:numRef>
              <c:f>correlation!$D$2:$D$157</c:f>
              <c:numCache>
                <c:formatCode>General</c:formatCode>
                <c:ptCount val="156"/>
                <c:pt idx="0">
                  <c:v>14.177</c:v>
                </c:pt>
                <c:pt idx="1">
                  <c:v>14.136</c:v>
                </c:pt>
                <c:pt idx="2">
                  <c:v>14.137</c:v>
                </c:pt>
                <c:pt idx="3">
                  <c:v>14.186</c:v>
                </c:pt>
                <c:pt idx="4">
                  <c:v>14.248</c:v>
                </c:pt>
                <c:pt idx="5">
                  <c:v>14.251</c:v>
                </c:pt>
                <c:pt idx="6">
                  <c:v>14.371</c:v>
                </c:pt>
                <c:pt idx="7">
                  <c:v>14.383</c:v>
                </c:pt>
                <c:pt idx="8">
                  <c:v>14.44</c:v>
                </c:pt>
                <c:pt idx="9">
                  <c:v>14.408</c:v>
                </c:pt>
                <c:pt idx="10">
                  <c:v>14.414</c:v>
                </c:pt>
                <c:pt idx="11">
                  <c:v>14.5</c:v>
                </c:pt>
                <c:pt idx="12">
                  <c:v>14.538</c:v>
                </c:pt>
                <c:pt idx="13">
                  <c:v>14.484</c:v>
                </c:pt>
                <c:pt idx="14">
                  <c:v>14.504</c:v>
                </c:pt>
                <c:pt idx="15">
                  <c:v>14.507</c:v>
                </c:pt>
                <c:pt idx="16">
                  <c:v>14.398</c:v>
                </c:pt>
                <c:pt idx="17">
                  <c:v>14.442</c:v>
                </c:pt>
                <c:pt idx="18">
                  <c:v>14.419</c:v>
                </c:pt>
                <c:pt idx="19">
                  <c:v>14.476</c:v>
                </c:pt>
                <c:pt idx="20">
                  <c:v>14.488</c:v>
                </c:pt>
                <c:pt idx="21">
                  <c:v>14.451</c:v>
                </c:pt>
                <c:pt idx="22">
                  <c:v>14.354</c:v>
                </c:pt>
                <c:pt idx="23">
                  <c:v>14.359</c:v>
                </c:pt>
                <c:pt idx="24">
                  <c:v>14.254</c:v>
                </c:pt>
                <c:pt idx="25">
                  <c:v>14.201</c:v>
                </c:pt>
                <c:pt idx="26">
                  <c:v>14.197</c:v>
                </c:pt>
                <c:pt idx="27">
                  <c:v>14.226</c:v>
                </c:pt>
                <c:pt idx="28">
                  <c:v>14.24</c:v>
                </c:pt>
                <c:pt idx="29">
                  <c:v>14.175</c:v>
                </c:pt>
                <c:pt idx="30">
                  <c:v>14.208</c:v>
                </c:pt>
                <c:pt idx="31">
                  <c:v>14.269</c:v>
                </c:pt>
                <c:pt idx="32">
                  <c:v>14.352</c:v>
                </c:pt>
                <c:pt idx="33">
                  <c:v>14.359</c:v>
                </c:pt>
                <c:pt idx="34">
                  <c:v>14.406</c:v>
                </c:pt>
                <c:pt idx="35">
                  <c:v>14.353</c:v>
                </c:pt>
                <c:pt idx="36">
                  <c:v>14.328</c:v>
                </c:pt>
                <c:pt idx="37">
                  <c:v>14.218</c:v>
                </c:pt>
                <c:pt idx="38">
                  <c:v>14.182</c:v>
                </c:pt>
                <c:pt idx="39">
                  <c:v>14.125</c:v>
                </c:pt>
                <c:pt idx="40">
                  <c:v>14.032</c:v>
                </c:pt>
                <c:pt idx="41">
                  <c:v>13.955</c:v>
                </c:pt>
                <c:pt idx="42">
                  <c:v>14.014</c:v>
                </c:pt>
                <c:pt idx="43">
                  <c:v>14.002</c:v>
                </c:pt>
                <c:pt idx="44">
                  <c:v>14.004</c:v>
                </c:pt>
                <c:pt idx="45">
                  <c:v>14.076</c:v>
                </c:pt>
                <c:pt idx="46">
                  <c:v>14.146</c:v>
                </c:pt>
                <c:pt idx="47">
                  <c:v>14.19</c:v>
                </c:pt>
                <c:pt idx="48">
                  <c:v>14.249</c:v>
                </c:pt>
                <c:pt idx="49">
                  <c:v>14.302</c:v>
                </c:pt>
                <c:pt idx="50">
                  <c:v>14.326</c:v>
                </c:pt>
                <c:pt idx="51">
                  <c:v>14.327</c:v>
                </c:pt>
                <c:pt idx="52">
                  <c:v>14.28</c:v>
                </c:pt>
                <c:pt idx="53">
                  <c:v>14.192</c:v>
                </c:pt>
                <c:pt idx="54">
                  <c:v>14.18</c:v>
                </c:pt>
                <c:pt idx="55">
                  <c:v>14.206</c:v>
                </c:pt>
                <c:pt idx="56">
                  <c:v>14.189</c:v>
                </c:pt>
                <c:pt idx="57">
                  <c:v>14.18</c:v>
                </c:pt>
                <c:pt idx="58">
                  <c:v>14.06</c:v>
                </c:pt>
                <c:pt idx="59">
                  <c:v>14.032</c:v>
                </c:pt>
                <c:pt idx="60">
                  <c:v>14.045</c:v>
                </c:pt>
                <c:pt idx="61">
                  <c:v>14.0</c:v>
                </c:pt>
                <c:pt idx="62">
                  <c:v>13.955</c:v>
                </c:pt>
                <c:pt idx="63">
                  <c:v>14.033</c:v>
                </c:pt>
                <c:pt idx="64">
                  <c:v>13.999</c:v>
                </c:pt>
                <c:pt idx="65">
                  <c:v>13.974</c:v>
                </c:pt>
                <c:pt idx="66">
                  <c:v>13.951</c:v>
                </c:pt>
                <c:pt idx="67">
                  <c:v>13.955</c:v>
                </c:pt>
                <c:pt idx="68">
                  <c:v>14.108</c:v>
                </c:pt>
                <c:pt idx="69">
                  <c:v>14.126</c:v>
                </c:pt>
                <c:pt idx="70">
                  <c:v>14.144</c:v>
                </c:pt>
                <c:pt idx="71">
                  <c:v>14.209</c:v>
                </c:pt>
                <c:pt idx="72">
                  <c:v>14.262</c:v>
                </c:pt>
                <c:pt idx="73">
                  <c:v>14.331</c:v>
                </c:pt>
                <c:pt idx="74">
                  <c:v>14.394</c:v>
                </c:pt>
                <c:pt idx="75">
                  <c:v>14.374</c:v>
                </c:pt>
                <c:pt idx="76">
                  <c:v>14.495</c:v>
                </c:pt>
                <c:pt idx="77">
                  <c:v>14.473</c:v>
                </c:pt>
                <c:pt idx="78">
                  <c:v>14.472</c:v>
                </c:pt>
                <c:pt idx="79">
                  <c:v>14.484</c:v>
                </c:pt>
                <c:pt idx="80">
                  <c:v>14.487</c:v>
                </c:pt>
                <c:pt idx="81">
                  <c:v>14.543</c:v>
                </c:pt>
                <c:pt idx="82">
                  <c:v>14.63</c:v>
                </c:pt>
                <c:pt idx="83">
                  <c:v>14.635</c:v>
                </c:pt>
                <c:pt idx="84">
                  <c:v>14.631</c:v>
                </c:pt>
                <c:pt idx="85">
                  <c:v>14.71</c:v>
                </c:pt>
                <c:pt idx="86">
                  <c:v>14.596</c:v>
                </c:pt>
                <c:pt idx="87">
                  <c:v>14.625</c:v>
                </c:pt>
                <c:pt idx="88">
                  <c:v>14.495</c:v>
                </c:pt>
                <c:pt idx="89">
                  <c:v>14.51</c:v>
                </c:pt>
                <c:pt idx="90">
                  <c:v>14.44</c:v>
                </c:pt>
                <c:pt idx="91">
                  <c:v>14.349</c:v>
                </c:pt>
                <c:pt idx="92">
                  <c:v>14.303</c:v>
                </c:pt>
                <c:pt idx="93">
                  <c:v>14.211</c:v>
                </c:pt>
                <c:pt idx="94">
                  <c:v>14.202</c:v>
                </c:pt>
                <c:pt idx="95">
                  <c:v>14.172</c:v>
                </c:pt>
                <c:pt idx="96">
                  <c:v>14.173</c:v>
                </c:pt>
                <c:pt idx="97">
                  <c:v>14.106</c:v>
                </c:pt>
                <c:pt idx="98">
                  <c:v>14.131</c:v>
                </c:pt>
                <c:pt idx="99">
                  <c:v>14.139</c:v>
                </c:pt>
                <c:pt idx="100">
                  <c:v>14.315</c:v>
                </c:pt>
                <c:pt idx="101">
                  <c:v>14.464</c:v>
                </c:pt>
                <c:pt idx="102">
                  <c:v>14.457</c:v>
                </c:pt>
                <c:pt idx="103">
                  <c:v>14.516</c:v>
                </c:pt>
                <c:pt idx="104">
                  <c:v>14.527</c:v>
                </c:pt>
                <c:pt idx="105">
                  <c:v>14.504</c:v>
                </c:pt>
                <c:pt idx="106">
                  <c:v>14.51</c:v>
                </c:pt>
                <c:pt idx="107">
                  <c:v>14.55</c:v>
                </c:pt>
                <c:pt idx="108">
                  <c:v>14.616</c:v>
                </c:pt>
                <c:pt idx="109">
                  <c:v>14.607</c:v>
                </c:pt>
                <c:pt idx="110">
                  <c:v>14.532</c:v>
                </c:pt>
                <c:pt idx="111">
                  <c:v>14.444</c:v>
                </c:pt>
                <c:pt idx="112">
                  <c:v>14.461</c:v>
                </c:pt>
                <c:pt idx="113">
                  <c:v>14.385</c:v>
                </c:pt>
                <c:pt idx="114">
                  <c:v>14.388</c:v>
                </c:pt>
                <c:pt idx="115">
                  <c:v>14.427</c:v>
                </c:pt>
                <c:pt idx="116">
                  <c:v>14.444</c:v>
                </c:pt>
                <c:pt idx="117">
                  <c:v>14.412</c:v>
                </c:pt>
                <c:pt idx="118">
                  <c:v>14.41</c:v>
                </c:pt>
                <c:pt idx="119">
                  <c:v>14.423</c:v>
                </c:pt>
                <c:pt idx="120">
                  <c:v>14.453</c:v>
                </c:pt>
                <c:pt idx="121">
                  <c:v>14.501</c:v>
                </c:pt>
                <c:pt idx="122">
                  <c:v>14.499</c:v>
                </c:pt>
                <c:pt idx="123">
                  <c:v>14.632</c:v>
                </c:pt>
                <c:pt idx="124">
                  <c:v>14.607</c:v>
                </c:pt>
                <c:pt idx="125">
                  <c:v>14.656</c:v>
                </c:pt>
                <c:pt idx="126">
                  <c:v>14.712</c:v>
                </c:pt>
                <c:pt idx="127">
                  <c:v>14.753</c:v>
                </c:pt>
                <c:pt idx="128">
                  <c:v>14.781</c:v>
                </c:pt>
                <c:pt idx="129">
                  <c:v>14.813</c:v>
                </c:pt>
                <c:pt idx="130">
                  <c:v>14.825</c:v>
                </c:pt>
                <c:pt idx="131">
                  <c:v>14.771</c:v>
                </c:pt>
                <c:pt idx="132">
                  <c:v>14.77</c:v>
                </c:pt>
                <c:pt idx="133">
                  <c:v>14.698</c:v>
                </c:pt>
                <c:pt idx="134">
                  <c:v>14.851</c:v>
                </c:pt>
                <c:pt idx="135">
                  <c:v>14.841</c:v>
                </c:pt>
                <c:pt idx="136">
                  <c:v>14.765</c:v>
                </c:pt>
                <c:pt idx="137">
                  <c:v>14.873</c:v>
                </c:pt>
                <c:pt idx="138">
                  <c:v>14.929</c:v>
                </c:pt>
                <c:pt idx="139">
                  <c:v>15.009</c:v>
                </c:pt>
                <c:pt idx="140">
                  <c:v>14.939</c:v>
                </c:pt>
                <c:pt idx="141">
                  <c:v>14.935</c:v>
                </c:pt>
                <c:pt idx="142">
                  <c:v>14.964</c:v>
                </c:pt>
                <c:pt idx="143">
                  <c:v>15.039</c:v>
                </c:pt>
                <c:pt idx="144">
                  <c:v>14.986</c:v>
                </c:pt>
                <c:pt idx="145">
                  <c:v>15.032</c:v>
                </c:pt>
                <c:pt idx="146">
                  <c:v>15.148</c:v>
                </c:pt>
                <c:pt idx="147">
                  <c:v>15.134</c:v>
                </c:pt>
                <c:pt idx="148">
                  <c:v>15.08</c:v>
                </c:pt>
                <c:pt idx="149">
                  <c:v>14.999</c:v>
                </c:pt>
                <c:pt idx="150">
                  <c:v>15.066</c:v>
                </c:pt>
                <c:pt idx="151">
                  <c:v>15.127</c:v>
                </c:pt>
                <c:pt idx="152">
                  <c:v>15.092</c:v>
                </c:pt>
                <c:pt idx="153">
                  <c:v>15.017</c:v>
                </c:pt>
                <c:pt idx="154">
                  <c:v>15.022</c:v>
                </c:pt>
                <c:pt idx="155">
                  <c:v>15.102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1203040"/>
        <c:axId val="-1095914704"/>
      </c:scatterChart>
      <c:valAx>
        <c:axId val="-12212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Global 10-year MA Temperature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914704"/>
        <c:crosses val="autoZero"/>
        <c:crossBetween val="midCat"/>
      </c:valAx>
      <c:valAx>
        <c:axId val="-10959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Sacramento 10-year MA Temperature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2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0</xdr:row>
      <xdr:rowOff>101600</xdr:rowOff>
    </xdr:from>
    <xdr:to>
      <xdr:col>14</xdr:col>
      <xdr:colOff>622300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165100</xdr:rowOff>
    </xdr:from>
    <xdr:to>
      <xdr:col>13</xdr:col>
      <xdr:colOff>584200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28</xdr:row>
      <xdr:rowOff>139700</xdr:rowOff>
    </xdr:from>
    <xdr:to>
      <xdr:col>14</xdr:col>
      <xdr:colOff>139700</xdr:colOff>
      <xdr:row>48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4</xdr:row>
      <xdr:rowOff>12700</xdr:rowOff>
    </xdr:from>
    <xdr:to>
      <xdr:col>9</xdr:col>
      <xdr:colOff>304800</xdr:colOff>
      <xdr:row>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4</xdr:row>
      <xdr:rowOff>190500</xdr:rowOff>
    </xdr:from>
    <xdr:to>
      <xdr:col>18</xdr:col>
      <xdr:colOff>298450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4</xdr:row>
      <xdr:rowOff>88900</xdr:rowOff>
    </xdr:from>
    <xdr:to>
      <xdr:col>13</xdr:col>
      <xdr:colOff>431800</xdr:colOff>
      <xdr:row>24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22</xdr:row>
      <xdr:rowOff>0</xdr:rowOff>
    </xdr:from>
    <xdr:to>
      <xdr:col>14</xdr:col>
      <xdr:colOff>25400</xdr:colOff>
      <xdr:row>45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46</xdr:row>
      <xdr:rowOff>127000</xdr:rowOff>
    </xdr:from>
    <xdr:to>
      <xdr:col>13</xdr:col>
      <xdr:colOff>736600</xdr:colOff>
      <xdr:row>69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lobal_weath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cramento_weath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workbookViewId="0">
      <selection activeCell="K23" sqref="K23"/>
    </sheetView>
  </sheetViews>
  <sheetFormatPr baseColWidth="10" defaultRowHeight="16" x14ac:dyDescent="0.2"/>
  <cols>
    <col min="1" max="1" width="5.1640625" bestFit="1" customWidth="1"/>
    <col min="2" max="2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1750</v>
      </c>
      <c r="B2">
        <v>8.7200000000000006</v>
      </c>
      <c r="F2" t="s">
        <v>4</v>
      </c>
      <c r="G2">
        <f>MIN(B2:B267)</f>
        <v>5.78</v>
      </c>
    </row>
    <row r="3" spans="1:7" x14ac:dyDescent="0.2">
      <c r="A3">
        <v>1751</v>
      </c>
      <c r="B3">
        <v>7.98</v>
      </c>
      <c r="F3" t="s">
        <v>5</v>
      </c>
      <c r="G3">
        <f>MAX(B2:B267)</f>
        <v>9.83</v>
      </c>
    </row>
    <row r="4" spans="1:7" x14ac:dyDescent="0.2">
      <c r="A4">
        <v>1752</v>
      </c>
      <c r="B4">
        <v>5.78</v>
      </c>
    </row>
    <row r="5" spans="1:7" x14ac:dyDescent="0.2">
      <c r="A5">
        <v>1753</v>
      </c>
      <c r="B5">
        <v>8.39</v>
      </c>
    </row>
    <row r="6" spans="1:7" x14ac:dyDescent="0.2">
      <c r="A6">
        <v>1754</v>
      </c>
      <c r="B6">
        <v>8.4700000000000006</v>
      </c>
      <c r="C6">
        <f>AVERAGE(B2:B6)</f>
        <v>7.8680000000000003</v>
      </c>
    </row>
    <row r="7" spans="1:7" x14ac:dyDescent="0.2">
      <c r="A7">
        <v>1755</v>
      </c>
      <c r="B7">
        <v>8.36</v>
      </c>
      <c r="C7">
        <f t="shared" ref="C7:C70" si="0">AVERAGE(B3:B7)</f>
        <v>7.7960000000000012</v>
      </c>
    </row>
    <row r="8" spans="1:7" x14ac:dyDescent="0.2">
      <c r="A8">
        <v>1756</v>
      </c>
      <c r="B8">
        <v>8.85</v>
      </c>
      <c r="C8">
        <f t="shared" si="0"/>
        <v>7.9700000000000006</v>
      </c>
    </row>
    <row r="9" spans="1:7" x14ac:dyDescent="0.2">
      <c r="A9">
        <v>1757</v>
      </c>
      <c r="B9">
        <v>9.02</v>
      </c>
      <c r="C9">
        <f t="shared" si="0"/>
        <v>8.6180000000000003</v>
      </c>
    </row>
    <row r="10" spans="1:7" x14ac:dyDescent="0.2">
      <c r="A10">
        <v>1758</v>
      </c>
      <c r="B10">
        <v>6.74</v>
      </c>
      <c r="C10">
        <f t="shared" si="0"/>
        <v>8.2880000000000003</v>
      </c>
    </row>
    <row r="11" spans="1:7" x14ac:dyDescent="0.2">
      <c r="A11">
        <v>1759</v>
      </c>
      <c r="B11">
        <v>7.99</v>
      </c>
      <c r="C11">
        <f t="shared" si="0"/>
        <v>8.1920000000000002</v>
      </c>
      <c r="D11">
        <f>AVERAGE(B2:B11)</f>
        <v>8.0299999999999994</v>
      </c>
    </row>
    <row r="12" spans="1:7" x14ac:dyDescent="0.2">
      <c r="A12">
        <v>1760</v>
      </c>
      <c r="B12">
        <v>7.19</v>
      </c>
      <c r="C12">
        <f t="shared" si="0"/>
        <v>7.9580000000000002</v>
      </c>
      <c r="D12">
        <f t="shared" ref="D12:D75" si="1">AVERAGE(B3:B12)</f>
        <v>7.8770000000000007</v>
      </c>
    </row>
    <row r="13" spans="1:7" x14ac:dyDescent="0.2">
      <c r="A13">
        <v>1761</v>
      </c>
      <c r="B13">
        <v>8.77</v>
      </c>
      <c r="C13">
        <f t="shared" si="0"/>
        <v>7.9420000000000002</v>
      </c>
      <c r="D13">
        <f t="shared" si="1"/>
        <v>7.9560000000000004</v>
      </c>
    </row>
    <row r="14" spans="1:7" x14ac:dyDescent="0.2">
      <c r="A14">
        <v>1762</v>
      </c>
      <c r="B14">
        <v>8.61</v>
      </c>
      <c r="C14">
        <f t="shared" si="0"/>
        <v>7.8599999999999994</v>
      </c>
      <c r="D14">
        <f t="shared" si="1"/>
        <v>8.2390000000000008</v>
      </c>
    </row>
    <row r="15" spans="1:7" x14ac:dyDescent="0.2">
      <c r="A15">
        <v>1763</v>
      </c>
      <c r="B15">
        <v>7.5</v>
      </c>
      <c r="C15">
        <f t="shared" si="0"/>
        <v>8.0120000000000005</v>
      </c>
      <c r="D15">
        <f t="shared" si="1"/>
        <v>8.15</v>
      </c>
    </row>
    <row r="16" spans="1:7" x14ac:dyDescent="0.2">
      <c r="A16">
        <v>1764</v>
      </c>
      <c r="B16">
        <v>8.4</v>
      </c>
      <c r="C16">
        <f t="shared" si="0"/>
        <v>8.0939999999999994</v>
      </c>
      <c r="D16">
        <f t="shared" si="1"/>
        <v>8.1430000000000007</v>
      </c>
    </row>
    <row r="17" spans="1:4" x14ac:dyDescent="0.2">
      <c r="A17">
        <v>1765</v>
      </c>
      <c r="B17">
        <v>8.25</v>
      </c>
      <c r="C17">
        <f t="shared" si="0"/>
        <v>8.3060000000000009</v>
      </c>
      <c r="D17">
        <f t="shared" si="1"/>
        <v>8.1320000000000014</v>
      </c>
    </row>
    <row r="18" spans="1:4" x14ac:dyDescent="0.2">
      <c r="A18">
        <v>1766</v>
      </c>
      <c r="B18">
        <v>8.41</v>
      </c>
      <c r="C18">
        <f t="shared" si="0"/>
        <v>8.234</v>
      </c>
      <c r="D18">
        <f t="shared" si="1"/>
        <v>8.0879999999999992</v>
      </c>
    </row>
    <row r="19" spans="1:4" x14ac:dyDescent="0.2">
      <c r="A19">
        <v>1767</v>
      </c>
      <c r="B19">
        <v>8.2200000000000006</v>
      </c>
      <c r="C19">
        <f t="shared" si="0"/>
        <v>8.1560000000000006</v>
      </c>
      <c r="D19">
        <f t="shared" si="1"/>
        <v>8.0079999999999991</v>
      </c>
    </row>
    <row r="20" spans="1:4" x14ac:dyDescent="0.2">
      <c r="A20">
        <v>1768</v>
      </c>
      <c r="B20">
        <v>6.78</v>
      </c>
      <c r="C20">
        <f t="shared" si="0"/>
        <v>8.0120000000000005</v>
      </c>
      <c r="D20">
        <f t="shared" si="1"/>
        <v>8.0120000000000005</v>
      </c>
    </row>
    <row r="21" spans="1:4" x14ac:dyDescent="0.2">
      <c r="A21">
        <v>1769</v>
      </c>
      <c r="B21">
        <v>7.69</v>
      </c>
      <c r="C21">
        <f t="shared" si="0"/>
        <v>7.87</v>
      </c>
      <c r="D21">
        <f t="shared" si="1"/>
        <v>7.9819999999999993</v>
      </c>
    </row>
    <row r="22" spans="1:4" x14ac:dyDescent="0.2">
      <c r="A22">
        <v>1770</v>
      </c>
      <c r="B22">
        <v>7.69</v>
      </c>
      <c r="C22">
        <f t="shared" si="0"/>
        <v>7.7580000000000009</v>
      </c>
      <c r="D22">
        <f t="shared" si="1"/>
        <v>8.032</v>
      </c>
    </row>
    <row r="23" spans="1:4" x14ac:dyDescent="0.2">
      <c r="A23">
        <v>1771</v>
      </c>
      <c r="B23">
        <v>7.85</v>
      </c>
      <c r="C23">
        <f t="shared" si="0"/>
        <v>7.6460000000000008</v>
      </c>
      <c r="D23">
        <f t="shared" si="1"/>
        <v>7.9399999999999995</v>
      </c>
    </row>
    <row r="24" spans="1:4" x14ac:dyDescent="0.2">
      <c r="A24">
        <v>1772</v>
      </c>
      <c r="B24">
        <v>8.19</v>
      </c>
      <c r="C24">
        <f t="shared" si="0"/>
        <v>7.6399999999999988</v>
      </c>
      <c r="D24">
        <f t="shared" si="1"/>
        <v>7.8979999999999988</v>
      </c>
    </row>
    <row r="25" spans="1:4" x14ac:dyDescent="0.2">
      <c r="A25">
        <v>1773</v>
      </c>
      <c r="B25">
        <v>8.2200000000000006</v>
      </c>
      <c r="C25">
        <f t="shared" si="0"/>
        <v>7.9279999999999999</v>
      </c>
      <c r="D25">
        <f t="shared" si="1"/>
        <v>7.9700000000000006</v>
      </c>
    </row>
    <row r="26" spans="1:4" x14ac:dyDescent="0.2">
      <c r="A26">
        <v>1774</v>
      </c>
      <c r="B26">
        <v>8.77</v>
      </c>
      <c r="C26">
        <f t="shared" si="0"/>
        <v>8.1440000000000001</v>
      </c>
      <c r="D26">
        <f t="shared" si="1"/>
        <v>8.0069999999999997</v>
      </c>
    </row>
    <row r="27" spans="1:4" x14ac:dyDescent="0.2">
      <c r="A27">
        <v>1775</v>
      </c>
      <c r="B27">
        <v>9.18</v>
      </c>
      <c r="C27">
        <f t="shared" si="0"/>
        <v>8.4420000000000002</v>
      </c>
      <c r="D27">
        <f t="shared" si="1"/>
        <v>8.1</v>
      </c>
    </row>
    <row r="28" spans="1:4" x14ac:dyDescent="0.2">
      <c r="A28">
        <v>1776</v>
      </c>
      <c r="B28">
        <v>8.3000000000000007</v>
      </c>
      <c r="C28">
        <f t="shared" si="0"/>
        <v>8.532</v>
      </c>
      <c r="D28">
        <f t="shared" si="1"/>
        <v>8.0890000000000004</v>
      </c>
    </row>
    <row r="29" spans="1:4" x14ac:dyDescent="0.2">
      <c r="A29">
        <v>1777</v>
      </c>
      <c r="B29">
        <v>8.26</v>
      </c>
      <c r="C29">
        <f t="shared" si="0"/>
        <v>8.5459999999999994</v>
      </c>
      <c r="D29">
        <f t="shared" si="1"/>
        <v>8.093</v>
      </c>
    </row>
    <row r="30" spans="1:4" x14ac:dyDescent="0.2">
      <c r="A30">
        <v>1778</v>
      </c>
      <c r="B30">
        <v>8.5399999999999991</v>
      </c>
      <c r="C30">
        <f t="shared" si="0"/>
        <v>8.61</v>
      </c>
      <c r="D30">
        <f t="shared" si="1"/>
        <v>8.2690000000000001</v>
      </c>
    </row>
    <row r="31" spans="1:4" x14ac:dyDescent="0.2">
      <c r="A31">
        <v>1779</v>
      </c>
      <c r="B31">
        <v>8.98</v>
      </c>
      <c r="C31">
        <f t="shared" si="0"/>
        <v>8.652000000000001</v>
      </c>
      <c r="D31">
        <f t="shared" si="1"/>
        <v>8.3979999999999997</v>
      </c>
    </row>
    <row r="32" spans="1:4" x14ac:dyDescent="0.2">
      <c r="A32">
        <v>1780</v>
      </c>
      <c r="B32">
        <v>9.43</v>
      </c>
      <c r="C32">
        <f t="shared" si="0"/>
        <v>8.702</v>
      </c>
      <c r="D32">
        <f t="shared" si="1"/>
        <v>8.5719999999999992</v>
      </c>
    </row>
    <row r="33" spans="1:4" x14ac:dyDescent="0.2">
      <c r="A33">
        <v>1781</v>
      </c>
      <c r="B33">
        <v>8.1</v>
      </c>
      <c r="C33">
        <f t="shared" si="0"/>
        <v>8.661999999999999</v>
      </c>
      <c r="D33">
        <f t="shared" si="1"/>
        <v>8.5969999999999995</v>
      </c>
    </row>
    <row r="34" spans="1:4" x14ac:dyDescent="0.2">
      <c r="A34">
        <v>1782</v>
      </c>
      <c r="B34">
        <v>7.9</v>
      </c>
      <c r="C34">
        <f t="shared" si="0"/>
        <v>8.59</v>
      </c>
      <c r="D34">
        <f t="shared" si="1"/>
        <v>8.5680000000000014</v>
      </c>
    </row>
    <row r="35" spans="1:4" x14ac:dyDescent="0.2">
      <c r="A35">
        <v>1783</v>
      </c>
      <c r="B35">
        <v>7.68</v>
      </c>
      <c r="C35">
        <f t="shared" si="0"/>
        <v>8.4179999999999993</v>
      </c>
      <c r="D35">
        <f t="shared" si="1"/>
        <v>8.5140000000000011</v>
      </c>
    </row>
    <row r="36" spans="1:4" x14ac:dyDescent="0.2">
      <c r="A36">
        <v>1784</v>
      </c>
      <c r="B36">
        <v>7.86</v>
      </c>
      <c r="C36">
        <f t="shared" si="0"/>
        <v>8.1939999999999991</v>
      </c>
      <c r="D36">
        <f t="shared" si="1"/>
        <v>8.423</v>
      </c>
    </row>
    <row r="37" spans="1:4" x14ac:dyDescent="0.2">
      <c r="A37">
        <v>1785</v>
      </c>
      <c r="B37">
        <v>7.36</v>
      </c>
      <c r="C37">
        <f t="shared" si="0"/>
        <v>7.7799999999999994</v>
      </c>
      <c r="D37">
        <f t="shared" si="1"/>
        <v>8.2409999999999997</v>
      </c>
    </row>
    <row r="38" spans="1:4" x14ac:dyDescent="0.2">
      <c r="A38">
        <v>1786</v>
      </c>
      <c r="B38">
        <v>8.26</v>
      </c>
      <c r="C38">
        <f t="shared" si="0"/>
        <v>7.8120000000000003</v>
      </c>
      <c r="D38">
        <f t="shared" si="1"/>
        <v>8.2370000000000001</v>
      </c>
    </row>
    <row r="39" spans="1:4" x14ac:dyDescent="0.2">
      <c r="A39">
        <v>1787</v>
      </c>
      <c r="B39">
        <v>8.0299999999999994</v>
      </c>
      <c r="C39">
        <f t="shared" si="0"/>
        <v>7.8379999999999992</v>
      </c>
      <c r="D39">
        <f t="shared" si="1"/>
        <v>8.2140000000000004</v>
      </c>
    </row>
    <row r="40" spans="1:4" x14ac:dyDescent="0.2">
      <c r="A40">
        <v>1788</v>
      </c>
      <c r="B40">
        <v>8.4499999999999993</v>
      </c>
      <c r="C40">
        <f t="shared" si="0"/>
        <v>7.9919999999999991</v>
      </c>
      <c r="D40">
        <f t="shared" si="1"/>
        <v>8.2050000000000001</v>
      </c>
    </row>
    <row r="41" spans="1:4" x14ac:dyDescent="0.2">
      <c r="A41">
        <v>1789</v>
      </c>
      <c r="B41">
        <v>8.33</v>
      </c>
      <c r="C41">
        <f t="shared" si="0"/>
        <v>8.0859999999999985</v>
      </c>
      <c r="D41">
        <f t="shared" si="1"/>
        <v>8.1399999999999988</v>
      </c>
    </row>
    <row r="42" spans="1:4" x14ac:dyDescent="0.2">
      <c r="A42">
        <v>1790</v>
      </c>
      <c r="B42">
        <v>7.98</v>
      </c>
      <c r="C42">
        <f t="shared" si="0"/>
        <v>8.2099999999999991</v>
      </c>
      <c r="D42">
        <f t="shared" si="1"/>
        <v>7.9950000000000001</v>
      </c>
    </row>
    <row r="43" spans="1:4" x14ac:dyDescent="0.2">
      <c r="A43">
        <v>1791</v>
      </c>
      <c r="B43">
        <v>8.23</v>
      </c>
      <c r="C43">
        <f t="shared" si="0"/>
        <v>8.2039999999999988</v>
      </c>
      <c r="D43">
        <f t="shared" si="1"/>
        <v>8.0080000000000009</v>
      </c>
    </row>
    <row r="44" spans="1:4" x14ac:dyDescent="0.2">
      <c r="A44">
        <v>1792</v>
      </c>
      <c r="B44">
        <v>8.09</v>
      </c>
      <c r="C44">
        <f t="shared" si="0"/>
        <v>8.2159999999999993</v>
      </c>
      <c r="D44">
        <f t="shared" si="1"/>
        <v>8.027000000000001</v>
      </c>
    </row>
    <row r="45" spans="1:4" x14ac:dyDescent="0.2">
      <c r="A45">
        <v>1793</v>
      </c>
      <c r="B45">
        <v>8.23</v>
      </c>
      <c r="C45">
        <f t="shared" si="0"/>
        <v>8.1720000000000006</v>
      </c>
      <c r="D45">
        <f t="shared" si="1"/>
        <v>8.0820000000000007</v>
      </c>
    </row>
    <row r="46" spans="1:4" x14ac:dyDescent="0.2">
      <c r="A46">
        <v>1794</v>
      </c>
      <c r="B46">
        <v>8.5299999999999994</v>
      </c>
      <c r="C46">
        <f t="shared" si="0"/>
        <v>8.2119999999999997</v>
      </c>
      <c r="D46">
        <f t="shared" si="1"/>
        <v>8.1490000000000009</v>
      </c>
    </row>
    <row r="47" spans="1:4" x14ac:dyDescent="0.2">
      <c r="A47">
        <v>1795</v>
      </c>
      <c r="B47">
        <v>8.35</v>
      </c>
      <c r="C47">
        <f t="shared" si="0"/>
        <v>8.2859999999999996</v>
      </c>
      <c r="D47">
        <f t="shared" si="1"/>
        <v>8.2480000000000011</v>
      </c>
    </row>
    <row r="48" spans="1:4" x14ac:dyDescent="0.2">
      <c r="A48">
        <v>1796</v>
      </c>
      <c r="B48">
        <v>8.27</v>
      </c>
      <c r="C48">
        <f t="shared" si="0"/>
        <v>8.2940000000000005</v>
      </c>
      <c r="D48">
        <f t="shared" si="1"/>
        <v>8.2489999999999988</v>
      </c>
    </row>
    <row r="49" spans="1:4" x14ac:dyDescent="0.2">
      <c r="A49">
        <v>1797</v>
      </c>
      <c r="B49">
        <v>8.51</v>
      </c>
      <c r="C49">
        <f t="shared" si="0"/>
        <v>8.3779999999999983</v>
      </c>
      <c r="D49">
        <f t="shared" si="1"/>
        <v>8.2970000000000006</v>
      </c>
    </row>
    <row r="50" spans="1:4" x14ac:dyDescent="0.2">
      <c r="A50">
        <v>1798</v>
      </c>
      <c r="B50">
        <v>8.67</v>
      </c>
      <c r="C50">
        <f t="shared" si="0"/>
        <v>8.4659999999999993</v>
      </c>
      <c r="D50">
        <f t="shared" si="1"/>
        <v>8.3190000000000008</v>
      </c>
    </row>
    <row r="51" spans="1:4" x14ac:dyDescent="0.2">
      <c r="A51">
        <v>1799</v>
      </c>
      <c r="B51">
        <v>8.51</v>
      </c>
      <c r="C51">
        <f t="shared" si="0"/>
        <v>8.4619999999999997</v>
      </c>
      <c r="D51">
        <f t="shared" si="1"/>
        <v>8.3370000000000015</v>
      </c>
    </row>
    <row r="52" spans="1:4" x14ac:dyDescent="0.2">
      <c r="A52">
        <v>1800</v>
      </c>
      <c r="B52">
        <v>8.48</v>
      </c>
      <c r="C52">
        <f t="shared" si="0"/>
        <v>8.4879999999999995</v>
      </c>
      <c r="D52">
        <f t="shared" si="1"/>
        <v>8.3870000000000005</v>
      </c>
    </row>
    <row r="53" spans="1:4" x14ac:dyDescent="0.2">
      <c r="A53">
        <v>1801</v>
      </c>
      <c r="B53">
        <v>8.59</v>
      </c>
      <c r="C53">
        <f t="shared" si="0"/>
        <v>8.5520000000000014</v>
      </c>
      <c r="D53">
        <f t="shared" si="1"/>
        <v>8.423</v>
      </c>
    </row>
    <row r="54" spans="1:4" x14ac:dyDescent="0.2">
      <c r="A54">
        <v>1802</v>
      </c>
      <c r="B54">
        <v>8.58</v>
      </c>
      <c r="C54">
        <f t="shared" si="0"/>
        <v>8.5659999999999989</v>
      </c>
      <c r="D54">
        <f t="shared" si="1"/>
        <v>8.4719999999999995</v>
      </c>
    </row>
    <row r="55" spans="1:4" x14ac:dyDescent="0.2">
      <c r="A55">
        <v>1803</v>
      </c>
      <c r="B55">
        <v>8.5</v>
      </c>
      <c r="C55">
        <f t="shared" si="0"/>
        <v>8.532</v>
      </c>
      <c r="D55">
        <f t="shared" si="1"/>
        <v>8.4989999999999988</v>
      </c>
    </row>
    <row r="56" spans="1:4" x14ac:dyDescent="0.2">
      <c r="A56">
        <v>1804</v>
      </c>
      <c r="B56">
        <v>8.84</v>
      </c>
      <c r="C56">
        <f t="shared" si="0"/>
        <v>8.597999999999999</v>
      </c>
      <c r="D56">
        <f t="shared" si="1"/>
        <v>8.5299999999999994</v>
      </c>
    </row>
    <row r="57" spans="1:4" x14ac:dyDescent="0.2">
      <c r="A57">
        <v>1805</v>
      </c>
      <c r="B57">
        <v>8.56</v>
      </c>
      <c r="C57">
        <f t="shared" si="0"/>
        <v>8.6140000000000008</v>
      </c>
      <c r="D57">
        <f t="shared" si="1"/>
        <v>8.5510000000000002</v>
      </c>
    </row>
    <row r="58" spans="1:4" x14ac:dyDescent="0.2">
      <c r="A58">
        <v>1806</v>
      </c>
      <c r="B58">
        <v>8.43</v>
      </c>
      <c r="C58">
        <f t="shared" si="0"/>
        <v>8.581999999999999</v>
      </c>
      <c r="D58">
        <f t="shared" si="1"/>
        <v>8.5670000000000019</v>
      </c>
    </row>
    <row r="59" spans="1:4" x14ac:dyDescent="0.2">
      <c r="A59">
        <v>1807</v>
      </c>
      <c r="B59">
        <v>8.2799999999999994</v>
      </c>
      <c r="C59">
        <f t="shared" si="0"/>
        <v>8.5220000000000002</v>
      </c>
      <c r="D59">
        <f t="shared" si="1"/>
        <v>8.5440000000000005</v>
      </c>
    </row>
    <row r="60" spans="1:4" x14ac:dyDescent="0.2">
      <c r="A60">
        <v>1808</v>
      </c>
      <c r="B60">
        <v>7.63</v>
      </c>
      <c r="C60">
        <f t="shared" si="0"/>
        <v>8.3480000000000008</v>
      </c>
      <c r="D60">
        <f t="shared" si="1"/>
        <v>8.4400000000000013</v>
      </c>
    </row>
    <row r="61" spans="1:4" x14ac:dyDescent="0.2">
      <c r="A61">
        <v>1809</v>
      </c>
      <c r="B61">
        <v>7.08</v>
      </c>
      <c r="C61">
        <f t="shared" si="0"/>
        <v>7.9960000000000004</v>
      </c>
      <c r="D61">
        <f t="shared" si="1"/>
        <v>8.2969999999999988</v>
      </c>
    </row>
    <row r="62" spans="1:4" x14ac:dyDescent="0.2">
      <c r="A62">
        <v>1810</v>
      </c>
      <c r="B62">
        <v>6.92</v>
      </c>
      <c r="C62">
        <f t="shared" si="0"/>
        <v>7.668000000000001</v>
      </c>
      <c r="D62">
        <f t="shared" si="1"/>
        <v>8.1410000000000018</v>
      </c>
    </row>
    <row r="63" spans="1:4" x14ac:dyDescent="0.2">
      <c r="A63">
        <v>1811</v>
      </c>
      <c r="B63">
        <v>6.86</v>
      </c>
      <c r="C63">
        <f t="shared" si="0"/>
        <v>7.354000000000001</v>
      </c>
      <c r="D63">
        <f t="shared" si="1"/>
        <v>7.9680000000000009</v>
      </c>
    </row>
    <row r="64" spans="1:4" x14ac:dyDescent="0.2">
      <c r="A64">
        <v>1812</v>
      </c>
      <c r="B64">
        <v>7.05</v>
      </c>
      <c r="C64">
        <f t="shared" si="0"/>
        <v>7.1079999999999997</v>
      </c>
      <c r="D64">
        <f t="shared" si="1"/>
        <v>7.8149999999999995</v>
      </c>
    </row>
    <row r="65" spans="1:4" x14ac:dyDescent="0.2">
      <c r="A65">
        <v>1813</v>
      </c>
      <c r="B65">
        <v>7.74</v>
      </c>
      <c r="C65">
        <f t="shared" si="0"/>
        <v>7.13</v>
      </c>
      <c r="D65">
        <f t="shared" si="1"/>
        <v>7.7389999999999999</v>
      </c>
    </row>
    <row r="66" spans="1:4" x14ac:dyDescent="0.2">
      <c r="A66">
        <v>1814</v>
      </c>
      <c r="B66">
        <v>7.59</v>
      </c>
      <c r="C66">
        <f t="shared" si="0"/>
        <v>7.2319999999999993</v>
      </c>
      <c r="D66">
        <f t="shared" si="1"/>
        <v>7.6139999999999999</v>
      </c>
    </row>
    <row r="67" spans="1:4" x14ac:dyDescent="0.2">
      <c r="A67">
        <v>1815</v>
      </c>
      <c r="B67">
        <v>7.24</v>
      </c>
      <c r="C67">
        <f t="shared" si="0"/>
        <v>7.2959999999999994</v>
      </c>
      <c r="D67">
        <f t="shared" si="1"/>
        <v>7.4819999999999993</v>
      </c>
    </row>
    <row r="68" spans="1:4" x14ac:dyDescent="0.2">
      <c r="A68">
        <v>1816</v>
      </c>
      <c r="B68">
        <v>6.94</v>
      </c>
      <c r="C68">
        <f t="shared" si="0"/>
        <v>7.3119999999999994</v>
      </c>
      <c r="D68">
        <f t="shared" si="1"/>
        <v>7.3330000000000002</v>
      </c>
    </row>
    <row r="69" spans="1:4" x14ac:dyDescent="0.2">
      <c r="A69">
        <v>1817</v>
      </c>
      <c r="B69">
        <v>6.98</v>
      </c>
      <c r="C69">
        <f t="shared" si="0"/>
        <v>7.298</v>
      </c>
      <c r="D69">
        <f t="shared" si="1"/>
        <v>7.2030000000000012</v>
      </c>
    </row>
    <row r="70" spans="1:4" x14ac:dyDescent="0.2">
      <c r="A70">
        <v>1818</v>
      </c>
      <c r="B70">
        <v>7.83</v>
      </c>
      <c r="C70">
        <f t="shared" si="0"/>
        <v>7.3159999999999998</v>
      </c>
      <c r="D70">
        <f t="shared" si="1"/>
        <v>7.222999999999999</v>
      </c>
    </row>
    <row r="71" spans="1:4" x14ac:dyDescent="0.2">
      <c r="A71">
        <v>1819</v>
      </c>
      <c r="B71">
        <v>7.37</v>
      </c>
      <c r="C71">
        <f t="shared" ref="C71:C134" si="2">AVERAGE(B67:B71)</f>
        <v>7.2720000000000002</v>
      </c>
      <c r="D71">
        <f t="shared" si="1"/>
        <v>7.2519999999999998</v>
      </c>
    </row>
    <row r="72" spans="1:4" x14ac:dyDescent="0.2">
      <c r="A72">
        <v>1820</v>
      </c>
      <c r="B72">
        <v>7.62</v>
      </c>
      <c r="C72">
        <f t="shared" si="2"/>
        <v>7.3480000000000008</v>
      </c>
      <c r="D72">
        <f t="shared" si="1"/>
        <v>7.3220000000000001</v>
      </c>
    </row>
    <row r="73" spans="1:4" x14ac:dyDescent="0.2">
      <c r="A73">
        <v>1821</v>
      </c>
      <c r="B73">
        <v>8.09</v>
      </c>
      <c r="C73">
        <f t="shared" si="2"/>
        <v>7.5780000000000003</v>
      </c>
      <c r="D73">
        <f t="shared" si="1"/>
        <v>7.4449999999999985</v>
      </c>
    </row>
    <row r="74" spans="1:4" x14ac:dyDescent="0.2">
      <c r="A74">
        <v>1822</v>
      </c>
      <c r="B74">
        <v>8.19</v>
      </c>
      <c r="C74">
        <f t="shared" si="2"/>
        <v>7.82</v>
      </c>
      <c r="D74">
        <f t="shared" si="1"/>
        <v>7.5589999999999993</v>
      </c>
    </row>
    <row r="75" spans="1:4" x14ac:dyDescent="0.2">
      <c r="A75">
        <v>1823</v>
      </c>
      <c r="B75">
        <v>7.72</v>
      </c>
      <c r="C75">
        <f t="shared" si="2"/>
        <v>7.7979999999999992</v>
      </c>
      <c r="D75">
        <f t="shared" si="1"/>
        <v>7.5569999999999995</v>
      </c>
    </row>
    <row r="76" spans="1:4" x14ac:dyDescent="0.2">
      <c r="A76">
        <v>1824</v>
      </c>
      <c r="B76">
        <v>8.5500000000000007</v>
      </c>
      <c r="C76">
        <f t="shared" si="2"/>
        <v>8.0340000000000007</v>
      </c>
      <c r="D76">
        <f t="shared" ref="D76:D139" si="3">AVERAGE(B67:B76)</f>
        <v>7.6529999999999987</v>
      </c>
    </row>
    <row r="77" spans="1:4" x14ac:dyDescent="0.2">
      <c r="A77">
        <v>1825</v>
      </c>
      <c r="B77">
        <v>8.39</v>
      </c>
      <c r="C77">
        <f t="shared" si="2"/>
        <v>8.1879999999999988</v>
      </c>
      <c r="D77">
        <f t="shared" si="3"/>
        <v>7.7679999999999989</v>
      </c>
    </row>
    <row r="78" spans="1:4" x14ac:dyDescent="0.2">
      <c r="A78">
        <v>1826</v>
      </c>
      <c r="B78">
        <v>8.36</v>
      </c>
      <c r="C78">
        <f t="shared" si="2"/>
        <v>8.2420000000000009</v>
      </c>
      <c r="D78">
        <f t="shared" si="3"/>
        <v>7.9099999999999993</v>
      </c>
    </row>
    <row r="79" spans="1:4" x14ac:dyDescent="0.2">
      <c r="A79">
        <v>1827</v>
      </c>
      <c r="B79">
        <v>8.81</v>
      </c>
      <c r="C79">
        <f t="shared" si="2"/>
        <v>8.3659999999999997</v>
      </c>
      <c r="D79">
        <f t="shared" si="3"/>
        <v>8.093</v>
      </c>
    </row>
    <row r="80" spans="1:4" x14ac:dyDescent="0.2">
      <c r="A80">
        <v>1828</v>
      </c>
      <c r="B80">
        <v>8.17</v>
      </c>
      <c r="C80">
        <f t="shared" si="2"/>
        <v>8.4559999999999995</v>
      </c>
      <c r="D80">
        <f t="shared" si="3"/>
        <v>8.1269999999999989</v>
      </c>
    </row>
    <row r="81" spans="1:4" x14ac:dyDescent="0.2">
      <c r="A81">
        <v>1829</v>
      </c>
      <c r="B81">
        <v>7.94</v>
      </c>
      <c r="C81">
        <f t="shared" si="2"/>
        <v>8.3339999999999996</v>
      </c>
      <c r="D81">
        <f t="shared" si="3"/>
        <v>8.1840000000000011</v>
      </c>
    </row>
    <row r="82" spans="1:4" x14ac:dyDescent="0.2">
      <c r="A82">
        <v>1830</v>
      </c>
      <c r="B82">
        <v>8.52</v>
      </c>
      <c r="C82">
        <f t="shared" si="2"/>
        <v>8.36</v>
      </c>
      <c r="D82">
        <f t="shared" si="3"/>
        <v>8.2739999999999991</v>
      </c>
    </row>
    <row r="83" spans="1:4" x14ac:dyDescent="0.2">
      <c r="A83">
        <v>1831</v>
      </c>
      <c r="B83">
        <v>7.64</v>
      </c>
      <c r="C83">
        <f t="shared" si="2"/>
        <v>8.2159999999999993</v>
      </c>
      <c r="D83">
        <f t="shared" si="3"/>
        <v>8.229000000000001</v>
      </c>
    </row>
    <row r="84" spans="1:4" x14ac:dyDescent="0.2">
      <c r="A84">
        <v>1832</v>
      </c>
      <c r="B84">
        <v>7.45</v>
      </c>
      <c r="C84">
        <f t="shared" si="2"/>
        <v>7.944</v>
      </c>
      <c r="D84">
        <f t="shared" si="3"/>
        <v>8.1549999999999994</v>
      </c>
    </row>
    <row r="85" spans="1:4" x14ac:dyDescent="0.2">
      <c r="A85">
        <v>1833</v>
      </c>
      <c r="B85">
        <v>8.01</v>
      </c>
      <c r="C85">
        <f t="shared" si="2"/>
        <v>7.9120000000000008</v>
      </c>
      <c r="D85">
        <f t="shared" si="3"/>
        <v>8.1840000000000011</v>
      </c>
    </row>
    <row r="86" spans="1:4" x14ac:dyDescent="0.2">
      <c r="A86">
        <v>1834</v>
      </c>
      <c r="B86">
        <v>8.15</v>
      </c>
      <c r="C86">
        <f t="shared" si="2"/>
        <v>7.9539999999999988</v>
      </c>
      <c r="D86">
        <f t="shared" si="3"/>
        <v>8.1440000000000019</v>
      </c>
    </row>
    <row r="87" spans="1:4" x14ac:dyDescent="0.2">
      <c r="A87">
        <v>1835</v>
      </c>
      <c r="B87">
        <v>7.39</v>
      </c>
      <c r="C87">
        <f t="shared" si="2"/>
        <v>7.7279999999999998</v>
      </c>
      <c r="D87">
        <f t="shared" si="3"/>
        <v>8.0440000000000005</v>
      </c>
    </row>
    <row r="88" spans="1:4" x14ac:dyDescent="0.2">
      <c r="A88">
        <v>1836</v>
      </c>
      <c r="B88">
        <v>7.7</v>
      </c>
      <c r="C88">
        <f t="shared" si="2"/>
        <v>7.74</v>
      </c>
      <c r="D88">
        <f t="shared" si="3"/>
        <v>7.9779999999999998</v>
      </c>
    </row>
    <row r="89" spans="1:4" x14ac:dyDescent="0.2">
      <c r="A89">
        <v>1837</v>
      </c>
      <c r="B89">
        <v>7.38</v>
      </c>
      <c r="C89">
        <f t="shared" si="2"/>
        <v>7.7260000000000009</v>
      </c>
      <c r="D89">
        <f t="shared" si="3"/>
        <v>7.8349999999999991</v>
      </c>
    </row>
    <row r="90" spans="1:4" x14ac:dyDescent="0.2">
      <c r="A90">
        <v>1838</v>
      </c>
      <c r="B90">
        <v>7.51</v>
      </c>
      <c r="C90">
        <f t="shared" si="2"/>
        <v>7.6259999999999994</v>
      </c>
      <c r="D90">
        <f t="shared" si="3"/>
        <v>7.769000000000001</v>
      </c>
    </row>
    <row r="91" spans="1:4" x14ac:dyDescent="0.2">
      <c r="A91">
        <v>1839</v>
      </c>
      <c r="B91">
        <v>7.63</v>
      </c>
      <c r="C91">
        <f t="shared" si="2"/>
        <v>7.5220000000000002</v>
      </c>
      <c r="D91">
        <f t="shared" si="3"/>
        <v>7.7379999999999995</v>
      </c>
    </row>
    <row r="92" spans="1:4" x14ac:dyDescent="0.2">
      <c r="A92">
        <v>1840</v>
      </c>
      <c r="B92">
        <v>7.8</v>
      </c>
      <c r="C92">
        <f t="shared" si="2"/>
        <v>7.6039999999999992</v>
      </c>
      <c r="D92">
        <f t="shared" si="3"/>
        <v>7.6659999999999995</v>
      </c>
    </row>
    <row r="93" spans="1:4" x14ac:dyDescent="0.2">
      <c r="A93">
        <v>1841</v>
      </c>
      <c r="B93">
        <v>7.69</v>
      </c>
      <c r="C93">
        <f t="shared" si="2"/>
        <v>7.6019999999999994</v>
      </c>
      <c r="D93">
        <f t="shared" si="3"/>
        <v>7.6710000000000012</v>
      </c>
    </row>
    <row r="94" spans="1:4" x14ac:dyDescent="0.2">
      <c r="A94">
        <v>1842</v>
      </c>
      <c r="B94">
        <v>8.02</v>
      </c>
      <c r="C94">
        <f t="shared" si="2"/>
        <v>7.7300000000000013</v>
      </c>
      <c r="D94">
        <f t="shared" si="3"/>
        <v>7.7279999999999998</v>
      </c>
    </row>
    <row r="95" spans="1:4" x14ac:dyDescent="0.2">
      <c r="A95">
        <v>1843</v>
      </c>
      <c r="B95">
        <v>8.17</v>
      </c>
      <c r="C95">
        <f t="shared" si="2"/>
        <v>7.8620000000000001</v>
      </c>
      <c r="D95">
        <f t="shared" si="3"/>
        <v>7.7439999999999998</v>
      </c>
    </row>
    <row r="96" spans="1:4" x14ac:dyDescent="0.2">
      <c r="A96">
        <v>1844</v>
      </c>
      <c r="B96">
        <v>7.65</v>
      </c>
      <c r="C96">
        <f t="shared" si="2"/>
        <v>7.8659999999999997</v>
      </c>
      <c r="D96">
        <f t="shared" si="3"/>
        <v>7.694</v>
      </c>
    </row>
    <row r="97" spans="1:4" x14ac:dyDescent="0.2">
      <c r="A97">
        <v>1845</v>
      </c>
      <c r="B97">
        <v>7.85</v>
      </c>
      <c r="C97">
        <f t="shared" si="2"/>
        <v>7.8760000000000003</v>
      </c>
      <c r="D97">
        <f t="shared" si="3"/>
        <v>7.7399999999999993</v>
      </c>
    </row>
    <row r="98" spans="1:4" x14ac:dyDescent="0.2">
      <c r="A98">
        <v>1846</v>
      </c>
      <c r="B98">
        <v>8.5500000000000007</v>
      </c>
      <c r="C98">
        <f t="shared" si="2"/>
        <v>8.0479999999999983</v>
      </c>
      <c r="D98">
        <f t="shared" si="3"/>
        <v>7.8250000000000002</v>
      </c>
    </row>
    <row r="99" spans="1:4" x14ac:dyDescent="0.2">
      <c r="A99">
        <v>1847</v>
      </c>
      <c r="B99">
        <v>8.09</v>
      </c>
      <c r="C99">
        <f t="shared" si="2"/>
        <v>8.0620000000000012</v>
      </c>
      <c r="D99">
        <f t="shared" si="3"/>
        <v>7.8960000000000008</v>
      </c>
    </row>
    <row r="100" spans="1:4" x14ac:dyDescent="0.2">
      <c r="A100">
        <v>1848</v>
      </c>
      <c r="B100">
        <v>7.98</v>
      </c>
      <c r="C100">
        <f t="shared" si="2"/>
        <v>8.0240000000000009</v>
      </c>
      <c r="D100">
        <f t="shared" si="3"/>
        <v>7.9430000000000005</v>
      </c>
    </row>
    <row r="101" spans="1:4" x14ac:dyDescent="0.2">
      <c r="A101">
        <v>1849</v>
      </c>
      <c r="B101">
        <v>7.98</v>
      </c>
      <c r="C101">
        <f t="shared" si="2"/>
        <v>8.09</v>
      </c>
      <c r="D101">
        <f t="shared" si="3"/>
        <v>7.9780000000000015</v>
      </c>
    </row>
    <row r="102" spans="1:4" x14ac:dyDescent="0.2">
      <c r="A102">
        <v>1850</v>
      </c>
      <c r="B102">
        <v>7.9</v>
      </c>
      <c r="C102">
        <f t="shared" si="2"/>
        <v>8.1</v>
      </c>
      <c r="D102">
        <f t="shared" si="3"/>
        <v>7.9880000000000022</v>
      </c>
    </row>
    <row r="103" spans="1:4" x14ac:dyDescent="0.2">
      <c r="A103">
        <v>1851</v>
      </c>
      <c r="B103">
        <v>8.18</v>
      </c>
      <c r="C103">
        <f t="shared" si="2"/>
        <v>8.0259999999999998</v>
      </c>
      <c r="D103">
        <f t="shared" si="3"/>
        <v>8.0370000000000008</v>
      </c>
    </row>
    <row r="104" spans="1:4" x14ac:dyDescent="0.2">
      <c r="A104">
        <v>1852</v>
      </c>
      <c r="B104">
        <v>8.1</v>
      </c>
      <c r="C104">
        <f t="shared" si="2"/>
        <v>8.0280000000000005</v>
      </c>
      <c r="D104">
        <f t="shared" si="3"/>
        <v>8.0450000000000017</v>
      </c>
    </row>
    <row r="105" spans="1:4" x14ac:dyDescent="0.2">
      <c r="A105">
        <v>1853</v>
      </c>
      <c r="B105">
        <v>8.0399999999999991</v>
      </c>
      <c r="C105">
        <f t="shared" si="2"/>
        <v>8.0400000000000009</v>
      </c>
      <c r="D105">
        <f t="shared" si="3"/>
        <v>8.032</v>
      </c>
    </row>
    <row r="106" spans="1:4" x14ac:dyDescent="0.2">
      <c r="A106">
        <v>1854</v>
      </c>
      <c r="B106">
        <v>8.2100000000000009</v>
      </c>
      <c r="C106">
        <f t="shared" si="2"/>
        <v>8.0860000000000003</v>
      </c>
      <c r="D106">
        <f t="shared" si="3"/>
        <v>8.0879999999999992</v>
      </c>
    </row>
    <row r="107" spans="1:4" x14ac:dyDescent="0.2">
      <c r="A107">
        <v>1855</v>
      </c>
      <c r="B107">
        <v>8.11</v>
      </c>
      <c r="C107">
        <f t="shared" si="2"/>
        <v>8.1280000000000001</v>
      </c>
      <c r="D107">
        <f t="shared" si="3"/>
        <v>8.1140000000000008</v>
      </c>
    </row>
    <row r="108" spans="1:4" x14ac:dyDescent="0.2">
      <c r="A108">
        <v>1856</v>
      </c>
      <c r="B108">
        <v>8</v>
      </c>
      <c r="C108">
        <f t="shared" si="2"/>
        <v>8.0920000000000005</v>
      </c>
      <c r="D108">
        <f t="shared" si="3"/>
        <v>8.0590000000000011</v>
      </c>
    </row>
    <row r="109" spans="1:4" x14ac:dyDescent="0.2">
      <c r="A109">
        <v>1857</v>
      </c>
      <c r="B109">
        <v>7.76</v>
      </c>
      <c r="C109">
        <f t="shared" si="2"/>
        <v>8.0239999999999991</v>
      </c>
      <c r="D109">
        <f t="shared" si="3"/>
        <v>8.0259999999999998</v>
      </c>
    </row>
    <row r="110" spans="1:4" x14ac:dyDescent="0.2">
      <c r="A110">
        <v>1858</v>
      </c>
      <c r="B110">
        <v>8.1</v>
      </c>
      <c r="C110">
        <f t="shared" si="2"/>
        <v>8.0359999999999996</v>
      </c>
      <c r="D110">
        <f t="shared" si="3"/>
        <v>8.0380000000000003</v>
      </c>
    </row>
    <row r="111" spans="1:4" x14ac:dyDescent="0.2">
      <c r="A111">
        <v>1859</v>
      </c>
      <c r="B111">
        <v>8.25</v>
      </c>
      <c r="C111">
        <f t="shared" si="2"/>
        <v>8.0440000000000005</v>
      </c>
      <c r="D111">
        <f t="shared" si="3"/>
        <v>8.0649999999999995</v>
      </c>
    </row>
    <row r="112" spans="1:4" x14ac:dyDescent="0.2">
      <c r="A112">
        <v>1860</v>
      </c>
      <c r="B112">
        <v>7.96</v>
      </c>
      <c r="C112">
        <f t="shared" si="2"/>
        <v>8.0139999999999993</v>
      </c>
      <c r="D112">
        <f t="shared" si="3"/>
        <v>8.0709999999999997</v>
      </c>
    </row>
    <row r="113" spans="1:4" x14ac:dyDescent="0.2">
      <c r="A113">
        <v>1861</v>
      </c>
      <c r="B113">
        <v>7.85</v>
      </c>
      <c r="C113">
        <f t="shared" si="2"/>
        <v>7.984</v>
      </c>
      <c r="D113">
        <f t="shared" si="3"/>
        <v>8.0379999999999985</v>
      </c>
    </row>
    <row r="114" spans="1:4" x14ac:dyDescent="0.2">
      <c r="A114">
        <v>1862</v>
      </c>
      <c r="B114">
        <v>7.56</v>
      </c>
      <c r="C114">
        <f t="shared" si="2"/>
        <v>7.9440000000000008</v>
      </c>
      <c r="D114">
        <f t="shared" si="3"/>
        <v>7.9839999999999991</v>
      </c>
    </row>
    <row r="115" spans="1:4" x14ac:dyDescent="0.2">
      <c r="A115">
        <v>1863</v>
      </c>
      <c r="B115">
        <v>8.11</v>
      </c>
      <c r="C115">
        <f t="shared" si="2"/>
        <v>7.9460000000000006</v>
      </c>
      <c r="D115">
        <f t="shared" si="3"/>
        <v>7.9909999999999997</v>
      </c>
    </row>
    <row r="116" spans="1:4" x14ac:dyDescent="0.2">
      <c r="A116">
        <v>1864</v>
      </c>
      <c r="B116">
        <v>7.98</v>
      </c>
      <c r="C116">
        <f t="shared" si="2"/>
        <v>7.8919999999999986</v>
      </c>
      <c r="D116">
        <f t="shared" si="3"/>
        <v>7.9680000000000009</v>
      </c>
    </row>
    <row r="117" spans="1:4" x14ac:dyDescent="0.2">
      <c r="A117">
        <v>1865</v>
      </c>
      <c r="B117">
        <v>8.18</v>
      </c>
      <c r="C117">
        <f t="shared" si="2"/>
        <v>7.9359999999999999</v>
      </c>
      <c r="D117">
        <f t="shared" si="3"/>
        <v>7.9749999999999996</v>
      </c>
    </row>
    <row r="118" spans="1:4" x14ac:dyDescent="0.2">
      <c r="A118">
        <v>1866</v>
      </c>
      <c r="B118">
        <v>8.2899999999999991</v>
      </c>
      <c r="C118">
        <f t="shared" si="2"/>
        <v>8.0239999999999991</v>
      </c>
      <c r="D118">
        <f t="shared" si="3"/>
        <v>8.0039999999999996</v>
      </c>
    </row>
    <row r="119" spans="1:4" x14ac:dyDescent="0.2">
      <c r="A119">
        <v>1867</v>
      </c>
      <c r="B119">
        <v>8.44</v>
      </c>
      <c r="C119">
        <f t="shared" si="2"/>
        <v>8.1999999999999993</v>
      </c>
      <c r="D119">
        <f t="shared" si="3"/>
        <v>8.0719999999999992</v>
      </c>
    </row>
    <row r="120" spans="1:4" x14ac:dyDescent="0.2">
      <c r="A120">
        <v>1868</v>
      </c>
      <c r="B120">
        <v>8.25</v>
      </c>
      <c r="C120">
        <f t="shared" si="2"/>
        <v>8.2279999999999998</v>
      </c>
      <c r="D120">
        <f t="shared" si="3"/>
        <v>8.0869999999999997</v>
      </c>
    </row>
    <row r="121" spans="1:4" x14ac:dyDescent="0.2">
      <c r="A121">
        <v>1869</v>
      </c>
      <c r="B121">
        <v>8.43</v>
      </c>
      <c r="C121">
        <f t="shared" si="2"/>
        <v>8.3179999999999996</v>
      </c>
      <c r="D121">
        <f t="shared" si="3"/>
        <v>8.1049999999999986</v>
      </c>
    </row>
    <row r="122" spans="1:4" x14ac:dyDescent="0.2">
      <c r="A122">
        <v>1870</v>
      </c>
      <c r="B122">
        <v>8.1999999999999993</v>
      </c>
      <c r="C122">
        <f t="shared" si="2"/>
        <v>8.3219999999999992</v>
      </c>
      <c r="D122">
        <f t="shared" si="3"/>
        <v>8.1290000000000013</v>
      </c>
    </row>
    <row r="123" spans="1:4" x14ac:dyDescent="0.2">
      <c r="A123">
        <v>1871</v>
      </c>
      <c r="B123">
        <v>8.1199999999999992</v>
      </c>
      <c r="C123">
        <f t="shared" si="2"/>
        <v>8.2879999999999985</v>
      </c>
      <c r="D123">
        <f t="shared" si="3"/>
        <v>8.1560000000000006</v>
      </c>
    </row>
    <row r="124" spans="1:4" x14ac:dyDescent="0.2">
      <c r="A124">
        <v>1872</v>
      </c>
      <c r="B124">
        <v>8.19</v>
      </c>
      <c r="C124">
        <f t="shared" si="2"/>
        <v>8.2379999999999995</v>
      </c>
      <c r="D124">
        <f t="shared" si="3"/>
        <v>8.2189999999999994</v>
      </c>
    </row>
    <row r="125" spans="1:4" x14ac:dyDescent="0.2">
      <c r="A125">
        <v>1873</v>
      </c>
      <c r="B125">
        <v>8.35</v>
      </c>
      <c r="C125">
        <f t="shared" si="2"/>
        <v>8.2579999999999991</v>
      </c>
      <c r="D125">
        <f t="shared" si="3"/>
        <v>8.2429999999999986</v>
      </c>
    </row>
    <row r="126" spans="1:4" x14ac:dyDescent="0.2">
      <c r="A126">
        <v>1874</v>
      </c>
      <c r="B126">
        <v>8.43</v>
      </c>
      <c r="C126">
        <f t="shared" si="2"/>
        <v>8.2579999999999991</v>
      </c>
      <c r="D126">
        <f t="shared" si="3"/>
        <v>8.2880000000000003</v>
      </c>
    </row>
    <row r="127" spans="1:4" x14ac:dyDescent="0.2">
      <c r="A127">
        <v>1875</v>
      </c>
      <c r="B127">
        <v>7.86</v>
      </c>
      <c r="C127">
        <f t="shared" si="2"/>
        <v>8.19</v>
      </c>
      <c r="D127">
        <f t="shared" si="3"/>
        <v>8.2559999999999985</v>
      </c>
    </row>
    <row r="128" spans="1:4" x14ac:dyDescent="0.2">
      <c r="A128">
        <v>1876</v>
      </c>
      <c r="B128">
        <v>8.08</v>
      </c>
      <c r="C128">
        <f t="shared" si="2"/>
        <v>8.1819999999999986</v>
      </c>
      <c r="D128">
        <f t="shared" si="3"/>
        <v>8.2349999999999994</v>
      </c>
    </row>
    <row r="129" spans="1:4" x14ac:dyDescent="0.2">
      <c r="A129">
        <v>1877</v>
      </c>
      <c r="B129">
        <v>8.5399999999999991</v>
      </c>
      <c r="C129">
        <f t="shared" si="2"/>
        <v>8.2519999999999989</v>
      </c>
      <c r="D129">
        <f t="shared" si="3"/>
        <v>8.2449999999999992</v>
      </c>
    </row>
    <row r="130" spans="1:4" x14ac:dyDescent="0.2">
      <c r="A130">
        <v>1878</v>
      </c>
      <c r="B130">
        <v>8.83</v>
      </c>
      <c r="C130">
        <f t="shared" si="2"/>
        <v>8.347999999999999</v>
      </c>
      <c r="D130">
        <f t="shared" si="3"/>
        <v>8.302999999999999</v>
      </c>
    </row>
    <row r="131" spans="1:4" x14ac:dyDescent="0.2">
      <c r="A131">
        <v>1879</v>
      </c>
      <c r="B131">
        <v>8.17</v>
      </c>
      <c r="C131">
        <f t="shared" si="2"/>
        <v>8.2960000000000012</v>
      </c>
      <c r="D131">
        <f t="shared" si="3"/>
        <v>8.2769999999999992</v>
      </c>
    </row>
    <row r="132" spans="1:4" x14ac:dyDescent="0.2">
      <c r="A132">
        <v>1880</v>
      </c>
      <c r="B132">
        <v>8.1199999999999992</v>
      </c>
      <c r="C132">
        <f t="shared" si="2"/>
        <v>8.347999999999999</v>
      </c>
      <c r="D132">
        <f t="shared" si="3"/>
        <v>8.2690000000000001</v>
      </c>
    </row>
    <row r="133" spans="1:4" x14ac:dyDescent="0.2">
      <c r="A133">
        <v>1881</v>
      </c>
      <c r="B133">
        <v>8.27</v>
      </c>
      <c r="C133">
        <f t="shared" si="2"/>
        <v>8.3859999999999992</v>
      </c>
      <c r="D133">
        <f t="shared" si="3"/>
        <v>8.2839999999999989</v>
      </c>
    </row>
    <row r="134" spans="1:4" x14ac:dyDescent="0.2">
      <c r="A134">
        <v>1882</v>
      </c>
      <c r="B134">
        <v>8.1300000000000008</v>
      </c>
      <c r="C134">
        <f t="shared" si="2"/>
        <v>8.3040000000000003</v>
      </c>
      <c r="D134">
        <f t="shared" si="3"/>
        <v>8.2779999999999987</v>
      </c>
    </row>
    <row r="135" spans="1:4" x14ac:dyDescent="0.2">
      <c r="A135">
        <v>1883</v>
      </c>
      <c r="B135">
        <v>7.98</v>
      </c>
      <c r="C135">
        <f t="shared" ref="C135:C198" si="4">AVERAGE(B131:B135)</f>
        <v>8.1340000000000003</v>
      </c>
      <c r="D135">
        <f t="shared" si="3"/>
        <v>8.2409999999999997</v>
      </c>
    </row>
    <row r="136" spans="1:4" x14ac:dyDescent="0.2">
      <c r="A136">
        <v>1884</v>
      </c>
      <c r="B136">
        <v>7.77</v>
      </c>
      <c r="C136">
        <f t="shared" si="4"/>
        <v>8.0539999999999985</v>
      </c>
      <c r="D136">
        <f t="shared" si="3"/>
        <v>8.1750000000000007</v>
      </c>
    </row>
    <row r="137" spans="1:4" x14ac:dyDescent="0.2">
      <c r="A137">
        <v>1885</v>
      </c>
      <c r="B137">
        <v>7.92</v>
      </c>
      <c r="C137">
        <f t="shared" si="4"/>
        <v>8.0139999999999993</v>
      </c>
      <c r="D137">
        <f t="shared" si="3"/>
        <v>8.1809999999999992</v>
      </c>
    </row>
    <row r="138" spans="1:4" x14ac:dyDescent="0.2">
      <c r="A138">
        <v>1886</v>
      </c>
      <c r="B138">
        <v>7.95</v>
      </c>
      <c r="C138">
        <f t="shared" si="4"/>
        <v>7.95</v>
      </c>
      <c r="D138">
        <f t="shared" si="3"/>
        <v>8.1679999999999993</v>
      </c>
    </row>
    <row r="139" spans="1:4" x14ac:dyDescent="0.2">
      <c r="A139">
        <v>1887</v>
      </c>
      <c r="B139">
        <v>7.91</v>
      </c>
      <c r="C139">
        <f t="shared" si="4"/>
        <v>7.9060000000000006</v>
      </c>
      <c r="D139">
        <f t="shared" si="3"/>
        <v>8.1050000000000004</v>
      </c>
    </row>
    <row r="140" spans="1:4" x14ac:dyDescent="0.2">
      <c r="A140">
        <v>1888</v>
      </c>
      <c r="B140">
        <v>8.09</v>
      </c>
      <c r="C140">
        <f t="shared" si="4"/>
        <v>7.9279999999999999</v>
      </c>
      <c r="D140">
        <f t="shared" ref="D140:D203" si="5">AVERAGE(B131:B140)</f>
        <v>8.0310000000000006</v>
      </c>
    </row>
    <row r="141" spans="1:4" x14ac:dyDescent="0.2">
      <c r="A141">
        <v>1889</v>
      </c>
      <c r="B141">
        <v>8.32</v>
      </c>
      <c r="C141">
        <f t="shared" si="4"/>
        <v>8.0380000000000003</v>
      </c>
      <c r="D141">
        <f t="shared" si="5"/>
        <v>8.0460000000000012</v>
      </c>
    </row>
    <row r="142" spans="1:4" x14ac:dyDescent="0.2">
      <c r="A142">
        <v>1890</v>
      </c>
      <c r="B142">
        <v>7.97</v>
      </c>
      <c r="C142">
        <f t="shared" si="4"/>
        <v>8.0479999999999983</v>
      </c>
      <c r="D142">
        <f t="shared" si="5"/>
        <v>8.0310000000000006</v>
      </c>
    </row>
    <row r="143" spans="1:4" x14ac:dyDescent="0.2">
      <c r="A143">
        <v>1891</v>
      </c>
      <c r="B143">
        <v>8.02</v>
      </c>
      <c r="C143">
        <f t="shared" si="4"/>
        <v>8.0620000000000012</v>
      </c>
      <c r="D143">
        <f t="shared" si="5"/>
        <v>8.0059999999999985</v>
      </c>
    </row>
    <row r="144" spans="1:4" x14ac:dyDescent="0.2">
      <c r="A144">
        <v>1892</v>
      </c>
      <c r="B144">
        <v>8.07</v>
      </c>
      <c r="C144">
        <f t="shared" si="4"/>
        <v>8.0939999999999994</v>
      </c>
      <c r="D144">
        <f t="shared" si="5"/>
        <v>8</v>
      </c>
    </row>
    <row r="145" spans="1:4" x14ac:dyDescent="0.2">
      <c r="A145">
        <v>1893</v>
      </c>
      <c r="B145">
        <v>8.06</v>
      </c>
      <c r="C145">
        <f t="shared" si="4"/>
        <v>8.0879999999999992</v>
      </c>
      <c r="D145">
        <f t="shared" si="5"/>
        <v>8.0080000000000009</v>
      </c>
    </row>
    <row r="146" spans="1:4" x14ac:dyDescent="0.2">
      <c r="A146">
        <v>1894</v>
      </c>
      <c r="B146">
        <v>8.16</v>
      </c>
      <c r="C146">
        <f t="shared" si="4"/>
        <v>8.0560000000000009</v>
      </c>
      <c r="D146">
        <f t="shared" si="5"/>
        <v>8.0470000000000006</v>
      </c>
    </row>
    <row r="147" spans="1:4" x14ac:dyDescent="0.2">
      <c r="A147">
        <v>1895</v>
      </c>
      <c r="B147">
        <v>8.15</v>
      </c>
      <c r="C147">
        <f t="shared" si="4"/>
        <v>8.0920000000000005</v>
      </c>
      <c r="D147">
        <f t="shared" si="5"/>
        <v>8.0699999999999985</v>
      </c>
    </row>
    <row r="148" spans="1:4" x14ac:dyDescent="0.2">
      <c r="A148">
        <v>1896</v>
      </c>
      <c r="B148">
        <v>8.2100000000000009</v>
      </c>
      <c r="C148">
        <f t="shared" si="4"/>
        <v>8.1300000000000008</v>
      </c>
      <c r="D148">
        <f t="shared" si="5"/>
        <v>8.0960000000000001</v>
      </c>
    </row>
    <row r="149" spans="1:4" x14ac:dyDescent="0.2">
      <c r="A149">
        <v>1897</v>
      </c>
      <c r="B149">
        <v>8.2899999999999991</v>
      </c>
      <c r="C149">
        <f t="shared" si="4"/>
        <v>8.1739999999999995</v>
      </c>
      <c r="D149">
        <f t="shared" si="5"/>
        <v>8.1340000000000003</v>
      </c>
    </row>
    <row r="150" spans="1:4" x14ac:dyDescent="0.2">
      <c r="A150">
        <v>1898</v>
      </c>
      <c r="B150">
        <v>8.18</v>
      </c>
      <c r="C150">
        <f t="shared" si="4"/>
        <v>8.1980000000000004</v>
      </c>
      <c r="D150">
        <f t="shared" si="5"/>
        <v>8.1430000000000007</v>
      </c>
    </row>
    <row r="151" spans="1:4" x14ac:dyDescent="0.2">
      <c r="A151">
        <v>1899</v>
      </c>
      <c r="B151">
        <v>8.4</v>
      </c>
      <c r="C151">
        <f t="shared" si="4"/>
        <v>8.2459999999999987</v>
      </c>
      <c r="D151">
        <f t="shared" si="5"/>
        <v>8.1510000000000016</v>
      </c>
    </row>
    <row r="152" spans="1:4" x14ac:dyDescent="0.2">
      <c r="A152">
        <v>1900</v>
      </c>
      <c r="B152">
        <v>8.5</v>
      </c>
      <c r="C152">
        <f t="shared" si="4"/>
        <v>8.3159999999999989</v>
      </c>
      <c r="D152">
        <f t="shared" si="5"/>
        <v>8.2040000000000006</v>
      </c>
    </row>
    <row r="153" spans="1:4" x14ac:dyDescent="0.2">
      <c r="A153">
        <v>1901</v>
      </c>
      <c r="B153">
        <v>8.5399999999999991</v>
      </c>
      <c r="C153">
        <f t="shared" si="4"/>
        <v>8.3819999999999997</v>
      </c>
      <c r="D153">
        <f t="shared" si="5"/>
        <v>8.2560000000000002</v>
      </c>
    </row>
    <row r="154" spans="1:4" x14ac:dyDescent="0.2">
      <c r="A154">
        <v>1902</v>
      </c>
      <c r="B154">
        <v>8.3000000000000007</v>
      </c>
      <c r="C154">
        <f t="shared" si="4"/>
        <v>8.3840000000000003</v>
      </c>
      <c r="D154">
        <f t="shared" si="5"/>
        <v>8.2789999999999981</v>
      </c>
    </row>
    <row r="155" spans="1:4" x14ac:dyDescent="0.2">
      <c r="A155">
        <v>1903</v>
      </c>
      <c r="B155">
        <v>8.2200000000000006</v>
      </c>
      <c r="C155">
        <f t="shared" si="4"/>
        <v>8.3919999999999995</v>
      </c>
      <c r="D155">
        <f t="shared" si="5"/>
        <v>8.2949999999999999</v>
      </c>
    </row>
    <row r="156" spans="1:4" x14ac:dyDescent="0.2">
      <c r="A156">
        <v>1904</v>
      </c>
      <c r="B156">
        <v>8.09</v>
      </c>
      <c r="C156">
        <f t="shared" si="4"/>
        <v>8.3300000000000018</v>
      </c>
      <c r="D156">
        <f t="shared" si="5"/>
        <v>8.2880000000000003</v>
      </c>
    </row>
    <row r="157" spans="1:4" x14ac:dyDescent="0.2">
      <c r="A157">
        <v>1905</v>
      </c>
      <c r="B157">
        <v>8.23</v>
      </c>
      <c r="C157">
        <f t="shared" si="4"/>
        <v>8.2760000000000016</v>
      </c>
      <c r="D157">
        <f t="shared" si="5"/>
        <v>8.2960000000000012</v>
      </c>
    </row>
    <row r="158" spans="1:4" x14ac:dyDescent="0.2">
      <c r="A158">
        <v>1906</v>
      </c>
      <c r="B158">
        <v>8.3800000000000008</v>
      </c>
      <c r="C158">
        <f t="shared" si="4"/>
        <v>8.2440000000000015</v>
      </c>
      <c r="D158">
        <f t="shared" si="5"/>
        <v>8.3129999999999988</v>
      </c>
    </row>
    <row r="159" spans="1:4" x14ac:dyDescent="0.2">
      <c r="A159">
        <v>1907</v>
      </c>
      <c r="B159">
        <v>7.95</v>
      </c>
      <c r="C159">
        <f t="shared" si="4"/>
        <v>8.1740000000000013</v>
      </c>
      <c r="D159">
        <f t="shared" si="5"/>
        <v>8.2789999999999999</v>
      </c>
    </row>
    <row r="160" spans="1:4" x14ac:dyDescent="0.2">
      <c r="A160">
        <v>1908</v>
      </c>
      <c r="B160">
        <v>8.19</v>
      </c>
      <c r="C160">
        <f t="shared" si="4"/>
        <v>8.168000000000001</v>
      </c>
      <c r="D160">
        <f t="shared" si="5"/>
        <v>8.2799999999999994</v>
      </c>
    </row>
    <row r="161" spans="1:4" x14ac:dyDescent="0.2">
      <c r="A161">
        <v>1909</v>
      </c>
      <c r="B161">
        <v>8.18</v>
      </c>
      <c r="C161">
        <f t="shared" si="4"/>
        <v>8.1859999999999999</v>
      </c>
      <c r="D161">
        <f t="shared" si="5"/>
        <v>8.2580000000000009</v>
      </c>
    </row>
    <row r="162" spans="1:4" x14ac:dyDescent="0.2">
      <c r="A162">
        <v>1910</v>
      </c>
      <c r="B162">
        <v>8.2200000000000006</v>
      </c>
      <c r="C162">
        <f t="shared" si="4"/>
        <v>8.1840000000000011</v>
      </c>
      <c r="D162">
        <f t="shared" si="5"/>
        <v>8.23</v>
      </c>
    </row>
    <row r="163" spans="1:4" x14ac:dyDescent="0.2">
      <c r="A163">
        <v>1911</v>
      </c>
      <c r="B163">
        <v>8.18</v>
      </c>
      <c r="C163">
        <f t="shared" si="4"/>
        <v>8.1440000000000001</v>
      </c>
      <c r="D163">
        <f t="shared" si="5"/>
        <v>8.1939999999999991</v>
      </c>
    </row>
    <row r="164" spans="1:4" x14ac:dyDescent="0.2">
      <c r="A164">
        <v>1912</v>
      </c>
      <c r="B164">
        <v>8.17</v>
      </c>
      <c r="C164">
        <f t="shared" si="4"/>
        <v>8.1879999999999988</v>
      </c>
      <c r="D164">
        <f t="shared" si="5"/>
        <v>8.1810000000000009</v>
      </c>
    </row>
    <row r="165" spans="1:4" x14ac:dyDescent="0.2">
      <c r="A165">
        <v>1913</v>
      </c>
      <c r="B165">
        <v>8.3000000000000007</v>
      </c>
      <c r="C165">
        <f t="shared" si="4"/>
        <v>8.2099999999999991</v>
      </c>
      <c r="D165">
        <f t="shared" si="5"/>
        <v>8.1890000000000001</v>
      </c>
    </row>
    <row r="166" spans="1:4" x14ac:dyDescent="0.2">
      <c r="A166">
        <v>1914</v>
      </c>
      <c r="B166">
        <v>8.59</v>
      </c>
      <c r="C166">
        <f t="shared" si="4"/>
        <v>8.2920000000000016</v>
      </c>
      <c r="D166">
        <f t="shared" si="5"/>
        <v>8.2390000000000008</v>
      </c>
    </row>
    <row r="167" spans="1:4" x14ac:dyDescent="0.2">
      <c r="A167">
        <v>1915</v>
      </c>
      <c r="B167">
        <v>8.59</v>
      </c>
      <c r="C167">
        <f t="shared" si="4"/>
        <v>8.3659999999999997</v>
      </c>
      <c r="D167">
        <f t="shared" si="5"/>
        <v>8.2750000000000021</v>
      </c>
    </row>
    <row r="168" spans="1:4" x14ac:dyDescent="0.2">
      <c r="A168">
        <v>1916</v>
      </c>
      <c r="B168">
        <v>8.23</v>
      </c>
      <c r="C168">
        <f t="shared" si="4"/>
        <v>8.3759999999999994</v>
      </c>
      <c r="D168">
        <f t="shared" si="5"/>
        <v>8.2600000000000016</v>
      </c>
    </row>
    <row r="169" spans="1:4" x14ac:dyDescent="0.2">
      <c r="A169">
        <v>1917</v>
      </c>
      <c r="B169">
        <v>8.02</v>
      </c>
      <c r="C169">
        <f t="shared" si="4"/>
        <v>8.3460000000000001</v>
      </c>
      <c r="D169">
        <f t="shared" si="5"/>
        <v>8.2669999999999995</v>
      </c>
    </row>
    <row r="170" spans="1:4" x14ac:dyDescent="0.2">
      <c r="A170">
        <v>1918</v>
      </c>
      <c r="B170">
        <v>8.1300000000000008</v>
      </c>
      <c r="C170">
        <f t="shared" si="4"/>
        <v>8.3120000000000012</v>
      </c>
      <c r="D170">
        <f t="shared" si="5"/>
        <v>8.2609999999999992</v>
      </c>
    </row>
    <row r="171" spans="1:4" x14ac:dyDescent="0.2">
      <c r="A171">
        <v>1919</v>
      </c>
      <c r="B171">
        <v>8.3800000000000008</v>
      </c>
      <c r="C171">
        <f t="shared" si="4"/>
        <v>8.27</v>
      </c>
      <c r="D171">
        <f t="shared" si="5"/>
        <v>8.2810000000000006</v>
      </c>
    </row>
    <row r="172" spans="1:4" x14ac:dyDescent="0.2">
      <c r="A172">
        <v>1920</v>
      </c>
      <c r="B172">
        <v>8.36</v>
      </c>
      <c r="C172">
        <f t="shared" si="4"/>
        <v>8.2240000000000002</v>
      </c>
      <c r="D172">
        <f t="shared" si="5"/>
        <v>8.2949999999999982</v>
      </c>
    </row>
    <row r="173" spans="1:4" x14ac:dyDescent="0.2">
      <c r="A173">
        <v>1921</v>
      </c>
      <c r="B173">
        <v>8.57</v>
      </c>
      <c r="C173">
        <f t="shared" si="4"/>
        <v>8.2919999999999998</v>
      </c>
      <c r="D173">
        <f t="shared" si="5"/>
        <v>8.3339999999999996</v>
      </c>
    </row>
    <row r="174" spans="1:4" x14ac:dyDescent="0.2">
      <c r="A174">
        <v>1922</v>
      </c>
      <c r="B174">
        <v>8.41</v>
      </c>
      <c r="C174">
        <f t="shared" si="4"/>
        <v>8.3699999999999992</v>
      </c>
      <c r="D174">
        <f t="shared" si="5"/>
        <v>8.3580000000000005</v>
      </c>
    </row>
    <row r="175" spans="1:4" x14ac:dyDescent="0.2">
      <c r="A175">
        <v>1923</v>
      </c>
      <c r="B175">
        <v>8.42</v>
      </c>
      <c r="C175">
        <f t="shared" si="4"/>
        <v>8.4280000000000008</v>
      </c>
      <c r="D175">
        <f t="shared" si="5"/>
        <v>8.370000000000001</v>
      </c>
    </row>
    <row r="176" spans="1:4" x14ac:dyDescent="0.2">
      <c r="A176">
        <v>1924</v>
      </c>
      <c r="B176">
        <v>8.51</v>
      </c>
      <c r="C176">
        <f t="shared" si="4"/>
        <v>8.4539999999999988</v>
      </c>
      <c r="D176">
        <f t="shared" si="5"/>
        <v>8.3620000000000001</v>
      </c>
    </row>
    <row r="177" spans="1:4" x14ac:dyDescent="0.2">
      <c r="A177">
        <v>1925</v>
      </c>
      <c r="B177">
        <v>8.5299999999999994</v>
      </c>
      <c r="C177">
        <f t="shared" si="4"/>
        <v>8.4879999999999995</v>
      </c>
      <c r="D177">
        <f t="shared" si="5"/>
        <v>8.3560000000000016</v>
      </c>
    </row>
    <row r="178" spans="1:4" x14ac:dyDescent="0.2">
      <c r="A178">
        <v>1926</v>
      </c>
      <c r="B178">
        <v>8.73</v>
      </c>
      <c r="C178">
        <f t="shared" si="4"/>
        <v>8.52</v>
      </c>
      <c r="D178">
        <f t="shared" si="5"/>
        <v>8.4060000000000024</v>
      </c>
    </row>
    <row r="179" spans="1:4" x14ac:dyDescent="0.2">
      <c r="A179">
        <v>1927</v>
      </c>
      <c r="B179">
        <v>8.52</v>
      </c>
      <c r="C179">
        <f t="shared" si="4"/>
        <v>8.541999999999998</v>
      </c>
      <c r="D179">
        <f t="shared" si="5"/>
        <v>8.4559999999999995</v>
      </c>
    </row>
    <row r="180" spans="1:4" x14ac:dyDescent="0.2">
      <c r="A180">
        <v>1928</v>
      </c>
      <c r="B180">
        <v>8.6300000000000008</v>
      </c>
      <c r="C180">
        <f t="shared" si="4"/>
        <v>8.5839999999999996</v>
      </c>
      <c r="D180">
        <f t="shared" si="5"/>
        <v>8.5059999999999985</v>
      </c>
    </row>
    <row r="181" spans="1:4" x14ac:dyDescent="0.2">
      <c r="A181">
        <v>1929</v>
      </c>
      <c r="B181">
        <v>8.24</v>
      </c>
      <c r="C181">
        <f t="shared" si="4"/>
        <v>8.5299999999999994</v>
      </c>
      <c r="D181">
        <f t="shared" si="5"/>
        <v>8.4919999999999991</v>
      </c>
    </row>
    <row r="182" spans="1:4" x14ac:dyDescent="0.2">
      <c r="A182">
        <v>1930</v>
      </c>
      <c r="B182">
        <v>8.6300000000000008</v>
      </c>
      <c r="C182">
        <f t="shared" si="4"/>
        <v>8.5500000000000007</v>
      </c>
      <c r="D182">
        <f t="shared" si="5"/>
        <v>8.5189999999999984</v>
      </c>
    </row>
    <row r="183" spans="1:4" x14ac:dyDescent="0.2">
      <c r="A183">
        <v>1931</v>
      </c>
      <c r="B183">
        <v>8.7200000000000006</v>
      </c>
      <c r="C183">
        <f t="shared" si="4"/>
        <v>8.548</v>
      </c>
      <c r="D183">
        <f t="shared" si="5"/>
        <v>8.5339999999999989</v>
      </c>
    </row>
    <row r="184" spans="1:4" x14ac:dyDescent="0.2">
      <c r="A184">
        <v>1932</v>
      </c>
      <c r="B184">
        <v>8.7100000000000009</v>
      </c>
      <c r="C184">
        <f t="shared" si="4"/>
        <v>8.5860000000000003</v>
      </c>
      <c r="D184">
        <f t="shared" si="5"/>
        <v>8.5639999999999983</v>
      </c>
    </row>
    <row r="185" spans="1:4" x14ac:dyDescent="0.2">
      <c r="A185">
        <v>1933</v>
      </c>
      <c r="B185">
        <v>8.34</v>
      </c>
      <c r="C185">
        <f t="shared" si="4"/>
        <v>8.5280000000000005</v>
      </c>
      <c r="D185">
        <f t="shared" si="5"/>
        <v>8.5560000000000009</v>
      </c>
    </row>
    <row r="186" spans="1:4" x14ac:dyDescent="0.2">
      <c r="A186">
        <v>1934</v>
      </c>
      <c r="B186">
        <v>8.6300000000000008</v>
      </c>
      <c r="C186">
        <f t="shared" si="4"/>
        <v>8.6060000000000016</v>
      </c>
      <c r="D186">
        <f t="shared" si="5"/>
        <v>8.5680000000000014</v>
      </c>
    </row>
    <row r="187" spans="1:4" x14ac:dyDescent="0.2">
      <c r="A187">
        <v>1935</v>
      </c>
      <c r="B187">
        <v>8.52</v>
      </c>
      <c r="C187">
        <f t="shared" si="4"/>
        <v>8.5839999999999996</v>
      </c>
      <c r="D187">
        <f t="shared" si="5"/>
        <v>8.5670000000000002</v>
      </c>
    </row>
    <row r="188" spans="1:4" x14ac:dyDescent="0.2">
      <c r="A188">
        <v>1936</v>
      </c>
      <c r="B188">
        <v>8.5500000000000007</v>
      </c>
      <c r="C188">
        <f t="shared" si="4"/>
        <v>8.5500000000000007</v>
      </c>
      <c r="D188">
        <f t="shared" si="5"/>
        <v>8.5489999999999995</v>
      </c>
    </row>
    <row r="189" spans="1:4" x14ac:dyDescent="0.2">
      <c r="A189">
        <v>1937</v>
      </c>
      <c r="B189">
        <v>8.6999999999999993</v>
      </c>
      <c r="C189">
        <f t="shared" si="4"/>
        <v>8.5479999999999983</v>
      </c>
      <c r="D189">
        <f t="shared" si="5"/>
        <v>8.5670000000000002</v>
      </c>
    </row>
    <row r="190" spans="1:4" x14ac:dyDescent="0.2">
      <c r="A190">
        <v>1938</v>
      </c>
      <c r="B190">
        <v>8.86</v>
      </c>
      <c r="C190">
        <f t="shared" si="4"/>
        <v>8.6519999999999992</v>
      </c>
      <c r="D190">
        <f t="shared" si="5"/>
        <v>8.59</v>
      </c>
    </row>
    <row r="191" spans="1:4" x14ac:dyDescent="0.2">
      <c r="A191">
        <v>1939</v>
      </c>
      <c r="B191">
        <v>8.76</v>
      </c>
      <c r="C191">
        <f t="shared" si="4"/>
        <v>8.677999999999999</v>
      </c>
      <c r="D191">
        <f t="shared" si="5"/>
        <v>8.6420000000000012</v>
      </c>
    </row>
    <row r="192" spans="1:4" x14ac:dyDescent="0.2">
      <c r="A192">
        <v>1940</v>
      </c>
      <c r="B192">
        <v>8.76</v>
      </c>
      <c r="C192">
        <f t="shared" si="4"/>
        <v>8.7259999999999991</v>
      </c>
      <c r="D192">
        <f t="shared" si="5"/>
        <v>8.6550000000000011</v>
      </c>
    </row>
    <row r="193" spans="1:4" x14ac:dyDescent="0.2">
      <c r="A193">
        <v>1941</v>
      </c>
      <c r="B193">
        <v>8.77</v>
      </c>
      <c r="C193">
        <f t="shared" si="4"/>
        <v>8.77</v>
      </c>
      <c r="D193">
        <f t="shared" si="5"/>
        <v>8.66</v>
      </c>
    </row>
    <row r="194" spans="1:4" x14ac:dyDescent="0.2">
      <c r="A194">
        <v>1942</v>
      </c>
      <c r="B194">
        <v>8.73</v>
      </c>
      <c r="C194">
        <f t="shared" si="4"/>
        <v>8.7759999999999998</v>
      </c>
      <c r="D194">
        <f t="shared" si="5"/>
        <v>8.661999999999999</v>
      </c>
    </row>
    <row r="195" spans="1:4" x14ac:dyDescent="0.2">
      <c r="A195">
        <v>1943</v>
      </c>
      <c r="B195">
        <v>8.76</v>
      </c>
      <c r="C195">
        <f t="shared" si="4"/>
        <v>8.7559999999999985</v>
      </c>
      <c r="D195">
        <f t="shared" si="5"/>
        <v>8.7040000000000006</v>
      </c>
    </row>
    <row r="196" spans="1:4" x14ac:dyDescent="0.2">
      <c r="A196">
        <v>1944</v>
      </c>
      <c r="B196">
        <v>8.85</v>
      </c>
      <c r="C196">
        <f t="shared" si="4"/>
        <v>8.7740000000000009</v>
      </c>
      <c r="D196">
        <f t="shared" si="5"/>
        <v>8.7259999999999991</v>
      </c>
    </row>
    <row r="197" spans="1:4" x14ac:dyDescent="0.2">
      <c r="A197">
        <v>1945</v>
      </c>
      <c r="B197">
        <v>8.58</v>
      </c>
      <c r="C197">
        <f t="shared" si="4"/>
        <v>8.7379999999999995</v>
      </c>
      <c r="D197">
        <f t="shared" si="5"/>
        <v>8.7319999999999993</v>
      </c>
    </row>
    <row r="198" spans="1:4" x14ac:dyDescent="0.2">
      <c r="A198">
        <v>1946</v>
      </c>
      <c r="B198">
        <v>8.68</v>
      </c>
      <c r="C198">
        <f t="shared" si="4"/>
        <v>8.7200000000000006</v>
      </c>
      <c r="D198">
        <f t="shared" si="5"/>
        <v>8.7449999999999992</v>
      </c>
    </row>
    <row r="199" spans="1:4" x14ac:dyDescent="0.2">
      <c r="A199">
        <v>1947</v>
      </c>
      <c r="B199">
        <v>8.8000000000000007</v>
      </c>
      <c r="C199">
        <f t="shared" ref="C199:C262" si="6">AVERAGE(B195:B199)</f>
        <v>8.734</v>
      </c>
      <c r="D199">
        <f t="shared" si="5"/>
        <v>8.754999999999999</v>
      </c>
    </row>
    <row r="200" spans="1:4" x14ac:dyDescent="0.2">
      <c r="A200">
        <v>1948</v>
      </c>
      <c r="B200">
        <v>8.75</v>
      </c>
      <c r="C200">
        <f t="shared" si="6"/>
        <v>8.7319999999999993</v>
      </c>
      <c r="D200">
        <f t="shared" si="5"/>
        <v>8.743999999999998</v>
      </c>
    </row>
    <row r="201" spans="1:4" x14ac:dyDescent="0.2">
      <c r="A201">
        <v>1949</v>
      </c>
      <c r="B201">
        <v>8.59</v>
      </c>
      <c r="C201">
        <f t="shared" si="6"/>
        <v>8.6800000000000015</v>
      </c>
      <c r="D201">
        <f t="shared" si="5"/>
        <v>8.7270000000000003</v>
      </c>
    </row>
    <row r="202" spans="1:4" x14ac:dyDescent="0.2">
      <c r="A202">
        <v>1950</v>
      </c>
      <c r="B202">
        <v>8.3699999999999992</v>
      </c>
      <c r="C202">
        <f t="shared" si="6"/>
        <v>8.6379999999999999</v>
      </c>
      <c r="D202">
        <f t="shared" si="5"/>
        <v>8.6880000000000006</v>
      </c>
    </row>
    <row r="203" spans="1:4" x14ac:dyDescent="0.2">
      <c r="A203">
        <v>1951</v>
      </c>
      <c r="B203">
        <v>8.6300000000000008</v>
      </c>
      <c r="C203">
        <f t="shared" si="6"/>
        <v>8.6280000000000001</v>
      </c>
      <c r="D203">
        <f t="shared" si="5"/>
        <v>8.6740000000000013</v>
      </c>
    </row>
    <row r="204" spans="1:4" x14ac:dyDescent="0.2">
      <c r="A204">
        <v>1952</v>
      </c>
      <c r="B204">
        <v>8.64</v>
      </c>
      <c r="C204">
        <f t="shared" si="6"/>
        <v>8.5960000000000001</v>
      </c>
      <c r="D204">
        <f t="shared" ref="D204:D267" si="7">AVERAGE(B195:B204)</f>
        <v>8.6650000000000009</v>
      </c>
    </row>
    <row r="205" spans="1:4" x14ac:dyDescent="0.2">
      <c r="A205">
        <v>1953</v>
      </c>
      <c r="B205">
        <v>8.8699999999999992</v>
      </c>
      <c r="C205">
        <f t="shared" si="6"/>
        <v>8.620000000000001</v>
      </c>
      <c r="D205">
        <f t="shared" si="7"/>
        <v>8.6760000000000002</v>
      </c>
    </row>
    <row r="206" spans="1:4" x14ac:dyDescent="0.2">
      <c r="A206">
        <v>1954</v>
      </c>
      <c r="B206">
        <v>8.56</v>
      </c>
      <c r="C206">
        <f t="shared" si="6"/>
        <v>8.6140000000000008</v>
      </c>
      <c r="D206">
        <f t="shared" si="7"/>
        <v>8.647000000000002</v>
      </c>
    </row>
    <row r="207" spans="1:4" x14ac:dyDescent="0.2">
      <c r="A207">
        <v>1955</v>
      </c>
      <c r="B207">
        <v>8.6300000000000008</v>
      </c>
      <c r="C207">
        <f t="shared" si="6"/>
        <v>8.6660000000000004</v>
      </c>
      <c r="D207">
        <f t="shared" si="7"/>
        <v>8.6519999999999992</v>
      </c>
    </row>
    <row r="208" spans="1:4" x14ac:dyDescent="0.2">
      <c r="A208">
        <v>1956</v>
      </c>
      <c r="B208">
        <v>8.2799999999999994</v>
      </c>
      <c r="C208">
        <f t="shared" si="6"/>
        <v>8.5960000000000001</v>
      </c>
      <c r="D208">
        <f t="shared" si="7"/>
        <v>8.6119999999999983</v>
      </c>
    </row>
    <row r="209" spans="1:4" x14ac:dyDescent="0.2">
      <c r="A209">
        <v>1957</v>
      </c>
      <c r="B209">
        <v>8.73</v>
      </c>
      <c r="C209">
        <f t="shared" si="6"/>
        <v>8.6140000000000008</v>
      </c>
      <c r="D209">
        <f t="shared" si="7"/>
        <v>8.6050000000000004</v>
      </c>
    </row>
    <row r="210" spans="1:4" x14ac:dyDescent="0.2">
      <c r="A210">
        <v>1958</v>
      </c>
      <c r="B210">
        <v>8.77</v>
      </c>
      <c r="C210">
        <f t="shared" si="6"/>
        <v>8.5939999999999994</v>
      </c>
      <c r="D210">
        <f t="shared" si="7"/>
        <v>8.6070000000000011</v>
      </c>
    </row>
    <row r="211" spans="1:4" x14ac:dyDescent="0.2">
      <c r="A211">
        <v>1959</v>
      </c>
      <c r="B211">
        <v>8.73</v>
      </c>
      <c r="C211">
        <f t="shared" si="6"/>
        <v>8.6280000000000001</v>
      </c>
      <c r="D211">
        <f t="shared" si="7"/>
        <v>8.6210000000000004</v>
      </c>
    </row>
    <row r="212" spans="1:4" x14ac:dyDescent="0.2">
      <c r="A212">
        <v>1960</v>
      </c>
      <c r="B212">
        <v>8.58</v>
      </c>
      <c r="C212">
        <f t="shared" si="6"/>
        <v>8.6179999999999986</v>
      </c>
      <c r="D212">
        <f t="shared" si="7"/>
        <v>8.6419999999999995</v>
      </c>
    </row>
    <row r="213" spans="1:4" x14ac:dyDescent="0.2">
      <c r="A213">
        <v>1961</v>
      </c>
      <c r="B213">
        <v>8.8000000000000007</v>
      </c>
      <c r="C213">
        <f t="shared" si="6"/>
        <v>8.7219999999999995</v>
      </c>
      <c r="D213">
        <f t="shared" si="7"/>
        <v>8.6590000000000007</v>
      </c>
    </row>
    <row r="214" spans="1:4" x14ac:dyDescent="0.2">
      <c r="A214">
        <v>1962</v>
      </c>
      <c r="B214">
        <v>8.75</v>
      </c>
      <c r="C214">
        <f t="shared" si="6"/>
        <v>8.7259999999999991</v>
      </c>
      <c r="D214">
        <f t="shared" si="7"/>
        <v>8.67</v>
      </c>
    </row>
    <row r="215" spans="1:4" x14ac:dyDescent="0.2">
      <c r="A215">
        <v>1963</v>
      </c>
      <c r="B215">
        <v>8.86</v>
      </c>
      <c r="C215">
        <f t="shared" si="6"/>
        <v>8.7439999999999998</v>
      </c>
      <c r="D215">
        <f t="shared" si="7"/>
        <v>8.6690000000000005</v>
      </c>
    </row>
    <row r="216" spans="1:4" x14ac:dyDescent="0.2">
      <c r="A216">
        <v>1964</v>
      </c>
      <c r="B216">
        <v>8.41</v>
      </c>
      <c r="C216">
        <f t="shared" si="6"/>
        <v>8.6800000000000015</v>
      </c>
      <c r="D216">
        <f t="shared" si="7"/>
        <v>8.6539999999999999</v>
      </c>
    </row>
    <row r="217" spans="1:4" x14ac:dyDescent="0.2">
      <c r="A217">
        <v>1965</v>
      </c>
      <c r="B217">
        <v>8.5299999999999994</v>
      </c>
      <c r="C217">
        <f t="shared" si="6"/>
        <v>8.67</v>
      </c>
      <c r="D217">
        <f t="shared" si="7"/>
        <v>8.6440000000000001</v>
      </c>
    </row>
    <row r="218" spans="1:4" x14ac:dyDescent="0.2">
      <c r="A218">
        <v>1966</v>
      </c>
      <c r="B218">
        <v>8.6</v>
      </c>
      <c r="C218">
        <f t="shared" si="6"/>
        <v>8.629999999999999</v>
      </c>
      <c r="D218">
        <f t="shared" si="7"/>
        <v>8.6759999999999984</v>
      </c>
    </row>
    <row r="219" spans="1:4" x14ac:dyDescent="0.2">
      <c r="A219">
        <v>1967</v>
      </c>
      <c r="B219">
        <v>8.6999999999999993</v>
      </c>
      <c r="C219">
        <f t="shared" si="6"/>
        <v>8.6199999999999992</v>
      </c>
      <c r="D219">
        <f t="shared" si="7"/>
        <v>8.6729999999999983</v>
      </c>
    </row>
    <row r="220" spans="1:4" x14ac:dyDescent="0.2">
      <c r="A220">
        <v>1968</v>
      </c>
      <c r="B220">
        <v>8.52</v>
      </c>
      <c r="C220">
        <f t="shared" si="6"/>
        <v>8.5519999999999978</v>
      </c>
      <c r="D220">
        <f t="shared" si="7"/>
        <v>8.6479999999999997</v>
      </c>
    </row>
    <row r="221" spans="1:4" x14ac:dyDescent="0.2">
      <c r="A221">
        <v>1969</v>
      </c>
      <c r="B221">
        <v>8.6</v>
      </c>
      <c r="C221">
        <f t="shared" si="6"/>
        <v>8.59</v>
      </c>
      <c r="D221">
        <f t="shared" si="7"/>
        <v>8.6349999999999998</v>
      </c>
    </row>
    <row r="222" spans="1:4" x14ac:dyDescent="0.2">
      <c r="A222">
        <v>1970</v>
      </c>
      <c r="B222">
        <v>8.6999999999999993</v>
      </c>
      <c r="C222">
        <f t="shared" si="6"/>
        <v>8.6239999999999988</v>
      </c>
      <c r="D222">
        <f t="shared" si="7"/>
        <v>8.6470000000000002</v>
      </c>
    </row>
    <row r="223" spans="1:4" x14ac:dyDescent="0.2">
      <c r="A223">
        <v>1971</v>
      </c>
      <c r="B223">
        <v>8.6</v>
      </c>
      <c r="C223">
        <f t="shared" si="6"/>
        <v>8.6239999999999988</v>
      </c>
      <c r="D223">
        <f t="shared" si="7"/>
        <v>8.6269999999999989</v>
      </c>
    </row>
    <row r="224" spans="1:4" x14ac:dyDescent="0.2">
      <c r="A224">
        <v>1972</v>
      </c>
      <c r="B224">
        <v>8.5</v>
      </c>
      <c r="C224">
        <f t="shared" si="6"/>
        <v>8.5839999999999996</v>
      </c>
      <c r="D224">
        <f t="shared" si="7"/>
        <v>8.6019999999999985</v>
      </c>
    </row>
    <row r="225" spans="1:4" x14ac:dyDescent="0.2">
      <c r="A225">
        <v>1973</v>
      </c>
      <c r="B225">
        <v>8.9499999999999993</v>
      </c>
      <c r="C225">
        <f t="shared" si="6"/>
        <v>8.6699999999999982</v>
      </c>
      <c r="D225">
        <f t="shared" si="7"/>
        <v>8.6109999999999989</v>
      </c>
    </row>
    <row r="226" spans="1:4" x14ac:dyDescent="0.2">
      <c r="A226">
        <v>1974</v>
      </c>
      <c r="B226">
        <v>8.4700000000000006</v>
      </c>
      <c r="C226">
        <f t="shared" si="6"/>
        <v>8.6440000000000001</v>
      </c>
      <c r="D226">
        <f t="shared" si="7"/>
        <v>8.6170000000000009</v>
      </c>
    </row>
    <row r="227" spans="1:4" x14ac:dyDescent="0.2">
      <c r="A227">
        <v>1975</v>
      </c>
      <c r="B227">
        <v>8.74</v>
      </c>
      <c r="C227">
        <f t="shared" si="6"/>
        <v>8.652000000000001</v>
      </c>
      <c r="D227">
        <f t="shared" si="7"/>
        <v>8.6379999999999981</v>
      </c>
    </row>
    <row r="228" spans="1:4" x14ac:dyDescent="0.2">
      <c r="A228">
        <v>1976</v>
      </c>
      <c r="B228">
        <v>8.35</v>
      </c>
      <c r="C228">
        <f t="shared" si="6"/>
        <v>8.6020000000000003</v>
      </c>
      <c r="D228">
        <f t="shared" si="7"/>
        <v>8.6129999999999978</v>
      </c>
    </row>
    <row r="229" spans="1:4" x14ac:dyDescent="0.2">
      <c r="A229">
        <v>1977</v>
      </c>
      <c r="B229">
        <v>8.85</v>
      </c>
      <c r="C229">
        <f t="shared" si="6"/>
        <v>8.6720000000000006</v>
      </c>
      <c r="D229">
        <f t="shared" si="7"/>
        <v>8.6279999999999966</v>
      </c>
    </row>
    <row r="230" spans="1:4" x14ac:dyDescent="0.2">
      <c r="A230">
        <v>1978</v>
      </c>
      <c r="B230">
        <v>8.69</v>
      </c>
      <c r="C230">
        <f t="shared" si="6"/>
        <v>8.620000000000001</v>
      </c>
      <c r="D230">
        <f t="shared" si="7"/>
        <v>8.6449999999999996</v>
      </c>
    </row>
    <row r="231" spans="1:4" x14ac:dyDescent="0.2">
      <c r="A231">
        <v>1979</v>
      </c>
      <c r="B231">
        <v>8.73</v>
      </c>
      <c r="C231">
        <f t="shared" si="6"/>
        <v>8.6720000000000006</v>
      </c>
      <c r="D231">
        <f t="shared" si="7"/>
        <v>8.6579999999999995</v>
      </c>
    </row>
    <row r="232" spans="1:4" x14ac:dyDescent="0.2">
      <c r="A232">
        <v>1980</v>
      </c>
      <c r="B232">
        <v>8.98</v>
      </c>
      <c r="C232">
        <f t="shared" si="6"/>
        <v>8.7200000000000024</v>
      </c>
      <c r="D232">
        <f t="shared" si="7"/>
        <v>8.6860000000000017</v>
      </c>
    </row>
    <row r="233" spans="1:4" x14ac:dyDescent="0.2">
      <c r="A233">
        <v>1981</v>
      </c>
      <c r="B233">
        <v>9.17</v>
      </c>
      <c r="C233">
        <f t="shared" si="6"/>
        <v>8.8840000000000003</v>
      </c>
      <c r="D233">
        <f t="shared" si="7"/>
        <v>8.7430000000000003</v>
      </c>
    </row>
    <row r="234" spans="1:4" x14ac:dyDescent="0.2">
      <c r="A234">
        <v>1982</v>
      </c>
      <c r="B234">
        <v>8.64</v>
      </c>
      <c r="C234">
        <f t="shared" si="6"/>
        <v>8.8420000000000005</v>
      </c>
      <c r="D234">
        <f t="shared" si="7"/>
        <v>8.7570000000000014</v>
      </c>
    </row>
    <row r="235" spans="1:4" x14ac:dyDescent="0.2">
      <c r="A235">
        <v>1983</v>
      </c>
      <c r="B235">
        <v>9.0299999999999994</v>
      </c>
      <c r="C235">
        <f t="shared" si="6"/>
        <v>8.91</v>
      </c>
      <c r="D235">
        <f t="shared" si="7"/>
        <v>8.7650000000000006</v>
      </c>
    </row>
    <row r="236" spans="1:4" x14ac:dyDescent="0.2">
      <c r="A236">
        <v>1984</v>
      </c>
      <c r="B236">
        <v>8.69</v>
      </c>
      <c r="C236">
        <f t="shared" si="6"/>
        <v>8.9019999999999992</v>
      </c>
      <c r="D236">
        <f t="shared" si="7"/>
        <v>8.7870000000000008</v>
      </c>
    </row>
    <row r="237" spans="1:4" x14ac:dyDescent="0.2">
      <c r="A237">
        <v>1985</v>
      </c>
      <c r="B237">
        <v>8.66</v>
      </c>
      <c r="C237">
        <f t="shared" si="6"/>
        <v>8.8379999999999992</v>
      </c>
      <c r="D237">
        <f t="shared" si="7"/>
        <v>8.7789999999999999</v>
      </c>
    </row>
    <row r="238" spans="1:4" x14ac:dyDescent="0.2">
      <c r="A238">
        <v>1986</v>
      </c>
      <c r="B238">
        <v>8.83</v>
      </c>
      <c r="C238">
        <f t="shared" si="6"/>
        <v>8.77</v>
      </c>
      <c r="D238">
        <f t="shared" si="7"/>
        <v>8.827</v>
      </c>
    </row>
    <row r="239" spans="1:4" x14ac:dyDescent="0.2">
      <c r="A239">
        <v>1987</v>
      </c>
      <c r="B239">
        <v>8.99</v>
      </c>
      <c r="C239">
        <f t="shared" si="6"/>
        <v>8.84</v>
      </c>
      <c r="D239">
        <f t="shared" si="7"/>
        <v>8.8409999999999993</v>
      </c>
    </row>
    <row r="240" spans="1:4" x14ac:dyDescent="0.2">
      <c r="A240">
        <v>1988</v>
      </c>
      <c r="B240">
        <v>9.1999999999999993</v>
      </c>
      <c r="C240">
        <f t="shared" si="6"/>
        <v>8.8740000000000006</v>
      </c>
      <c r="D240">
        <f t="shared" si="7"/>
        <v>8.8919999999999995</v>
      </c>
    </row>
    <row r="241" spans="1:4" x14ac:dyDescent="0.2">
      <c r="A241">
        <v>1989</v>
      </c>
      <c r="B241">
        <v>8.92</v>
      </c>
      <c r="C241">
        <f t="shared" si="6"/>
        <v>8.9200000000000017</v>
      </c>
      <c r="D241">
        <f t="shared" si="7"/>
        <v>8.9109999999999996</v>
      </c>
    </row>
    <row r="242" spans="1:4" x14ac:dyDescent="0.2">
      <c r="A242">
        <v>1990</v>
      </c>
      <c r="B242">
        <v>9.23</v>
      </c>
      <c r="C242">
        <f t="shared" si="6"/>
        <v>9.0340000000000007</v>
      </c>
      <c r="D242">
        <f t="shared" si="7"/>
        <v>8.9359999999999999</v>
      </c>
    </row>
    <row r="243" spans="1:4" x14ac:dyDescent="0.2">
      <c r="A243">
        <v>1991</v>
      </c>
      <c r="B243">
        <v>9.18</v>
      </c>
      <c r="C243">
        <f t="shared" si="6"/>
        <v>9.104000000000001</v>
      </c>
      <c r="D243">
        <f t="shared" si="7"/>
        <v>8.9370000000000012</v>
      </c>
    </row>
    <row r="244" spans="1:4" x14ac:dyDescent="0.2">
      <c r="A244">
        <v>1992</v>
      </c>
      <c r="B244">
        <v>8.84</v>
      </c>
      <c r="C244">
        <f t="shared" si="6"/>
        <v>9.0740000000000016</v>
      </c>
      <c r="D244">
        <f t="shared" si="7"/>
        <v>8.9570000000000025</v>
      </c>
    </row>
    <row r="245" spans="1:4" x14ac:dyDescent="0.2">
      <c r="A245">
        <v>1993</v>
      </c>
      <c r="B245">
        <v>8.8699999999999992</v>
      </c>
      <c r="C245">
        <f t="shared" si="6"/>
        <v>9.0079999999999991</v>
      </c>
      <c r="D245">
        <f t="shared" si="7"/>
        <v>8.9410000000000025</v>
      </c>
    </row>
    <row r="246" spans="1:4" x14ac:dyDescent="0.2">
      <c r="A246">
        <v>1994</v>
      </c>
      <c r="B246">
        <v>9.0399999999999991</v>
      </c>
      <c r="C246">
        <f t="shared" si="6"/>
        <v>9.032</v>
      </c>
      <c r="D246">
        <f t="shared" si="7"/>
        <v>8.9760000000000026</v>
      </c>
    </row>
    <row r="247" spans="1:4" x14ac:dyDescent="0.2">
      <c r="A247">
        <v>1995</v>
      </c>
      <c r="B247">
        <v>9.35</v>
      </c>
      <c r="C247">
        <f t="shared" si="6"/>
        <v>9.0560000000000009</v>
      </c>
      <c r="D247">
        <f t="shared" si="7"/>
        <v>9.0449999999999982</v>
      </c>
    </row>
    <row r="248" spans="1:4" x14ac:dyDescent="0.2">
      <c r="A248">
        <v>1996</v>
      </c>
      <c r="B248">
        <v>9.0399999999999991</v>
      </c>
      <c r="C248">
        <f t="shared" si="6"/>
        <v>9.0280000000000005</v>
      </c>
      <c r="D248">
        <f t="shared" si="7"/>
        <v>9.0659999999999989</v>
      </c>
    </row>
    <row r="249" spans="1:4" x14ac:dyDescent="0.2">
      <c r="A249">
        <v>1997</v>
      </c>
      <c r="B249">
        <v>9.1999999999999993</v>
      </c>
      <c r="C249">
        <f t="shared" si="6"/>
        <v>9.1</v>
      </c>
      <c r="D249">
        <f t="shared" si="7"/>
        <v>9.0869999999999997</v>
      </c>
    </row>
    <row r="250" spans="1:4" x14ac:dyDescent="0.2">
      <c r="A250">
        <v>1998</v>
      </c>
      <c r="B250">
        <v>9.52</v>
      </c>
      <c r="C250">
        <f t="shared" si="6"/>
        <v>9.2299999999999986</v>
      </c>
      <c r="D250">
        <f t="shared" si="7"/>
        <v>9.1189999999999998</v>
      </c>
    </row>
    <row r="251" spans="1:4" x14ac:dyDescent="0.2">
      <c r="A251">
        <v>1999</v>
      </c>
      <c r="B251">
        <v>9.2899999999999991</v>
      </c>
      <c r="C251">
        <f t="shared" si="6"/>
        <v>9.2799999999999994</v>
      </c>
      <c r="D251">
        <f t="shared" si="7"/>
        <v>9.1560000000000006</v>
      </c>
    </row>
    <row r="252" spans="1:4" x14ac:dyDescent="0.2">
      <c r="A252">
        <v>2000</v>
      </c>
      <c r="B252">
        <v>9.1999999999999993</v>
      </c>
      <c r="C252">
        <f t="shared" si="6"/>
        <v>9.25</v>
      </c>
      <c r="D252">
        <f t="shared" si="7"/>
        <v>9.1529999999999987</v>
      </c>
    </row>
    <row r="253" spans="1:4" x14ac:dyDescent="0.2">
      <c r="A253">
        <v>2001</v>
      </c>
      <c r="B253">
        <v>9.41</v>
      </c>
      <c r="C253">
        <f t="shared" si="6"/>
        <v>9.3239999999999981</v>
      </c>
      <c r="D253">
        <f t="shared" si="7"/>
        <v>9.1760000000000002</v>
      </c>
    </row>
    <row r="254" spans="1:4" x14ac:dyDescent="0.2">
      <c r="A254">
        <v>2002</v>
      </c>
      <c r="B254">
        <v>9.57</v>
      </c>
      <c r="C254">
        <f t="shared" si="6"/>
        <v>9.3979999999999997</v>
      </c>
      <c r="D254">
        <f t="shared" si="7"/>
        <v>9.2490000000000006</v>
      </c>
    </row>
    <row r="255" spans="1:4" x14ac:dyDescent="0.2">
      <c r="A255">
        <v>2003</v>
      </c>
      <c r="B255">
        <v>9.5299999999999994</v>
      </c>
      <c r="C255">
        <f t="shared" si="6"/>
        <v>9.4</v>
      </c>
      <c r="D255">
        <f t="shared" si="7"/>
        <v>9.3149999999999977</v>
      </c>
    </row>
    <row r="256" spans="1:4" x14ac:dyDescent="0.2">
      <c r="A256">
        <v>2004</v>
      </c>
      <c r="B256">
        <v>9.32</v>
      </c>
      <c r="C256">
        <f t="shared" si="6"/>
        <v>9.4060000000000006</v>
      </c>
      <c r="D256">
        <f t="shared" si="7"/>
        <v>9.3429999999999982</v>
      </c>
    </row>
    <row r="257" spans="1:4" x14ac:dyDescent="0.2">
      <c r="A257">
        <v>2005</v>
      </c>
      <c r="B257">
        <v>9.6999999999999993</v>
      </c>
      <c r="C257">
        <f t="shared" si="6"/>
        <v>9.5060000000000002</v>
      </c>
      <c r="D257">
        <f t="shared" si="7"/>
        <v>9.3779999999999983</v>
      </c>
    </row>
    <row r="258" spans="1:4" x14ac:dyDescent="0.2">
      <c r="A258">
        <v>2006</v>
      </c>
      <c r="B258">
        <v>9.5299999999999994</v>
      </c>
      <c r="C258">
        <f t="shared" si="6"/>
        <v>9.5300000000000011</v>
      </c>
      <c r="D258">
        <f t="shared" si="7"/>
        <v>9.4269999999999996</v>
      </c>
    </row>
    <row r="259" spans="1:4" x14ac:dyDescent="0.2">
      <c r="A259">
        <v>2007</v>
      </c>
      <c r="B259">
        <v>9.73</v>
      </c>
      <c r="C259">
        <f t="shared" si="6"/>
        <v>9.5620000000000012</v>
      </c>
      <c r="D259">
        <f t="shared" si="7"/>
        <v>9.48</v>
      </c>
    </row>
    <row r="260" spans="1:4" x14ac:dyDescent="0.2">
      <c r="A260">
        <v>2008</v>
      </c>
      <c r="B260">
        <v>9.43</v>
      </c>
      <c r="C260">
        <f t="shared" si="6"/>
        <v>9.5419999999999998</v>
      </c>
      <c r="D260">
        <f t="shared" si="7"/>
        <v>9.4710000000000001</v>
      </c>
    </row>
    <row r="261" spans="1:4" x14ac:dyDescent="0.2">
      <c r="A261">
        <v>2009</v>
      </c>
      <c r="B261">
        <v>9.51</v>
      </c>
      <c r="C261">
        <f t="shared" si="6"/>
        <v>9.58</v>
      </c>
      <c r="D261">
        <f t="shared" si="7"/>
        <v>9.4930000000000021</v>
      </c>
    </row>
    <row r="262" spans="1:4" x14ac:dyDescent="0.2">
      <c r="A262">
        <v>2010</v>
      </c>
      <c r="B262">
        <v>9.6999999999999993</v>
      </c>
      <c r="C262">
        <f t="shared" si="6"/>
        <v>9.5799999999999983</v>
      </c>
      <c r="D262">
        <f t="shared" si="7"/>
        <v>9.543000000000001</v>
      </c>
    </row>
    <row r="263" spans="1:4" x14ac:dyDescent="0.2">
      <c r="A263">
        <v>2011</v>
      </c>
      <c r="B263">
        <v>9.52</v>
      </c>
      <c r="C263">
        <f t="shared" ref="C263:C267" si="8">AVERAGE(B259:B263)</f>
        <v>9.5779999999999994</v>
      </c>
      <c r="D263">
        <f t="shared" si="7"/>
        <v>9.5540000000000003</v>
      </c>
    </row>
    <row r="264" spans="1:4" x14ac:dyDescent="0.2">
      <c r="A264">
        <v>2012</v>
      </c>
      <c r="B264">
        <v>9.51</v>
      </c>
      <c r="C264">
        <f t="shared" si="8"/>
        <v>9.5339999999999989</v>
      </c>
      <c r="D264">
        <f t="shared" si="7"/>
        <v>9.548</v>
      </c>
    </row>
    <row r="265" spans="1:4" x14ac:dyDescent="0.2">
      <c r="A265">
        <v>2013</v>
      </c>
      <c r="B265">
        <v>9.61</v>
      </c>
      <c r="C265">
        <f t="shared" si="8"/>
        <v>9.57</v>
      </c>
      <c r="D265">
        <f t="shared" si="7"/>
        <v>9.5560000000000009</v>
      </c>
    </row>
    <row r="266" spans="1:4" x14ac:dyDescent="0.2">
      <c r="A266">
        <v>2014</v>
      </c>
      <c r="B266">
        <v>9.57</v>
      </c>
      <c r="C266">
        <f t="shared" si="8"/>
        <v>9.581999999999999</v>
      </c>
      <c r="D266">
        <f t="shared" si="7"/>
        <v>9.5809999999999995</v>
      </c>
    </row>
    <row r="267" spans="1:4" x14ac:dyDescent="0.2">
      <c r="A267">
        <v>2015</v>
      </c>
      <c r="B267">
        <v>9.83</v>
      </c>
      <c r="C267">
        <f t="shared" si="8"/>
        <v>9.6080000000000005</v>
      </c>
      <c r="D267">
        <f t="shared" si="7"/>
        <v>9.5939999999999976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opLeftCell="A136" workbookViewId="0">
      <selection activeCell="I142" sqref="I142"/>
    </sheetView>
  </sheetViews>
  <sheetFormatPr baseColWidth="10" defaultRowHeight="16" x14ac:dyDescent="0.2"/>
  <cols>
    <col min="1" max="1" width="5.1640625" customWidth="1"/>
    <col min="2" max="2" width="9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5" x14ac:dyDescent="0.2">
      <c r="A2">
        <v>1849</v>
      </c>
      <c r="B2">
        <v>14.12</v>
      </c>
    </row>
    <row r="3" spans="1:5" x14ac:dyDescent="0.2">
      <c r="A3">
        <v>1850</v>
      </c>
      <c r="B3">
        <v>13.8</v>
      </c>
    </row>
    <row r="4" spans="1:5" x14ac:dyDescent="0.2">
      <c r="A4">
        <v>1851</v>
      </c>
      <c r="B4">
        <v>14.39</v>
      </c>
    </row>
    <row r="5" spans="1:5" x14ac:dyDescent="0.2">
      <c r="A5">
        <v>1852</v>
      </c>
      <c r="B5">
        <v>13.81</v>
      </c>
    </row>
    <row r="6" spans="1:5" x14ac:dyDescent="0.2">
      <c r="A6">
        <v>1853</v>
      </c>
      <c r="B6">
        <v>14.4</v>
      </c>
      <c r="C6">
        <f>AVERAGE(B2:B6)</f>
        <v>14.104000000000003</v>
      </c>
    </row>
    <row r="7" spans="1:5" x14ac:dyDescent="0.2">
      <c r="A7">
        <v>1854</v>
      </c>
      <c r="B7">
        <v>13.98</v>
      </c>
      <c r="C7">
        <f t="shared" ref="C7:C70" si="0">AVERAGE(B3:B7)</f>
        <v>14.075999999999999</v>
      </c>
    </row>
    <row r="8" spans="1:5" x14ac:dyDescent="0.2">
      <c r="A8">
        <v>1855</v>
      </c>
      <c r="B8">
        <v>14.2</v>
      </c>
      <c r="C8">
        <f t="shared" si="0"/>
        <v>14.156000000000001</v>
      </c>
    </row>
    <row r="9" spans="1:5" x14ac:dyDescent="0.2">
      <c r="A9">
        <v>1856</v>
      </c>
      <c r="B9">
        <v>14.1</v>
      </c>
      <c r="C9">
        <f t="shared" si="0"/>
        <v>14.097999999999999</v>
      </c>
    </row>
    <row r="10" spans="1:5" x14ac:dyDescent="0.2">
      <c r="A10">
        <v>1857</v>
      </c>
      <c r="B10">
        <v>14.78</v>
      </c>
      <c r="C10">
        <f t="shared" si="0"/>
        <v>14.291999999999998</v>
      </c>
    </row>
    <row r="11" spans="1:5" x14ac:dyDescent="0.2">
      <c r="A11">
        <v>1858</v>
      </c>
      <c r="B11">
        <v>14.19</v>
      </c>
      <c r="C11">
        <f t="shared" si="0"/>
        <v>14.25</v>
      </c>
      <c r="D11">
        <f>AVERAGE(B2:B11)</f>
        <v>14.177000000000001</v>
      </c>
      <c r="E11">
        <f>VLOOKUP(A11,'global data'!$A:$D,4,FALSE)</f>
        <v>8.0380000000000003</v>
      </c>
    </row>
    <row r="12" spans="1:5" x14ac:dyDescent="0.2">
      <c r="A12">
        <v>1859</v>
      </c>
      <c r="B12">
        <v>13.71</v>
      </c>
      <c r="C12">
        <f t="shared" si="0"/>
        <v>14.195999999999998</v>
      </c>
      <c r="D12">
        <f t="shared" ref="D12:D75" si="1">AVERAGE(B3:B12)</f>
        <v>14.135999999999999</v>
      </c>
      <c r="E12">
        <f>VLOOKUP(A12,'global data'!$A:$D,4,FALSE)</f>
        <v>8.0649999999999995</v>
      </c>
    </row>
    <row r="13" spans="1:5" x14ac:dyDescent="0.2">
      <c r="A13">
        <v>1860</v>
      </c>
      <c r="B13">
        <v>13.81</v>
      </c>
      <c r="C13">
        <f t="shared" si="0"/>
        <v>14.118</v>
      </c>
      <c r="D13">
        <f t="shared" si="1"/>
        <v>14.137</v>
      </c>
      <c r="E13">
        <f>VLOOKUP(A13,'global data'!$A:$D,4,FALSE)</f>
        <v>8.0709999999999997</v>
      </c>
    </row>
    <row r="14" spans="1:5" x14ac:dyDescent="0.2">
      <c r="A14">
        <v>1861</v>
      </c>
      <c r="B14">
        <v>14.88</v>
      </c>
      <c r="C14">
        <f t="shared" si="0"/>
        <v>14.274000000000001</v>
      </c>
      <c r="D14">
        <f t="shared" si="1"/>
        <v>14.185999999999998</v>
      </c>
      <c r="E14">
        <f>VLOOKUP(A14,'global data'!$A:$D,4,FALSE)</f>
        <v>8.0379999999999985</v>
      </c>
    </row>
    <row r="15" spans="1:5" x14ac:dyDescent="0.2">
      <c r="A15">
        <v>1862</v>
      </c>
      <c r="B15">
        <v>14.43</v>
      </c>
      <c r="C15">
        <f t="shared" si="0"/>
        <v>14.204000000000002</v>
      </c>
      <c r="D15">
        <f t="shared" si="1"/>
        <v>14.247999999999999</v>
      </c>
      <c r="E15">
        <f>VLOOKUP(A15,'global data'!$A:$D,4,FALSE)</f>
        <v>7.9839999999999991</v>
      </c>
    </row>
    <row r="16" spans="1:5" x14ac:dyDescent="0.2">
      <c r="A16">
        <v>1863</v>
      </c>
      <c r="B16">
        <v>14.43</v>
      </c>
      <c r="C16">
        <f t="shared" si="0"/>
        <v>14.252000000000001</v>
      </c>
      <c r="D16">
        <f t="shared" si="1"/>
        <v>14.251000000000001</v>
      </c>
      <c r="E16">
        <f>VLOOKUP(A16,'global data'!$A:$D,4,FALSE)</f>
        <v>7.9909999999999997</v>
      </c>
    </row>
    <row r="17" spans="1:5" x14ac:dyDescent="0.2">
      <c r="A17">
        <v>1864</v>
      </c>
      <c r="B17">
        <v>15.18</v>
      </c>
      <c r="C17">
        <f t="shared" si="0"/>
        <v>14.546000000000001</v>
      </c>
      <c r="D17">
        <f t="shared" si="1"/>
        <v>14.371</v>
      </c>
      <c r="E17">
        <f>VLOOKUP(A17,'global data'!$A:$D,4,FALSE)</f>
        <v>7.9680000000000009</v>
      </c>
    </row>
    <row r="18" spans="1:5" x14ac:dyDescent="0.2">
      <c r="A18">
        <v>1865</v>
      </c>
      <c r="B18">
        <v>14.32</v>
      </c>
      <c r="C18">
        <f t="shared" si="0"/>
        <v>14.648000000000001</v>
      </c>
      <c r="D18">
        <f t="shared" si="1"/>
        <v>14.383000000000001</v>
      </c>
      <c r="E18">
        <f>VLOOKUP(A18,'global data'!$A:$D,4,FALSE)</f>
        <v>7.9749999999999996</v>
      </c>
    </row>
    <row r="19" spans="1:5" x14ac:dyDescent="0.2">
      <c r="A19">
        <v>1866</v>
      </c>
      <c r="B19">
        <v>14.67</v>
      </c>
      <c r="C19">
        <f t="shared" si="0"/>
        <v>14.606</v>
      </c>
      <c r="D19">
        <f t="shared" si="1"/>
        <v>14.440000000000001</v>
      </c>
      <c r="E19">
        <f>VLOOKUP(A19,'global data'!$A:$D,4,FALSE)</f>
        <v>8.0039999999999996</v>
      </c>
    </row>
    <row r="20" spans="1:5" x14ac:dyDescent="0.2">
      <c r="A20">
        <v>1867</v>
      </c>
      <c r="B20">
        <v>14.46</v>
      </c>
      <c r="C20">
        <f t="shared" si="0"/>
        <v>14.612</v>
      </c>
      <c r="D20">
        <f t="shared" si="1"/>
        <v>14.408000000000001</v>
      </c>
      <c r="E20">
        <f>VLOOKUP(A20,'global data'!$A:$D,4,FALSE)</f>
        <v>8.0719999999999992</v>
      </c>
    </row>
    <row r="21" spans="1:5" x14ac:dyDescent="0.2">
      <c r="A21">
        <v>1868</v>
      </c>
      <c r="B21">
        <v>14.25</v>
      </c>
      <c r="C21">
        <f t="shared" si="0"/>
        <v>14.575999999999999</v>
      </c>
      <c r="D21">
        <f t="shared" si="1"/>
        <v>14.413999999999998</v>
      </c>
      <c r="E21">
        <f>VLOOKUP(A21,'global data'!$A:$D,4,FALSE)</f>
        <v>8.0869999999999997</v>
      </c>
    </row>
    <row r="22" spans="1:5" x14ac:dyDescent="0.2">
      <c r="A22">
        <v>1869</v>
      </c>
      <c r="B22">
        <v>14.57</v>
      </c>
      <c r="C22">
        <f t="shared" si="0"/>
        <v>14.454000000000002</v>
      </c>
      <c r="D22">
        <f t="shared" si="1"/>
        <v>14.5</v>
      </c>
      <c r="E22">
        <f>VLOOKUP(A22,'global data'!$A:$D,4,FALSE)</f>
        <v>8.1049999999999986</v>
      </c>
    </row>
    <row r="23" spans="1:5" x14ac:dyDescent="0.2">
      <c r="A23">
        <v>1870</v>
      </c>
      <c r="B23">
        <v>14.19</v>
      </c>
      <c r="C23">
        <f t="shared" si="0"/>
        <v>14.428000000000001</v>
      </c>
      <c r="D23">
        <f t="shared" si="1"/>
        <v>14.538</v>
      </c>
      <c r="E23">
        <f>VLOOKUP(A23,'global data'!$A:$D,4,FALSE)</f>
        <v>8.1290000000000013</v>
      </c>
    </row>
    <row r="24" spans="1:5" x14ac:dyDescent="0.2">
      <c r="A24">
        <v>1871</v>
      </c>
      <c r="B24">
        <v>14.34</v>
      </c>
      <c r="C24">
        <f t="shared" si="0"/>
        <v>14.362</v>
      </c>
      <c r="D24">
        <f t="shared" si="1"/>
        <v>14.484</v>
      </c>
      <c r="E24">
        <f>VLOOKUP(A24,'global data'!$A:$D,4,FALSE)</f>
        <v>8.1560000000000006</v>
      </c>
    </row>
    <row r="25" spans="1:5" x14ac:dyDescent="0.2">
      <c r="A25">
        <v>1872</v>
      </c>
      <c r="B25">
        <v>14.63</v>
      </c>
      <c r="C25">
        <f t="shared" si="0"/>
        <v>14.395999999999997</v>
      </c>
      <c r="D25">
        <f t="shared" si="1"/>
        <v>14.504</v>
      </c>
      <c r="E25">
        <f>VLOOKUP(A25,'global data'!$A:$D,4,FALSE)</f>
        <v>8.2189999999999994</v>
      </c>
    </row>
    <row r="26" spans="1:5" x14ac:dyDescent="0.2">
      <c r="A26">
        <v>1873</v>
      </c>
      <c r="B26">
        <v>14.46</v>
      </c>
      <c r="C26">
        <f t="shared" si="0"/>
        <v>14.437999999999999</v>
      </c>
      <c r="D26">
        <f t="shared" si="1"/>
        <v>14.507</v>
      </c>
      <c r="E26">
        <f>VLOOKUP(A26,'global data'!$A:$D,4,FALSE)</f>
        <v>8.2429999999999986</v>
      </c>
    </row>
    <row r="27" spans="1:5" x14ac:dyDescent="0.2">
      <c r="A27">
        <v>1874</v>
      </c>
      <c r="B27">
        <v>14.09</v>
      </c>
      <c r="C27">
        <f t="shared" si="0"/>
        <v>14.342000000000002</v>
      </c>
      <c r="D27">
        <f t="shared" si="1"/>
        <v>14.398000000000001</v>
      </c>
      <c r="E27">
        <f>VLOOKUP(A27,'global data'!$A:$D,4,FALSE)</f>
        <v>8.2880000000000003</v>
      </c>
    </row>
    <row r="28" spans="1:5" x14ac:dyDescent="0.2">
      <c r="A28">
        <v>1875</v>
      </c>
      <c r="B28">
        <v>14.76</v>
      </c>
      <c r="C28">
        <f t="shared" si="0"/>
        <v>14.456</v>
      </c>
      <c r="D28">
        <f t="shared" si="1"/>
        <v>14.441999999999998</v>
      </c>
      <c r="E28">
        <f>VLOOKUP(A28,'global data'!$A:$D,4,FALSE)</f>
        <v>8.2559999999999985</v>
      </c>
    </row>
    <row r="29" spans="1:5" x14ac:dyDescent="0.2">
      <c r="A29">
        <v>1876</v>
      </c>
      <c r="B29">
        <v>14.44</v>
      </c>
      <c r="C29">
        <f t="shared" si="0"/>
        <v>14.476000000000003</v>
      </c>
      <c r="D29">
        <f t="shared" si="1"/>
        <v>14.419</v>
      </c>
      <c r="E29">
        <f>VLOOKUP(A29,'global data'!$A:$D,4,FALSE)</f>
        <v>8.2349999999999994</v>
      </c>
    </row>
    <row r="30" spans="1:5" x14ac:dyDescent="0.2">
      <c r="A30">
        <v>1877</v>
      </c>
      <c r="B30">
        <v>15.03</v>
      </c>
      <c r="C30">
        <f t="shared" si="0"/>
        <v>14.556000000000001</v>
      </c>
      <c r="D30">
        <f t="shared" si="1"/>
        <v>14.476000000000003</v>
      </c>
      <c r="E30">
        <f>VLOOKUP(A30,'global data'!$A:$D,4,FALSE)</f>
        <v>8.2449999999999992</v>
      </c>
    </row>
    <row r="31" spans="1:5" x14ac:dyDescent="0.2">
      <c r="A31">
        <v>1878</v>
      </c>
      <c r="B31">
        <v>14.37</v>
      </c>
      <c r="C31">
        <f t="shared" si="0"/>
        <v>14.538</v>
      </c>
      <c r="D31">
        <f t="shared" si="1"/>
        <v>14.488</v>
      </c>
      <c r="E31">
        <f>VLOOKUP(A31,'global data'!$A:$D,4,FALSE)</f>
        <v>8.302999999999999</v>
      </c>
    </row>
    <row r="32" spans="1:5" x14ac:dyDescent="0.2">
      <c r="A32">
        <v>1879</v>
      </c>
      <c r="B32">
        <v>14.2</v>
      </c>
      <c r="C32">
        <f t="shared" si="0"/>
        <v>14.559999999999999</v>
      </c>
      <c r="D32">
        <f t="shared" si="1"/>
        <v>14.450999999999999</v>
      </c>
      <c r="E32">
        <f>VLOOKUP(A32,'global data'!$A:$D,4,FALSE)</f>
        <v>8.2769999999999992</v>
      </c>
    </row>
    <row r="33" spans="1:5" x14ac:dyDescent="0.2">
      <c r="A33">
        <v>1880</v>
      </c>
      <c r="B33">
        <v>13.22</v>
      </c>
      <c r="C33">
        <f t="shared" si="0"/>
        <v>14.251999999999999</v>
      </c>
      <c r="D33">
        <f t="shared" si="1"/>
        <v>14.353999999999999</v>
      </c>
      <c r="E33">
        <f>VLOOKUP(A33,'global data'!$A:$D,4,FALSE)</f>
        <v>8.2690000000000001</v>
      </c>
    </row>
    <row r="34" spans="1:5" x14ac:dyDescent="0.2">
      <c r="A34">
        <v>1881</v>
      </c>
      <c r="B34">
        <v>14.39</v>
      </c>
      <c r="C34">
        <f t="shared" si="0"/>
        <v>14.241999999999999</v>
      </c>
      <c r="D34">
        <f t="shared" si="1"/>
        <v>14.359000000000004</v>
      </c>
      <c r="E34">
        <f>VLOOKUP(A34,'global data'!$A:$D,4,FALSE)</f>
        <v>8.2839999999999989</v>
      </c>
    </row>
    <row r="35" spans="1:5" x14ac:dyDescent="0.2">
      <c r="A35">
        <v>1882</v>
      </c>
      <c r="B35">
        <v>13.58</v>
      </c>
      <c r="C35">
        <f t="shared" si="0"/>
        <v>13.952000000000002</v>
      </c>
      <c r="D35">
        <f t="shared" si="1"/>
        <v>14.254000000000001</v>
      </c>
      <c r="E35">
        <f>VLOOKUP(A35,'global data'!$A:$D,4,FALSE)</f>
        <v>8.2779999999999987</v>
      </c>
    </row>
    <row r="36" spans="1:5" x14ac:dyDescent="0.2">
      <c r="A36">
        <v>1883</v>
      </c>
      <c r="B36">
        <v>13.93</v>
      </c>
      <c r="C36">
        <f t="shared" si="0"/>
        <v>13.863999999999999</v>
      </c>
      <c r="D36">
        <f t="shared" si="1"/>
        <v>14.201000000000002</v>
      </c>
      <c r="E36">
        <f>VLOOKUP(A36,'global data'!$A:$D,4,FALSE)</f>
        <v>8.2409999999999997</v>
      </c>
    </row>
    <row r="37" spans="1:5" x14ac:dyDescent="0.2">
      <c r="A37">
        <v>1884</v>
      </c>
      <c r="B37">
        <v>14.05</v>
      </c>
      <c r="C37">
        <f t="shared" si="0"/>
        <v>13.834</v>
      </c>
      <c r="D37">
        <f t="shared" si="1"/>
        <v>14.196999999999999</v>
      </c>
      <c r="E37">
        <f>VLOOKUP(A37,'global data'!$A:$D,4,FALSE)</f>
        <v>8.1750000000000007</v>
      </c>
    </row>
    <row r="38" spans="1:5" x14ac:dyDescent="0.2">
      <c r="A38">
        <v>1885</v>
      </c>
      <c r="B38">
        <v>15.05</v>
      </c>
      <c r="C38">
        <f t="shared" si="0"/>
        <v>14.2</v>
      </c>
      <c r="D38">
        <f t="shared" si="1"/>
        <v>14.225999999999999</v>
      </c>
      <c r="E38">
        <f>VLOOKUP(A38,'global data'!$A:$D,4,FALSE)</f>
        <v>8.1809999999999992</v>
      </c>
    </row>
    <row r="39" spans="1:5" x14ac:dyDescent="0.2">
      <c r="A39">
        <v>1886</v>
      </c>
      <c r="B39">
        <v>14.58</v>
      </c>
      <c r="C39">
        <f t="shared" si="0"/>
        <v>14.238</v>
      </c>
      <c r="D39">
        <f t="shared" si="1"/>
        <v>14.24</v>
      </c>
      <c r="E39">
        <f>VLOOKUP(A39,'global data'!$A:$D,4,FALSE)</f>
        <v>8.1679999999999993</v>
      </c>
    </row>
    <row r="40" spans="1:5" x14ac:dyDescent="0.2">
      <c r="A40">
        <v>1887</v>
      </c>
      <c r="B40">
        <v>14.38</v>
      </c>
      <c r="C40">
        <f t="shared" si="0"/>
        <v>14.398</v>
      </c>
      <c r="D40">
        <f t="shared" si="1"/>
        <v>14.175000000000001</v>
      </c>
      <c r="E40">
        <f>VLOOKUP(A40,'global data'!$A:$D,4,FALSE)</f>
        <v>8.1050000000000004</v>
      </c>
    </row>
    <row r="41" spans="1:5" x14ac:dyDescent="0.2">
      <c r="A41">
        <v>1888</v>
      </c>
      <c r="B41">
        <v>14.7</v>
      </c>
      <c r="C41">
        <f t="shared" si="0"/>
        <v>14.552000000000001</v>
      </c>
      <c r="D41">
        <f t="shared" si="1"/>
        <v>14.207999999999998</v>
      </c>
      <c r="E41">
        <f>VLOOKUP(A41,'global data'!$A:$D,4,FALSE)</f>
        <v>8.0310000000000006</v>
      </c>
    </row>
    <row r="42" spans="1:5" x14ac:dyDescent="0.2">
      <c r="A42">
        <v>1889</v>
      </c>
      <c r="B42">
        <v>14.81</v>
      </c>
      <c r="C42">
        <f t="shared" si="0"/>
        <v>14.704000000000002</v>
      </c>
      <c r="D42">
        <f t="shared" si="1"/>
        <v>14.269</v>
      </c>
      <c r="E42">
        <f>VLOOKUP(A42,'global data'!$A:$D,4,FALSE)</f>
        <v>8.0460000000000012</v>
      </c>
    </row>
    <row r="43" spans="1:5" x14ac:dyDescent="0.2">
      <c r="A43">
        <v>1890</v>
      </c>
      <c r="B43">
        <v>14.05</v>
      </c>
      <c r="C43">
        <f t="shared" si="0"/>
        <v>14.504</v>
      </c>
      <c r="D43">
        <f t="shared" si="1"/>
        <v>14.352</v>
      </c>
      <c r="E43">
        <f>VLOOKUP(A43,'global data'!$A:$D,4,FALSE)</f>
        <v>8.0310000000000006</v>
      </c>
    </row>
    <row r="44" spans="1:5" x14ac:dyDescent="0.2">
      <c r="A44">
        <v>1891</v>
      </c>
      <c r="B44">
        <v>14.46</v>
      </c>
      <c r="C44">
        <f t="shared" si="0"/>
        <v>14.48</v>
      </c>
      <c r="D44">
        <f t="shared" si="1"/>
        <v>14.359</v>
      </c>
      <c r="E44">
        <f>VLOOKUP(A44,'global data'!$A:$D,4,FALSE)</f>
        <v>8.0059999999999985</v>
      </c>
    </row>
    <row r="45" spans="1:5" x14ac:dyDescent="0.2">
      <c r="A45">
        <v>1892</v>
      </c>
      <c r="B45">
        <v>14.05</v>
      </c>
      <c r="C45">
        <f t="shared" si="0"/>
        <v>14.414000000000001</v>
      </c>
      <c r="D45">
        <f t="shared" si="1"/>
        <v>14.406000000000001</v>
      </c>
      <c r="E45">
        <f>VLOOKUP(A45,'global data'!$A:$D,4,FALSE)</f>
        <v>8</v>
      </c>
    </row>
    <row r="46" spans="1:5" x14ac:dyDescent="0.2">
      <c r="A46">
        <v>1893</v>
      </c>
      <c r="B46">
        <v>13.4</v>
      </c>
      <c r="C46">
        <f t="shared" si="0"/>
        <v>14.154000000000002</v>
      </c>
      <c r="D46">
        <f t="shared" si="1"/>
        <v>14.353000000000003</v>
      </c>
      <c r="E46">
        <f>VLOOKUP(A46,'global data'!$A:$D,4,FALSE)</f>
        <v>8.0080000000000009</v>
      </c>
    </row>
    <row r="47" spans="1:5" x14ac:dyDescent="0.2">
      <c r="A47">
        <v>1894</v>
      </c>
      <c r="B47">
        <v>13.8</v>
      </c>
      <c r="C47">
        <f t="shared" si="0"/>
        <v>13.952000000000002</v>
      </c>
      <c r="D47">
        <f t="shared" si="1"/>
        <v>14.327999999999999</v>
      </c>
      <c r="E47">
        <f>VLOOKUP(A47,'global data'!$A:$D,4,FALSE)</f>
        <v>8.0470000000000006</v>
      </c>
    </row>
    <row r="48" spans="1:5" x14ac:dyDescent="0.2">
      <c r="A48">
        <v>1895</v>
      </c>
      <c r="B48">
        <v>13.95</v>
      </c>
      <c r="C48">
        <f t="shared" si="0"/>
        <v>13.932000000000002</v>
      </c>
      <c r="D48">
        <f t="shared" si="1"/>
        <v>14.217999999999998</v>
      </c>
      <c r="E48">
        <f>VLOOKUP(A48,'global data'!$A:$D,4,FALSE)</f>
        <v>8.0699999999999985</v>
      </c>
    </row>
    <row r="49" spans="1:5" x14ac:dyDescent="0.2">
      <c r="A49">
        <v>1896</v>
      </c>
      <c r="B49">
        <v>14.22</v>
      </c>
      <c r="C49">
        <f t="shared" si="0"/>
        <v>13.884</v>
      </c>
      <c r="D49">
        <f t="shared" si="1"/>
        <v>14.182000000000002</v>
      </c>
      <c r="E49">
        <f>VLOOKUP(A49,'global data'!$A:$D,4,FALSE)</f>
        <v>8.0960000000000001</v>
      </c>
    </row>
    <row r="50" spans="1:5" x14ac:dyDescent="0.2">
      <c r="A50">
        <v>1897</v>
      </c>
      <c r="B50">
        <v>13.81</v>
      </c>
      <c r="C50">
        <f t="shared" si="0"/>
        <v>13.836000000000002</v>
      </c>
      <c r="D50">
        <f t="shared" si="1"/>
        <v>14.125</v>
      </c>
      <c r="E50">
        <f>VLOOKUP(A50,'global data'!$A:$D,4,FALSE)</f>
        <v>8.1340000000000003</v>
      </c>
    </row>
    <row r="51" spans="1:5" x14ac:dyDescent="0.2">
      <c r="A51">
        <v>1898</v>
      </c>
      <c r="B51">
        <v>13.77</v>
      </c>
      <c r="C51">
        <f t="shared" si="0"/>
        <v>13.91</v>
      </c>
      <c r="D51">
        <f t="shared" si="1"/>
        <v>14.032000000000002</v>
      </c>
      <c r="E51">
        <f>VLOOKUP(A51,'global data'!$A:$D,4,FALSE)</f>
        <v>8.1430000000000007</v>
      </c>
    </row>
    <row r="52" spans="1:5" x14ac:dyDescent="0.2">
      <c r="A52">
        <v>1899</v>
      </c>
      <c r="B52">
        <v>14.04</v>
      </c>
      <c r="C52">
        <f t="shared" si="0"/>
        <v>13.957999999999998</v>
      </c>
      <c r="D52">
        <f t="shared" si="1"/>
        <v>13.955000000000002</v>
      </c>
      <c r="E52">
        <f>VLOOKUP(A52,'global data'!$A:$D,4,FALSE)</f>
        <v>8.1510000000000016</v>
      </c>
    </row>
    <row r="53" spans="1:5" x14ac:dyDescent="0.2">
      <c r="A53">
        <v>1900</v>
      </c>
      <c r="B53">
        <v>14.64</v>
      </c>
      <c r="C53">
        <f t="shared" si="0"/>
        <v>14.095999999999998</v>
      </c>
      <c r="D53">
        <f t="shared" si="1"/>
        <v>14.013999999999999</v>
      </c>
      <c r="E53">
        <f>VLOOKUP(A53,'global data'!$A:$D,4,FALSE)</f>
        <v>8.2040000000000006</v>
      </c>
    </row>
    <row r="54" spans="1:5" x14ac:dyDescent="0.2">
      <c r="A54">
        <v>1901</v>
      </c>
      <c r="B54">
        <v>14.34</v>
      </c>
      <c r="C54">
        <f t="shared" si="0"/>
        <v>14.12</v>
      </c>
      <c r="D54">
        <f t="shared" si="1"/>
        <v>14.001999999999999</v>
      </c>
      <c r="E54">
        <f>VLOOKUP(A54,'global data'!$A:$D,4,FALSE)</f>
        <v>8.2560000000000002</v>
      </c>
    </row>
    <row r="55" spans="1:5" x14ac:dyDescent="0.2">
      <c r="A55">
        <v>1902</v>
      </c>
      <c r="B55">
        <v>14.07</v>
      </c>
      <c r="C55">
        <f t="shared" si="0"/>
        <v>14.172000000000002</v>
      </c>
      <c r="D55">
        <f t="shared" si="1"/>
        <v>14.004000000000001</v>
      </c>
      <c r="E55">
        <f>VLOOKUP(A55,'global data'!$A:$D,4,FALSE)</f>
        <v>8.2789999999999981</v>
      </c>
    </row>
    <row r="56" spans="1:5" x14ac:dyDescent="0.2">
      <c r="A56">
        <v>1903</v>
      </c>
      <c r="B56">
        <v>14.12</v>
      </c>
      <c r="C56">
        <f t="shared" si="0"/>
        <v>14.241999999999999</v>
      </c>
      <c r="D56">
        <f t="shared" si="1"/>
        <v>14.076000000000002</v>
      </c>
      <c r="E56">
        <f>VLOOKUP(A56,'global data'!$A:$D,4,FALSE)</f>
        <v>8.2949999999999999</v>
      </c>
    </row>
    <row r="57" spans="1:5" x14ac:dyDescent="0.2">
      <c r="A57">
        <v>1904</v>
      </c>
      <c r="B57">
        <v>14.5</v>
      </c>
      <c r="C57">
        <f t="shared" si="0"/>
        <v>14.333999999999998</v>
      </c>
      <c r="D57">
        <f t="shared" si="1"/>
        <v>14.146000000000001</v>
      </c>
      <c r="E57">
        <f>VLOOKUP(A57,'global data'!$A:$D,4,FALSE)</f>
        <v>8.2880000000000003</v>
      </c>
    </row>
    <row r="58" spans="1:5" x14ac:dyDescent="0.2">
      <c r="A58">
        <v>1905</v>
      </c>
      <c r="B58">
        <v>14.39</v>
      </c>
      <c r="C58">
        <f t="shared" si="0"/>
        <v>14.284000000000001</v>
      </c>
      <c r="D58">
        <f t="shared" si="1"/>
        <v>14.189999999999998</v>
      </c>
      <c r="E58">
        <f>VLOOKUP(A58,'global data'!$A:$D,4,FALSE)</f>
        <v>8.2960000000000012</v>
      </c>
    </row>
    <row r="59" spans="1:5" x14ac:dyDescent="0.2">
      <c r="A59">
        <v>1906</v>
      </c>
      <c r="B59">
        <v>14.81</v>
      </c>
      <c r="C59">
        <f t="shared" si="0"/>
        <v>14.378</v>
      </c>
      <c r="D59">
        <f t="shared" si="1"/>
        <v>14.248999999999999</v>
      </c>
      <c r="E59">
        <f>VLOOKUP(A59,'global data'!$A:$D,4,FALSE)</f>
        <v>8.3129999999999988</v>
      </c>
    </row>
    <row r="60" spans="1:5" x14ac:dyDescent="0.2">
      <c r="A60">
        <v>1907</v>
      </c>
      <c r="B60">
        <v>14.34</v>
      </c>
      <c r="C60">
        <f t="shared" si="0"/>
        <v>14.431999999999999</v>
      </c>
      <c r="D60">
        <f t="shared" si="1"/>
        <v>14.302000000000001</v>
      </c>
      <c r="E60">
        <f>VLOOKUP(A60,'global data'!$A:$D,4,FALSE)</f>
        <v>8.2789999999999999</v>
      </c>
    </row>
    <row r="61" spans="1:5" x14ac:dyDescent="0.2">
      <c r="A61">
        <v>1908</v>
      </c>
      <c r="B61">
        <v>14.01</v>
      </c>
      <c r="C61">
        <f t="shared" si="0"/>
        <v>14.410000000000002</v>
      </c>
      <c r="D61">
        <f t="shared" si="1"/>
        <v>14.325999999999999</v>
      </c>
      <c r="E61">
        <f>VLOOKUP(A61,'global data'!$A:$D,4,FALSE)</f>
        <v>8.2799999999999994</v>
      </c>
    </row>
    <row r="62" spans="1:5" x14ac:dyDescent="0.2">
      <c r="A62">
        <v>1909</v>
      </c>
      <c r="B62">
        <v>14.05</v>
      </c>
      <c r="C62">
        <f t="shared" si="0"/>
        <v>14.320000000000002</v>
      </c>
      <c r="D62">
        <f t="shared" si="1"/>
        <v>14.327000000000002</v>
      </c>
      <c r="E62">
        <f>VLOOKUP(A62,'global data'!$A:$D,4,FALSE)</f>
        <v>8.2580000000000009</v>
      </c>
    </row>
    <row r="63" spans="1:5" x14ac:dyDescent="0.2">
      <c r="A63">
        <v>1910</v>
      </c>
      <c r="B63">
        <v>14.17</v>
      </c>
      <c r="C63">
        <f t="shared" si="0"/>
        <v>14.276</v>
      </c>
      <c r="D63">
        <f t="shared" si="1"/>
        <v>14.280000000000001</v>
      </c>
      <c r="E63">
        <f>VLOOKUP(A63,'global data'!$A:$D,4,FALSE)</f>
        <v>8.23</v>
      </c>
    </row>
    <row r="64" spans="1:5" x14ac:dyDescent="0.2">
      <c r="A64">
        <v>1911</v>
      </c>
      <c r="B64">
        <v>13.46</v>
      </c>
      <c r="C64">
        <f t="shared" si="0"/>
        <v>14.006</v>
      </c>
      <c r="D64">
        <f t="shared" si="1"/>
        <v>14.192000000000002</v>
      </c>
      <c r="E64">
        <f>VLOOKUP(A64,'global data'!$A:$D,4,FALSE)</f>
        <v>8.1939999999999991</v>
      </c>
    </row>
    <row r="65" spans="1:5" x14ac:dyDescent="0.2">
      <c r="A65">
        <v>1912</v>
      </c>
      <c r="B65">
        <v>13.95</v>
      </c>
      <c r="C65">
        <f t="shared" si="0"/>
        <v>13.928000000000001</v>
      </c>
      <c r="D65">
        <f t="shared" si="1"/>
        <v>14.179999999999998</v>
      </c>
      <c r="E65">
        <f>VLOOKUP(A65,'global data'!$A:$D,4,FALSE)</f>
        <v>8.1810000000000009</v>
      </c>
    </row>
    <row r="66" spans="1:5" x14ac:dyDescent="0.2">
      <c r="A66">
        <v>1913</v>
      </c>
      <c r="B66">
        <v>14.38</v>
      </c>
      <c r="C66">
        <f t="shared" si="0"/>
        <v>14.001999999999999</v>
      </c>
      <c r="D66">
        <f t="shared" si="1"/>
        <v>14.206000000000003</v>
      </c>
      <c r="E66">
        <f>VLOOKUP(A66,'global data'!$A:$D,4,FALSE)</f>
        <v>8.1890000000000001</v>
      </c>
    </row>
    <row r="67" spans="1:5" x14ac:dyDescent="0.2">
      <c r="A67">
        <v>1914</v>
      </c>
      <c r="B67">
        <v>14.33</v>
      </c>
      <c r="C67">
        <f t="shared" si="0"/>
        <v>14.058000000000002</v>
      </c>
      <c r="D67">
        <f t="shared" si="1"/>
        <v>14.189000000000002</v>
      </c>
      <c r="E67">
        <f>VLOOKUP(A67,'global data'!$A:$D,4,FALSE)</f>
        <v>8.2390000000000008</v>
      </c>
    </row>
    <row r="68" spans="1:5" x14ac:dyDescent="0.2">
      <c r="A68">
        <v>1915</v>
      </c>
      <c r="B68">
        <v>14.3</v>
      </c>
      <c r="C68">
        <f t="shared" si="0"/>
        <v>14.084</v>
      </c>
      <c r="D68">
        <f t="shared" si="1"/>
        <v>14.180000000000001</v>
      </c>
      <c r="E68">
        <f>VLOOKUP(A68,'global data'!$A:$D,4,FALSE)</f>
        <v>8.2750000000000021</v>
      </c>
    </row>
    <row r="69" spans="1:5" x14ac:dyDescent="0.2">
      <c r="A69">
        <v>1916</v>
      </c>
      <c r="B69">
        <v>13.61</v>
      </c>
      <c r="C69">
        <f t="shared" si="0"/>
        <v>14.113999999999999</v>
      </c>
      <c r="D69">
        <f t="shared" si="1"/>
        <v>14.059999999999999</v>
      </c>
      <c r="E69">
        <f>VLOOKUP(A69,'global data'!$A:$D,4,FALSE)</f>
        <v>8.2600000000000016</v>
      </c>
    </row>
    <row r="70" spans="1:5" x14ac:dyDescent="0.2">
      <c r="A70">
        <v>1917</v>
      </c>
      <c r="B70">
        <v>14.06</v>
      </c>
      <c r="C70">
        <f t="shared" si="0"/>
        <v>14.136000000000001</v>
      </c>
      <c r="D70">
        <f t="shared" si="1"/>
        <v>14.032</v>
      </c>
      <c r="E70">
        <f>VLOOKUP(A70,'global data'!$A:$D,4,FALSE)</f>
        <v>8.2669999999999995</v>
      </c>
    </row>
    <row r="71" spans="1:5" x14ac:dyDescent="0.2">
      <c r="A71">
        <v>1918</v>
      </c>
      <c r="B71">
        <v>14.14</v>
      </c>
      <c r="C71">
        <f t="shared" ref="C71:C134" si="2">AVERAGE(B67:B71)</f>
        <v>14.087999999999999</v>
      </c>
      <c r="D71">
        <f t="shared" si="1"/>
        <v>14.044999999999998</v>
      </c>
      <c r="E71">
        <f>VLOOKUP(A71,'global data'!$A:$D,4,FALSE)</f>
        <v>8.2609999999999992</v>
      </c>
    </row>
    <row r="72" spans="1:5" x14ac:dyDescent="0.2">
      <c r="A72">
        <v>1919</v>
      </c>
      <c r="B72">
        <v>13.6</v>
      </c>
      <c r="C72">
        <f t="shared" si="2"/>
        <v>13.941999999999998</v>
      </c>
      <c r="D72">
        <f t="shared" si="1"/>
        <v>14</v>
      </c>
      <c r="E72">
        <f>VLOOKUP(A72,'global data'!$A:$D,4,FALSE)</f>
        <v>8.2810000000000006</v>
      </c>
    </row>
    <row r="73" spans="1:5" x14ac:dyDescent="0.2">
      <c r="A73">
        <v>1920</v>
      </c>
      <c r="B73">
        <v>13.72</v>
      </c>
      <c r="C73">
        <f t="shared" si="2"/>
        <v>13.826000000000002</v>
      </c>
      <c r="D73">
        <f t="shared" si="1"/>
        <v>13.955000000000002</v>
      </c>
      <c r="E73">
        <f>VLOOKUP(A73,'global data'!$A:$D,4,FALSE)</f>
        <v>8.2949999999999982</v>
      </c>
    </row>
    <row r="74" spans="1:5" x14ac:dyDescent="0.2">
      <c r="A74">
        <v>1921</v>
      </c>
      <c r="B74">
        <v>14.24</v>
      </c>
      <c r="C74">
        <f t="shared" si="2"/>
        <v>13.952000000000002</v>
      </c>
      <c r="D74">
        <f t="shared" si="1"/>
        <v>14.032999999999998</v>
      </c>
      <c r="E74">
        <f>VLOOKUP(A74,'global data'!$A:$D,4,FALSE)</f>
        <v>8.3339999999999996</v>
      </c>
    </row>
    <row r="75" spans="1:5" x14ac:dyDescent="0.2">
      <c r="A75">
        <v>1922</v>
      </c>
      <c r="B75">
        <v>13.61</v>
      </c>
      <c r="C75">
        <f t="shared" si="2"/>
        <v>13.862</v>
      </c>
      <c r="D75">
        <f t="shared" si="1"/>
        <v>13.999000000000001</v>
      </c>
      <c r="E75">
        <f>VLOOKUP(A75,'global data'!$A:$D,4,FALSE)</f>
        <v>8.3580000000000005</v>
      </c>
    </row>
    <row r="76" spans="1:5" x14ac:dyDescent="0.2">
      <c r="A76">
        <v>1923</v>
      </c>
      <c r="B76">
        <v>14.13</v>
      </c>
      <c r="C76">
        <f t="shared" si="2"/>
        <v>13.86</v>
      </c>
      <c r="D76">
        <f t="shared" ref="D76:D139" si="3">AVERAGE(B67:B76)</f>
        <v>13.973999999999998</v>
      </c>
      <c r="E76">
        <f>VLOOKUP(A76,'global data'!$A:$D,4,FALSE)</f>
        <v>8.370000000000001</v>
      </c>
    </row>
    <row r="77" spans="1:5" x14ac:dyDescent="0.2">
      <c r="A77">
        <v>1924</v>
      </c>
      <c r="B77">
        <v>14.1</v>
      </c>
      <c r="C77">
        <f t="shared" si="2"/>
        <v>13.959999999999999</v>
      </c>
      <c r="D77">
        <f t="shared" si="3"/>
        <v>13.950999999999999</v>
      </c>
      <c r="E77">
        <f>VLOOKUP(A77,'global data'!$A:$D,4,FALSE)</f>
        <v>8.3620000000000001</v>
      </c>
    </row>
    <row r="78" spans="1:5" x14ac:dyDescent="0.2">
      <c r="A78">
        <v>1925</v>
      </c>
      <c r="B78">
        <v>14.34</v>
      </c>
      <c r="C78">
        <f t="shared" si="2"/>
        <v>14.084</v>
      </c>
      <c r="D78">
        <f t="shared" si="3"/>
        <v>13.954999999999998</v>
      </c>
      <c r="E78">
        <f>VLOOKUP(A78,'global data'!$A:$D,4,FALSE)</f>
        <v>8.3560000000000016</v>
      </c>
    </row>
    <row r="79" spans="1:5" x14ac:dyDescent="0.2">
      <c r="A79">
        <v>1926</v>
      </c>
      <c r="B79">
        <v>15.14</v>
      </c>
      <c r="C79">
        <f t="shared" si="2"/>
        <v>14.264000000000001</v>
      </c>
      <c r="D79">
        <f t="shared" si="3"/>
        <v>14.107999999999999</v>
      </c>
      <c r="E79">
        <f>VLOOKUP(A79,'global data'!$A:$D,4,FALSE)</f>
        <v>8.4060000000000024</v>
      </c>
    </row>
    <row r="80" spans="1:5" x14ac:dyDescent="0.2">
      <c r="A80">
        <v>1927</v>
      </c>
      <c r="B80">
        <v>14.24</v>
      </c>
      <c r="C80">
        <f t="shared" si="2"/>
        <v>14.39</v>
      </c>
      <c r="D80">
        <f t="shared" si="3"/>
        <v>14.125999999999999</v>
      </c>
      <c r="E80">
        <f>VLOOKUP(A80,'global data'!$A:$D,4,FALSE)</f>
        <v>8.4559999999999995</v>
      </c>
    </row>
    <row r="81" spans="1:5" x14ac:dyDescent="0.2">
      <c r="A81">
        <v>1928</v>
      </c>
      <c r="B81">
        <v>14.32</v>
      </c>
      <c r="C81">
        <f t="shared" si="2"/>
        <v>14.428000000000001</v>
      </c>
      <c r="D81">
        <f t="shared" si="3"/>
        <v>14.144</v>
      </c>
      <c r="E81">
        <f>VLOOKUP(A81,'global data'!$A:$D,4,FALSE)</f>
        <v>8.5059999999999985</v>
      </c>
    </row>
    <row r="82" spans="1:5" x14ac:dyDescent="0.2">
      <c r="A82">
        <v>1929</v>
      </c>
      <c r="B82">
        <v>14.25</v>
      </c>
      <c r="C82">
        <f t="shared" si="2"/>
        <v>14.457999999999998</v>
      </c>
      <c r="D82">
        <f t="shared" si="3"/>
        <v>14.209</v>
      </c>
      <c r="E82">
        <f>VLOOKUP(A82,'global data'!$A:$D,4,FALSE)</f>
        <v>8.4919999999999991</v>
      </c>
    </row>
    <row r="83" spans="1:5" x14ac:dyDescent="0.2">
      <c r="A83">
        <v>1930</v>
      </c>
      <c r="B83">
        <v>14.25</v>
      </c>
      <c r="C83">
        <f t="shared" si="2"/>
        <v>14.440000000000001</v>
      </c>
      <c r="D83">
        <f t="shared" si="3"/>
        <v>14.262</v>
      </c>
      <c r="E83">
        <f>VLOOKUP(A83,'global data'!$A:$D,4,FALSE)</f>
        <v>8.5189999999999984</v>
      </c>
    </row>
    <row r="84" spans="1:5" x14ac:dyDescent="0.2">
      <c r="A84">
        <v>1931</v>
      </c>
      <c r="B84">
        <v>14.93</v>
      </c>
      <c r="C84">
        <f t="shared" si="2"/>
        <v>14.398000000000001</v>
      </c>
      <c r="D84">
        <f t="shared" si="3"/>
        <v>14.331</v>
      </c>
      <c r="E84">
        <f>VLOOKUP(A84,'global data'!$A:$D,4,FALSE)</f>
        <v>8.5339999999999989</v>
      </c>
    </row>
    <row r="85" spans="1:5" x14ac:dyDescent="0.2">
      <c r="A85">
        <v>1932</v>
      </c>
      <c r="B85">
        <v>14.24</v>
      </c>
      <c r="C85">
        <f t="shared" si="2"/>
        <v>14.398</v>
      </c>
      <c r="D85">
        <f t="shared" si="3"/>
        <v>14.394000000000002</v>
      </c>
      <c r="E85">
        <f>VLOOKUP(A85,'global data'!$A:$D,4,FALSE)</f>
        <v>8.5639999999999983</v>
      </c>
    </row>
    <row r="86" spans="1:5" x14ac:dyDescent="0.2">
      <c r="A86">
        <v>1933</v>
      </c>
      <c r="B86">
        <v>13.93</v>
      </c>
      <c r="C86">
        <f t="shared" si="2"/>
        <v>14.319999999999999</v>
      </c>
      <c r="D86">
        <f t="shared" si="3"/>
        <v>14.374000000000001</v>
      </c>
      <c r="E86">
        <f>VLOOKUP(A86,'global data'!$A:$D,4,FALSE)</f>
        <v>8.5560000000000009</v>
      </c>
    </row>
    <row r="87" spans="1:5" x14ac:dyDescent="0.2">
      <c r="A87">
        <v>1934</v>
      </c>
      <c r="B87">
        <v>15.31</v>
      </c>
      <c r="C87">
        <f t="shared" si="2"/>
        <v>14.532</v>
      </c>
      <c r="D87">
        <f t="shared" si="3"/>
        <v>14.494999999999999</v>
      </c>
      <c r="E87">
        <f>VLOOKUP(A87,'global data'!$A:$D,4,FALSE)</f>
        <v>8.5680000000000014</v>
      </c>
    </row>
    <row r="88" spans="1:5" x14ac:dyDescent="0.2">
      <c r="A88">
        <v>1935</v>
      </c>
      <c r="B88">
        <v>14.12</v>
      </c>
      <c r="C88">
        <f t="shared" si="2"/>
        <v>14.506</v>
      </c>
      <c r="D88">
        <f t="shared" si="3"/>
        <v>14.472999999999999</v>
      </c>
      <c r="E88">
        <f>VLOOKUP(A88,'global data'!$A:$D,4,FALSE)</f>
        <v>8.5670000000000002</v>
      </c>
    </row>
    <row r="89" spans="1:5" x14ac:dyDescent="0.2">
      <c r="A89">
        <v>1936</v>
      </c>
      <c r="B89">
        <v>15.13</v>
      </c>
      <c r="C89">
        <f t="shared" si="2"/>
        <v>14.546000000000001</v>
      </c>
      <c r="D89">
        <f t="shared" si="3"/>
        <v>14.472</v>
      </c>
      <c r="E89">
        <f>VLOOKUP(A89,'global data'!$A:$D,4,FALSE)</f>
        <v>8.5489999999999995</v>
      </c>
    </row>
    <row r="90" spans="1:5" x14ac:dyDescent="0.2">
      <c r="A90">
        <v>1937</v>
      </c>
      <c r="B90">
        <v>14.36</v>
      </c>
      <c r="C90">
        <f t="shared" si="2"/>
        <v>14.569999999999999</v>
      </c>
      <c r="D90">
        <f t="shared" si="3"/>
        <v>14.483999999999998</v>
      </c>
      <c r="E90">
        <f>VLOOKUP(A90,'global data'!$A:$D,4,FALSE)</f>
        <v>8.5670000000000002</v>
      </c>
    </row>
    <row r="91" spans="1:5" x14ac:dyDescent="0.2">
      <c r="A91">
        <v>1938</v>
      </c>
      <c r="B91">
        <v>14.35</v>
      </c>
      <c r="C91">
        <f t="shared" si="2"/>
        <v>14.654</v>
      </c>
      <c r="D91">
        <f t="shared" si="3"/>
        <v>14.486999999999998</v>
      </c>
      <c r="E91">
        <f>VLOOKUP(A91,'global data'!$A:$D,4,FALSE)</f>
        <v>8.59</v>
      </c>
    </row>
    <row r="92" spans="1:5" x14ac:dyDescent="0.2">
      <c r="A92">
        <v>1939</v>
      </c>
      <c r="B92">
        <v>14.81</v>
      </c>
      <c r="C92">
        <f t="shared" si="2"/>
        <v>14.553999999999998</v>
      </c>
      <c r="D92">
        <f t="shared" si="3"/>
        <v>14.543000000000001</v>
      </c>
      <c r="E92">
        <f>VLOOKUP(A92,'global data'!$A:$D,4,FALSE)</f>
        <v>8.6420000000000012</v>
      </c>
    </row>
    <row r="93" spans="1:5" x14ac:dyDescent="0.2">
      <c r="A93">
        <v>1940</v>
      </c>
      <c r="B93">
        <v>15.12</v>
      </c>
      <c r="C93">
        <f t="shared" si="2"/>
        <v>14.754000000000001</v>
      </c>
      <c r="D93">
        <f t="shared" si="3"/>
        <v>14.629999999999999</v>
      </c>
      <c r="E93">
        <f>VLOOKUP(A93,'global data'!$A:$D,4,FALSE)</f>
        <v>8.6550000000000011</v>
      </c>
    </row>
    <row r="94" spans="1:5" x14ac:dyDescent="0.2">
      <c r="A94">
        <v>1941</v>
      </c>
      <c r="B94">
        <v>14.98</v>
      </c>
      <c r="C94">
        <f t="shared" si="2"/>
        <v>14.724</v>
      </c>
      <c r="D94">
        <f t="shared" si="3"/>
        <v>14.635</v>
      </c>
      <c r="E94">
        <f>VLOOKUP(A94,'global data'!$A:$D,4,FALSE)</f>
        <v>8.66</v>
      </c>
    </row>
    <row r="95" spans="1:5" x14ac:dyDescent="0.2">
      <c r="A95">
        <v>1942</v>
      </c>
      <c r="B95">
        <v>14.2</v>
      </c>
      <c r="C95">
        <f t="shared" si="2"/>
        <v>14.692000000000002</v>
      </c>
      <c r="D95">
        <f t="shared" si="3"/>
        <v>14.630999999999997</v>
      </c>
      <c r="E95">
        <f>VLOOKUP(A95,'global data'!$A:$D,4,FALSE)</f>
        <v>8.661999999999999</v>
      </c>
    </row>
    <row r="96" spans="1:5" x14ac:dyDescent="0.2">
      <c r="A96">
        <v>1943</v>
      </c>
      <c r="B96">
        <v>14.72</v>
      </c>
      <c r="C96">
        <f t="shared" si="2"/>
        <v>14.766</v>
      </c>
      <c r="D96">
        <f t="shared" si="3"/>
        <v>14.709999999999999</v>
      </c>
      <c r="E96">
        <f>VLOOKUP(A96,'global data'!$A:$D,4,FALSE)</f>
        <v>8.7040000000000006</v>
      </c>
    </row>
    <row r="97" spans="1:5" x14ac:dyDescent="0.2">
      <c r="A97">
        <v>1944</v>
      </c>
      <c r="B97">
        <v>14.17</v>
      </c>
      <c r="C97">
        <f t="shared" si="2"/>
        <v>14.638</v>
      </c>
      <c r="D97">
        <f t="shared" si="3"/>
        <v>14.596</v>
      </c>
      <c r="E97">
        <f>VLOOKUP(A97,'global data'!$A:$D,4,FALSE)</f>
        <v>8.7259999999999991</v>
      </c>
    </row>
    <row r="98" spans="1:5" x14ac:dyDescent="0.2">
      <c r="A98">
        <v>1945</v>
      </c>
      <c r="B98">
        <v>14.41</v>
      </c>
      <c r="C98">
        <f t="shared" si="2"/>
        <v>14.496</v>
      </c>
      <c r="D98">
        <f t="shared" si="3"/>
        <v>14.625</v>
      </c>
      <c r="E98">
        <f>VLOOKUP(A98,'global data'!$A:$D,4,FALSE)</f>
        <v>8.7319999999999993</v>
      </c>
    </row>
    <row r="99" spans="1:5" x14ac:dyDescent="0.2">
      <c r="A99">
        <v>1946</v>
      </c>
      <c r="B99">
        <v>13.83</v>
      </c>
      <c r="C99">
        <f t="shared" si="2"/>
        <v>14.266</v>
      </c>
      <c r="D99">
        <f t="shared" si="3"/>
        <v>14.495000000000001</v>
      </c>
      <c r="E99">
        <f>VLOOKUP(A99,'global data'!$A:$D,4,FALSE)</f>
        <v>8.7449999999999992</v>
      </c>
    </row>
    <row r="100" spans="1:5" x14ac:dyDescent="0.2">
      <c r="A100">
        <v>1947</v>
      </c>
      <c r="B100">
        <v>14.51</v>
      </c>
      <c r="C100">
        <f t="shared" si="2"/>
        <v>14.327999999999999</v>
      </c>
      <c r="D100">
        <f t="shared" si="3"/>
        <v>14.51</v>
      </c>
      <c r="E100">
        <f>VLOOKUP(A100,'global data'!$A:$D,4,FALSE)</f>
        <v>8.754999999999999</v>
      </c>
    </row>
    <row r="101" spans="1:5" x14ac:dyDescent="0.2">
      <c r="A101">
        <v>1948</v>
      </c>
      <c r="B101">
        <v>13.65</v>
      </c>
      <c r="C101">
        <f t="shared" si="2"/>
        <v>14.113999999999999</v>
      </c>
      <c r="D101">
        <f t="shared" si="3"/>
        <v>14.440000000000001</v>
      </c>
      <c r="E101">
        <f>VLOOKUP(A101,'global data'!$A:$D,4,FALSE)</f>
        <v>8.743999999999998</v>
      </c>
    </row>
    <row r="102" spans="1:5" x14ac:dyDescent="0.2">
      <c r="A102">
        <v>1949</v>
      </c>
      <c r="B102">
        <v>13.9</v>
      </c>
      <c r="C102">
        <f t="shared" si="2"/>
        <v>14.059999999999999</v>
      </c>
      <c r="D102">
        <f t="shared" si="3"/>
        <v>14.349</v>
      </c>
      <c r="E102">
        <f>VLOOKUP(A102,'global data'!$A:$D,4,FALSE)</f>
        <v>8.7270000000000003</v>
      </c>
    </row>
    <row r="103" spans="1:5" x14ac:dyDescent="0.2">
      <c r="A103">
        <v>1950</v>
      </c>
      <c r="B103">
        <v>14.66</v>
      </c>
      <c r="C103">
        <f t="shared" si="2"/>
        <v>14.11</v>
      </c>
      <c r="D103">
        <f t="shared" si="3"/>
        <v>14.303000000000001</v>
      </c>
      <c r="E103">
        <f>VLOOKUP(A103,'global data'!$A:$D,4,FALSE)</f>
        <v>8.6880000000000006</v>
      </c>
    </row>
    <row r="104" spans="1:5" x14ac:dyDescent="0.2">
      <c r="A104">
        <v>1951</v>
      </c>
      <c r="B104">
        <v>14.06</v>
      </c>
      <c r="C104">
        <f t="shared" si="2"/>
        <v>14.156000000000001</v>
      </c>
      <c r="D104">
        <f t="shared" si="3"/>
        <v>14.211000000000002</v>
      </c>
      <c r="E104">
        <f>VLOOKUP(A104,'global data'!$A:$D,4,FALSE)</f>
        <v>8.6740000000000013</v>
      </c>
    </row>
    <row r="105" spans="1:5" x14ac:dyDescent="0.2">
      <c r="A105">
        <v>1952</v>
      </c>
      <c r="B105">
        <v>14.11</v>
      </c>
      <c r="C105">
        <f t="shared" si="2"/>
        <v>14.075999999999999</v>
      </c>
      <c r="D105">
        <f t="shared" si="3"/>
        <v>14.202000000000002</v>
      </c>
      <c r="E105">
        <f>VLOOKUP(A105,'global data'!$A:$D,4,FALSE)</f>
        <v>8.6650000000000009</v>
      </c>
    </row>
    <row r="106" spans="1:5" x14ac:dyDescent="0.2">
      <c r="A106">
        <v>1953</v>
      </c>
      <c r="B106">
        <v>14.42</v>
      </c>
      <c r="C106">
        <f t="shared" si="2"/>
        <v>14.23</v>
      </c>
      <c r="D106">
        <f t="shared" si="3"/>
        <v>14.172000000000001</v>
      </c>
      <c r="E106">
        <f>VLOOKUP(A106,'global data'!$A:$D,4,FALSE)</f>
        <v>8.6760000000000002</v>
      </c>
    </row>
    <row r="107" spans="1:5" x14ac:dyDescent="0.2">
      <c r="A107">
        <v>1954</v>
      </c>
      <c r="B107">
        <v>14.18</v>
      </c>
      <c r="C107">
        <f t="shared" si="2"/>
        <v>14.286000000000001</v>
      </c>
      <c r="D107">
        <f t="shared" si="3"/>
        <v>14.172999999999998</v>
      </c>
      <c r="E107">
        <f>VLOOKUP(A107,'global data'!$A:$D,4,FALSE)</f>
        <v>8.647000000000002</v>
      </c>
    </row>
    <row r="108" spans="1:5" x14ac:dyDescent="0.2">
      <c r="A108">
        <v>1955</v>
      </c>
      <c r="B108">
        <v>13.74</v>
      </c>
      <c r="C108">
        <f t="shared" si="2"/>
        <v>14.102</v>
      </c>
      <c r="D108">
        <f t="shared" si="3"/>
        <v>14.106</v>
      </c>
      <c r="E108">
        <f>VLOOKUP(A108,'global data'!$A:$D,4,FALSE)</f>
        <v>8.6519999999999992</v>
      </c>
    </row>
    <row r="109" spans="1:5" x14ac:dyDescent="0.2">
      <c r="A109">
        <v>1956</v>
      </c>
      <c r="B109">
        <v>14.08</v>
      </c>
      <c r="C109">
        <f t="shared" si="2"/>
        <v>14.106</v>
      </c>
      <c r="D109">
        <f t="shared" si="3"/>
        <v>14.131</v>
      </c>
      <c r="E109">
        <f>VLOOKUP(A109,'global data'!$A:$D,4,FALSE)</f>
        <v>8.6119999999999983</v>
      </c>
    </row>
    <row r="110" spans="1:5" x14ac:dyDescent="0.2">
      <c r="A110">
        <v>1957</v>
      </c>
      <c r="B110">
        <v>14.59</v>
      </c>
      <c r="C110">
        <f t="shared" si="2"/>
        <v>14.202000000000002</v>
      </c>
      <c r="D110">
        <f t="shared" si="3"/>
        <v>14.138999999999999</v>
      </c>
      <c r="E110">
        <f>VLOOKUP(A110,'global data'!$A:$D,4,FALSE)</f>
        <v>8.6050000000000004</v>
      </c>
    </row>
    <row r="111" spans="1:5" x14ac:dyDescent="0.2">
      <c r="A111">
        <v>1958</v>
      </c>
      <c r="B111">
        <v>15.41</v>
      </c>
      <c r="C111">
        <f t="shared" si="2"/>
        <v>14.4</v>
      </c>
      <c r="D111">
        <f t="shared" si="3"/>
        <v>14.315000000000001</v>
      </c>
      <c r="E111">
        <f>VLOOKUP(A111,'global data'!$A:$D,4,FALSE)</f>
        <v>8.6070000000000011</v>
      </c>
    </row>
    <row r="112" spans="1:5" x14ac:dyDescent="0.2">
      <c r="A112">
        <v>1959</v>
      </c>
      <c r="B112">
        <v>15.39</v>
      </c>
      <c r="C112">
        <f t="shared" si="2"/>
        <v>14.641999999999999</v>
      </c>
      <c r="D112">
        <f t="shared" si="3"/>
        <v>14.463999999999999</v>
      </c>
      <c r="E112">
        <f>VLOOKUP(A112,'global data'!$A:$D,4,FALSE)</f>
        <v>8.6210000000000004</v>
      </c>
    </row>
    <row r="113" spans="1:5" x14ac:dyDescent="0.2">
      <c r="A113">
        <v>1960</v>
      </c>
      <c r="B113">
        <v>14.59</v>
      </c>
      <c r="C113">
        <f t="shared" si="2"/>
        <v>14.812000000000001</v>
      </c>
      <c r="D113">
        <f t="shared" si="3"/>
        <v>14.457000000000003</v>
      </c>
      <c r="E113">
        <f>VLOOKUP(A113,'global data'!$A:$D,4,FALSE)</f>
        <v>8.6419999999999995</v>
      </c>
    </row>
    <row r="114" spans="1:5" x14ac:dyDescent="0.2">
      <c r="A114">
        <v>1961</v>
      </c>
      <c r="B114">
        <v>14.65</v>
      </c>
      <c r="C114">
        <f t="shared" si="2"/>
        <v>14.926000000000002</v>
      </c>
      <c r="D114">
        <f t="shared" si="3"/>
        <v>14.516</v>
      </c>
      <c r="E114">
        <f>VLOOKUP(A114,'global data'!$A:$D,4,FALSE)</f>
        <v>8.6590000000000007</v>
      </c>
    </row>
    <row r="115" spans="1:5" x14ac:dyDescent="0.2">
      <c r="A115">
        <v>1962</v>
      </c>
      <c r="B115">
        <v>14.22</v>
      </c>
      <c r="C115">
        <f t="shared" si="2"/>
        <v>14.852</v>
      </c>
      <c r="D115">
        <f t="shared" si="3"/>
        <v>14.527000000000001</v>
      </c>
      <c r="E115">
        <f>VLOOKUP(A115,'global data'!$A:$D,4,FALSE)</f>
        <v>8.67</v>
      </c>
    </row>
    <row r="116" spans="1:5" x14ac:dyDescent="0.2">
      <c r="A116">
        <v>1963</v>
      </c>
      <c r="B116">
        <v>14.19</v>
      </c>
      <c r="C116">
        <f t="shared" si="2"/>
        <v>14.608000000000001</v>
      </c>
      <c r="D116">
        <f t="shared" si="3"/>
        <v>14.504000000000001</v>
      </c>
      <c r="E116">
        <f>VLOOKUP(A116,'global data'!$A:$D,4,FALSE)</f>
        <v>8.6690000000000005</v>
      </c>
    </row>
    <row r="117" spans="1:5" x14ac:dyDescent="0.2">
      <c r="A117">
        <v>1964</v>
      </c>
      <c r="B117">
        <v>14.24</v>
      </c>
      <c r="C117">
        <f t="shared" si="2"/>
        <v>14.378</v>
      </c>
      <c r="D117">
        <f t="shared" si="3"/>
        <v>14.510000000000002</v>
      </c>
      <c r="E117">
        <f>VLOOKUP(A117,'global data'!$A:$D,4,FALSE)</f>
        <v>8.6539999999999999</v>
      </c>
    </row>
    <row r="118" spans="1:5" x14ac:dyDescent="0.2">
      <c r="A118">
        <v>1965</v>
      </c>
      <c r="B118">
        <v>14.14</v>
      </c>
      <c r="C118">
        <f t="shared" si="2"/>
        <v>14.288</v>
      </c>
      <c r="D118">
        <f t="shared" si="3"/>
        <v>14.55</v>
      </c>
      <c r="E118">
        <f>VLOOKUP(A118,'global data'!$A:$D,4,FALSE)</f>
        <v>8.6440000000000001</v>
      </c>
    </row>
    <row r="119" spans="1:5" x14ac:dyDescent="0.2">
      <c r="A119">
        <v>1966</v>
      </c>
      <c r="B119">
        <v>14.74</v>
      </c>
      <c r="C119">
        <f t="shared" si="2"/>
        <v>14.306000000000001</v>
      </c>
      <c r="D119">
        <f t="shared" si="3"/>
        <v>14.616000000000003</v>
      </c>
      <c r="E119">
        <f>VLOOKUP(A119,'global data'!$A:$D,4,FALSE)</f>
        <v>8.6759999999999984</v>
      </c>
    </row>
    <row r="120" spans="1:5" x14ac:dyDescent="0.2">
      <c r="A120">
        <v>1967</v>
      </c>
      <c r="B120">
        <v>14.5</v>
      </c>
      <c r="C120">
        <f t="shared" si="2"/>
        <v>14.362</v>
      </c>
      <c r="D120">
        <f t="shared" si="3"/>
        <v>14.606999999999999</v>
      </c>
      <c r="E120">
        <f>VLOOKUP(A120,'global data'!$A:$D,4,FALSE)</f>
        <v>8.6729999999999983</v>
      </c>
    </row>
    <row r="121" spans="1:5" x14ac:dyDescent="0.2">
      <c r="A121">
        <v>1968</v>
      </c>
      <c r="B121">
        <v>14.66</v>
      </c>
      <c r="C121">
        <f t="shared" si="2"/>
        <v>14.456</v>
      </c>
      <c r="D121">
        <f t="shared" si="3"/>
        <v>14.532</v>
      </c>
      <c r="E121">
        <f>VLOOKUP(A121,'global data'!$A:$D,4,FALSE)</f>
        <v>8.6479999999999997</v>
      </c>
    </row>
    <row r="122" spans="1:5" x14ac:dyDescent="0.2">
      <c r="A122">
        <v>1969</v>
      </c>
      <c r="B122">
        <v>14.51</v>
      </c>
      <c r="C122">
        <f t="shared" si="2"/>
        <v>14.510000000000002</v>
      </c>
      <c r="D122">
        <f t="shared" si="3"/>
        <v>14.443999999999999</v>
      </c>
      <c r="E122">
        <f>VLOOKUP(A122,'global data'!$A:$D,4,FALSE)</f>
        <v>8.6349999999999998</v>
      </c>
    </row>
    <row r="123" spans="1:5" x14ac:dyDescent="0.2">
      <c r="A123">
        <v>1970</v>
      </c>
      <c r="B123">
        <v>14.76</v>
      </c>
      <c r="C123">
        <f t="shared" si="2"/>
        <v>14.634</v>
      </c>
      <c r="D123">
        <f t="shared" si="3"/>
        <v>14.460999999999999</v>
      </c>
      <c r="E123">
        <f>VLOOKUP(A123,'global data'!$A:$D,4,FALSE)</f>
        <v>8.6470000000000002</v>
      </c>
    </row>
    <row r="124" spans="1:5" x14ac:dyDescent="0.2">
      <c r="A124">
        <v>1971</v>
      </c>
      <c r="B124">
        <v>13.89</v>
      </c>
      <c r="C124">
        <f t="shared" si="2"/>
        <v>14.463999999999999</v>
      </c>
      <c r="D124">
        <f t="shared" si="3"/>
        <v>14.385000000000002</v>
      </c>
      <c r="E124">
        <f>VLOOKUP(A124,'global data'!$A:$D,4,FALSE)</f>
        <v>8.6269999999999989</v>
      </c>
    </row>
    <row r="125" spans="1:5" x14ac:dyDescent="0.2">
      <c r="A125">
        <v>1972</v>
      </c>
      <c r="B125">
        <v>14.25</v>
      </c>
      <c r="C125">
        <f t="shared" si="2"/>
        <v>14.413999999999998</v>
      </c>
      <c r="D125">
        <f t="shared" si="3"/>
        <v>14.388</v>
      </c>
      <c r="E125">
        <f>VLOOKUP(A125,'global data'!$A:$D,4,FALSE)</f>
        <v>8.6019999999999985</v>
      </c>
    </row>
    <row r="126" spans="1:5" x14ac:dyDescent="0.2">
      <c r="A126">
        <v>1973</v>
      </c>
      <c r="B126">
        <v>14.58</v>
      </c>
      <c r="C126">
        <f t="shared" si="2"/>
        <v>14.398</v>
      </c>
      <c r="D126">
        <f t="shared" si="3"/>
        <v>14.427000000000001</v>
      </c>
      <c r="E126">
        <f>VLOOKUP(A126,'global data'!$A:$D,4,FALSE)</f>
        <v>8.6109999999999989</v>
      </c>
    </row>
    <row r="127" spans="1:5" x14ac:dyDescent="0.2">
      <c r="A127">
        <v>1974</v>
      </c>
      <c r="B127">
        <v>14.41</v>
      </c>
      <c r="C127">
        <f t="shared" si="2"/>
        <v>14.378</v>
      </c>
      <c r="D127">
        <f t="shared" si="3"/>
        <v>14.444000000000003</v>
      </c>
      <c r="E127">
        <f>VLOOKUP(A127,'global data'!$A:$D,4,FALSE)</f>
        <v>8.6170000000000009</v>
      </c>
    </row>
    <row r="128" spans="1:5" x14ac:dyDescent="0.2">
      <c r="A128">
        <v>1975</v>
      </c>
      <c r="B128">
        <v>13.82</v>
      </c>
      <c r="C128">
        <f t="shared" si="2"/>
        <v>14.189999999999998</v>
      </c>
      <c r="D128">
        <f t="shared" si="3"/>
        <v>14.412000000000001</v>
      </c>
      <c r="E128">
        <f>VLOOKUP(A128,'global data'!$A:$D,4,FALSE)</f>
        <v>8.6379999999999981</v>
      </c>
    </row>
    <row r="129" spans="1:5" x14ac:dyDescent="0.2">
      <c r="A129">
        <v>1976</v>
      </c>
      <c r="B129">
        <v>14.72</v>
      </c>
      <c r="C129">
        <f t="shared" si="2"/>
        <v>14.356</v>
      </c>
      <c r="D129">
        <f t="shared" si="3"/>
        <v>14.41</v>
      </c>
      <c r="E129">
        <f>VLOOKUP(A129,'global data'!$A:$D,4,FALSE)</f>
        <v>8.6129999999999978</v>
      </c>
    </row>
    <row r="130" spans="1:5" x14ac:dyDescent="0.2">
      <c r="A130">
        <v>1977</v>
      </c>
      <c r="B130">
        <v>14.63</v>
      </c>
      <c r="C130">
        <f t="shared" si="2"/>
        <v>14.431999999999999</v>
      </c>
      <c r="D130">
        <f t="shared" si="3"/>
        <v>14.422999999999998</v>
      </c>
      <c r="E130">
        <f>VLOOKUP(A130,'global data'!$A:$D,4,FALSE)</f>
        <v>8.6279999999999966</v>
      </c>
    </row>
    <row r="131" spans="1:5" x14ac:dyDescent="0.2">
      <c r="A131">
        <v>1978</v>
      </c>
      <c r="B131">
        <v>14.96</v>
      </c>
      <c r="C131">
        <f t="shared" si="2"/>
        <v>14.508000000000001</v>
      </c>
      <c r="D131">
        <f t="shared" si="3"/>
        <v>14.452999999999999</v>
      </c>
      <c r="E131">
        <f>VLOOKUP(A131,'global data'!$A:$D,4,FALSE)</f>
        <v>8.6449999999999996</v>
      </c>
    </row>
    <row r="132" spans="1:5" x14ac:dyDescent="0.2">
      <c r="A132">
        <v>1979</v>
      </c>
      <c r="B132">
        <v>14.99</v>
      </c>
      <c r="C132">
        <f t="shared" si="2"/>
        <v>14.624000000000001</v>
      </c>
      <c r="D132">
        <f t="shared" si="3"/>
        <v>14.501000000000001</v>
      </c>
      <c r="E132">
        <f>VLOOKUP(A132,'global data'!$A:$D,4,FALSE)</f>
        <v>8.6579999999999995</v>
      </c>
    </row>
    <row r="133" spans="1:5" x14ac:dyDescent="0.2">
      <c r="A133">
        <v>1980</v>
      </c>
      <c r="B133">
        <v>14.74</v>
      </c>
      <c r="C133">
        <f t="shared" si="2"/>
        <v>14.808000000000002</v>
      </c>
      <c r="D133">
        <f t="shared" si="3"/>
        <v>14.499000000000001</v>
      </c>
      <c r="E133">
        <f>VLOOKUP(A133,'global data'!$A:$D,4,FALSE)</f>
        <v>8.6860000000000017</v>
      </c>
    </row>
    <row r="134" spans="1:5" x14ac:dyDescent="0.2">
      <c r="A134">
        <v>1981</v>
      </c>
      <c r="B134">
        <v>15.22</v>
      </c>
      <c r="C134">
        <f t="shared" si="2"/>
        <v>14.908000000000001</v>
      </c>
      <c r="D134">
        <f t="shared" si="3"/>
        <v>14.632</v>
      </c>
      <c r="E134">
        <f>VLOOKUP(A134,'global data'!$A:$D,4,FALSE)</f>
        <v>8.7430000000000003</v>
      </c>
    </row>
    <row r="135" spans="1:5" x14ac:dyDescent="0.2">
      <c r="A135">
        <v>1982</v>
      </c>
      <c r="B135">
        <v>14</v>
      </c>
      <c r="C135">
        <f t="shared" ref="C135:C166" si="4">AVERAGE(B131:B135)</f>
        <v>14.782</v>
      </c>
      <c r="D135">
        <f t="shared" si="3"/>
        <v>14.606999999999999</v>
      </c>
      <c r="E135">
        <f>VLOOKUP(A135,'global data'!$A:$D,4,FALSE)</f>
        <v>8.7570000000000014</v>
      </c>
    </row>
    <row r="136" spans="1:5" x14ac:dyDescent="0.2">
      <c r="A136">
        <v>1983</v>
      </c>
      <c r="B136">
        <v>15.07</v>
      </c>
      <c r="C136">
        <f t="shared" si="4"/>
        <v>14.804000000000002</v>
      </c>
      <c r="D136">
        <f t="shared" si="3"/>
        <v>14.656000000000001</v>
      </c>
      <c r="E136">
        <f>VLOOKUP(A136,'global data'!$A:$D,4,FALSE)</f>
        <v>8.7650000000000006</v>
      </c>
    </row>
    <row r="137" spans="1:5" x14ac:dyDescent="0.2">
      <c r="A137">
        <v>1984</v>
      </c>
      <c r="B137">
        <v>14.97</v>
      </c>
      <c r="C137">
        <f t="shared" si="4"/>
        <v>14.8</v>
      </c>
      <c r="D137">
        <f t="shared" si="3"/>
        <v>14.712</v>
      </c>
      <c r="E137">
        <f>VLOOKUP(A137,'global data'!$A:$D,4,FALSE)</f>
        <v>8.7870000000000008</v>
      </c>
    </row>
    <row r="138" spans="1:5" x14ac:dyDescent="0.2">
      <c r="A138">
        <v>1985</v>
      </c>
      <c r="B138">
        <v>14.23</v>
      </c>
      <c r="C138">
        <f t="shared" si="4"/>
        <v>14.697999999999999</v>
      </c>
      <c r="D138">
        <f t="shared" si="3"/>
        <v>14.753</v>
      </c>
      <c r="E138">
        <f>VLOOKUP(A138,'global data'!$A:$D,4,FALSE)</f>
        <v>8.7789999999999999</v>
      </c>
    </row>
    <row r="139" spans="1:5" x14ac:dyDescent="0.2">
      <c r="A139">
        <v>1986</v>
      </c>
      <c r="B139">
        <v>15</v>
      </c>
      <c r="C139">
        <f t="shared" si="4"/>
        <v>14.654</v>
      </c>
      <c r="D139">
        <f t="shared" si="3"/>
        <v>14.781000000000001</v>
      </c>
      <c r="E139">
        <f>VLOOKUP(A139,'global data'!$A:$D,4,FALSE)</f>
        <v>8.827</v>
      </c>
    </row>
    <row r="140" spans="1:5" x14ac:dyDescent="0.2">
      <c r="A140">
        <v>1987</v>
      </c>
      <c r="B140">
        <v>14.95</v>
      </c>
      <c r="C140">
        <f t="shared" si="4"/>
        <v>14.843999999999999</v>
      </c>
      <c r="D140">
        <f t="shared" ref="D140:D166" si="5">AVERAGE(B131:B140)</f>
        <v>14.812999999999999</v>
      </c>
      <c r="E140">
        <f>VLOOKUP(A140,'global data'!$A:$D,4,FALSE)</f>
        <v>8.8409999999999993</v>
      </c>
    </row>
    <row r="141" spans="1:5" x14ac:dyDescent="0.2">
      <c r="A141">
        <v>1988</v>
      </c>
      <c r="B141">
        <v>15.08</v>
      </c>
      <c r="C141">
        <f t="shared" si="4"/>
        <v>14.846</v>
      </c>
      <c r="D141">
        <f t="shared" si="5"/>
        <v>14.825000000000003</v>
      </c>
      <c r="E141">
        <f>VLOOKUP(A141,'global data'!$A:$D,4,FALSE)</f>
        <v>8.8919999999999995</v>
      </c>
    </row>
    <row r="142" spans="1:5" x14ac:dyDescent="0.2">
      <c r="A142">
        <v>1989</v>
      </c>
      <c r="B142">
        <v>14.45</v>
      </c>
      <c r="C142">
        <f t="shared" si="4"/>
        <v>14.741999999999999</v>
      </c>
      <c r="D142">
        <f t="shared" si="5"/>
        <v>14.771000000000001</v>
      </c>
      <c r="E142">
        <f>VLOOKUP(A142,'global data'!$A:$D,4,FALSE)</f>
        <v>8.9109999999999996</v>
      </c>
    </row>
    <row r="143" spans="1:5" x14ac:dyDescent="0.2">
      <c r="A143">
        <v>1990</v>
      </c>
      <c r="B143">
        <v>14.73</v>
      </c>
      <c r="C143">
        <f t="shared" si="4"/>
        <v>14.842000000000002</v>
      </c>
      <c r="D143">
        <f t="shared" si="5"/>
        <v>14.77</v>
      </c>
      <c r="E143">
        <f>VLOOKUP(A143,'global data'!$A:$D,4,FALSE)</f>
        <v>8.9359999999999999</v>
      </c>
    </row>
    <row r="144" spans="1:5" x14ac:dyDescent="0.2">
      <c r="A144">
        <v>1991</v>
      </c>
      <c r="B144">
        <v>14.5</v>
      </c>
      <c r="C144">
        <f t="shared" si="4"/>
        <v>14.742000000000001</v>
      </c>
      <c r="D144">
        <f t="shared" si="5"/>
        <v>14.697999999999999</v>
      </c>
      <c r="E144">
        <f>VLOOKUP(A144,'global data'!$A:$D,4,FALSE)</f>
        <v>8.9370000000000012</v>
      </c>
    </row>
    <row r="145" spans="1:5" x14ac:dyDescent="0.2">
      <c r="A145">
        <v>1992</v>
      </c>
      <c r="B145">
        <v>15.53</v>
      </c>
      <c r="C145">
        <f t="shared" si="4"/>
        <v>14.858000000000001</v>
      </c>
      <c r="D145">
        <f t="shared" si="5"/>
        <v>14.851000000000003</v>
      </c>
      <c r="E145">
        <f>VLOOKUP(A145,'global data'!$A:$D,4,FALSE)</f>
        <v>8.9570000000000025</v>
      </c>
    </row>
    <row r="146" spans="1:5" x14ac:dyDescent="0.2">
      <c r="A146">
        <v>1993</v>
      </c>
      <c r="B146">
        <v>14.97</v>
      </c>
      <c r="C146">
        <f t="shared" si="4"/>
        <v>14.836000000000002</v>
      </c>
      <c r="D146">
        <f t="shared" si="5"/>
        <v>14.840999999999999</v>
      </c>
      <c r="E146">
        <f>VLOOKUP(A146,'global data'!$A:$D,4,FALSE)</f>
        <v>8.9410000000000025</v>
      </c>
    </row>
    <row r="147" spans="1:5" x14ac:dyDescent="0.2">
      <c r="A147">
        <v>1994</v>
      </c>
      <c r="B147">
        <v>14.21</v>
      </c>
      <c r="C147">
        <f t="shared" si="4"/>
        <v>14.788</v>
      </c>
      <c r="D147">
        <f t="shared" si="5"/>
        <v>14.765000000000001</v>
      </c>
      <c r="E147">
        <f>VLOOKUP(A147,'global data'!$A:$D,4,FALSE)</f>
        <v>8.9760000000000026</v>
      </c>
    </row>
    <row r="148" spans="1:5" x14ac:dyDescent="0.2">
      <c r="A148">
        <v>1995</v>
      </c>
      <c r="B148">
        <v>15.31</v>
      </c>
      <c r="C148">
        <f t="shared" si="4"/>
        <v>14.904</v>
      </c>
      <c r="D148">
        <f t="shared" si="5"/>
        <v>14.873000000000001</v>
      </c>
      <c r="E148">
        <f>VLOOKUP(A148,'global data'!$A:$D,4,FALSE)</f>
        <v>9.0449999999999982</v>
      </c>
    </row>
    <row r="149" spans="1:5" x14ac:dyDescent="0.2">
      <c r="A149">
        <v>1996</v>
      </c>
      <c r="B149">
        <v>15.56</v>
      </c>
      <c r="C149">
        <f t="shared" si="4"/>
        <v>15.116</v>
      </c>
      <c r="D149">
        <f t="shared" si="5"/>
        <v>14.929000000000002</v>
      </c>
      <c r="E149">
        <f>VLOOKUP(A149,'global data'!$A:$D,4,FALSE)</f>
        <v>9.0659999999999989</v>
      </c>
    </row>
    <row r="150" spans="1:5" x14ac:dyDescent="0.2">
      <c r="A150">
        <v>1997</v>
      </c>
      <c r="B150">
        <v>15.75</v>
      </c>
      <c r="C150">
        <f t="shared" si="4"/>
        <v>15.160000000000002</v>
      </c>
      <c r="D150">
        <f t="shared" si="5"/>
        <v>15.009</v>
      </c>
      <c r="E150">
        <f>VLOOKUP(A150,'global data'!$A:$D,4,FALSE)</f>
        <v>9.0869999999999997</v>
      </c>
    </row>
    <row r="151" spans="1:5" x14ac:dyDescent="0.2">
      <c r="A151">
        <v>1998</v>
      </c>
      <c r="B151">
        <v>14.38</v>
      </c>
      <c r="C151">
        <f t="shared" si="4"/>
        <v>15.042000000000002</v>
      </c>
      <c r="D151">
        <f t="shared" si="5"/>
        <v>14.939000000000002</v>
      </c>
      <c r="E151">
        <f>VLOOKUP(A151,'global data'!$A:$D,4,FALSE)</f>
        <v>9.1189999999999998</v>
      </c>
    </row>
    <row r="152" spans="1:5" x14ac:dyDescent="0.2">
      <c r="A152">
        <v>1999</v>
      </c>
      <c r="B152">
        <v>14.41</v>
      </c>
      <c r="C152">
        <f t="shared" si="4"/>
        <v>15.082000000000003</v>
      </c>
      <c r="D152">
        <f t="shared" si="5"/>
        <v>14.934999999999999</v>
      </c>
      <c r="E152">
        <f>VLOOKUP(A152,'global data'!$A:$D,4,FALSE)</f>
        <v>9.1560000000000006</v>
      </c>
    </row>
    <row r="153" spans="1:5" x14ac:dyDescent="0.2">
      <c r="A153">
        <v>2000</v>
      </c>
      <c r="B153">
        <v>15.02</v>
      </c>
      <c r="C153">
        <f t="shared" si="4"/>
        <v>15.024000000000001</v>
      </c>
      <c r="D153">
        <f t="shared" si="5"/>
        <v>14.964000000000002</v>
      </c>
      <c r="E153">
        <f>VLOOKUP(A153,'global data'!$A:$D,4,FALSE)</f>
        <v>9.1529999999999987</v>
      </c>
    </row>
    <row r="154" spans="1:5" x14ac:dyDescent="0.2">
      <c r="A154">
        <v>2001</v>
      </c>
      <c r="B154">
        <v>15.25</v>
      </c>
      <c r="C154">
        <f t="shared" si="4"/>
        <v>14.962</v>
      </c>
      <c r="D154">
        <f t="shared" si="5"/>
        <v>15.038999999999998</v>
      </c>
      <c r="E154">
        <f>VLOOKUP(A154,'global data'!$A:$D,4,FALSE)</f>
        <v>9.1760000000000002</v>
      </c>
    </row>
    <row r="155" spans="1:5" x14ac:dyDescent="0.2">
      <c r="A155">
        <v>2002</v>
      </c>
      <c r="B155">
        <v>15</v>
      </c>
      <c r="C155">
        <f t="shared" si="4"/>
        <v>14.812000000000001</v>
      </c>
      <c r="D155">
        <f t="shared" si="5"/>
        <v>14.986000000000001</v>
      </c>
      <c r="E155">
        <f>VLOOKUP(A155,'global data'!$A:$D,4,FALSE)</f>
        <v>9.2490000000000006</v>
      </c>
    </row>
    <row r="156" spans="1:5" x14ac:dyDescent="0.2">
      <c r="A156">
        <v>2003</v>
      </c>
      <c r="B156">
        <v>15.43</v>
      </c>
      <c r="C156">
        <f t="shared" si="4"/>
        <v>15.022</v>
      </c>
      <c r="D156">
        <f t="shared" si="5"/>
        <v>15.032</v>
      </c>
      <c r="E156">
        <f>VLOOKUP(A156,'global data'!$A:$D,4,FALSE)</f>
        <v>9.3149999999999977</v>
      </c>
    </row>
    <row r="157" spans="1:5" x14ac:dyDescent="0.2">
      <c r="A157">
        <v>2004</v>
      </c>
      <c r="B157">
        <v>15.37</v>
      </c>
      <c r="C157">
        <f t="shared" si="4"/>
        <v>15.213999999999999</v>
      </c>
      <c r="D157">
        <f t="shared" si="5"/>
        <v>15.148000000000001</v>
      </c>
      <c r="E157">
        <f>VLOOKUP(A157,'global data'!$A:$D,4,FALSE)</f>
        <v>9.3429999999999982</v>
      </c>
    </row>
    <row r="158" spans="1:5" x14ac:dyDescent="0.2">
      <c r="A158">
        <v>2005</v>
      </c>
      <c r="B158">
        <v>15.17</v>
      </c>
      <c r="C158">
        <f t="shared" si="4"/>
        <v>15.244</v>
      </c>
      <c r="D158">
        <f t="shared" si="5"/>
        <v>15.134</v>
      </c>
      <c r="E158">
        <f>VLOOKUP(A158,'global data'!$A:$D,4,FALSE)</f>
        <v>9.3779999999999983</v>
      </c>
    </row>
    <row r="159" spans="1:5" x14ac:dyDescent="0.2">
      <c r="A159">
        <v>2006</v>
      </c>
      <c r="B159">
        <v>15.02</v>
      </c>
      <c r="C159">
        <f t="shared" si="4"/>
        <v>15.197999999999999</v>
      </c>
      <c r="D159">
        <f t="shared" si="5"/>
        <v>15.080000000000002</v>
      </c>
      <c r="E159">
        <f>VLOOKUP(A159,'global data'!$A:$D,4,FALSE)</f>
        <v>9.4269999999999996</v>
      </c>
    </row>
    <row r="160" spans="1:5" x14ac:dyDescent="0.2">
      <c r="A160">
        <v>2007</v>
      </c>
      <c r="B160">
        <v>14.94</v>
      </c>
      <c r="C160">
        <f t="shared" si="4"/>
        <v>15.185999999999998</v>
      </c>
      <c r="D160">
        <f t="shared" si="5"/>
        <v>14.999000000000001</v>
      </c>
      <c r="E160">
        <f>VLOOKUP(A160,'global data'!$A:$D,4,FALSE)</f>
        <v>9.48</v>
      </c>
    </row>
    <row r="161" spans="1:5" x14ac:dyDescent="0.2">
      <c r="A161">
        <v>2008</v>
      </c>
      <c r="B161">
        <v>15.05</v>
      </c>
      <c r="C161">
        <f t="shared" si="4"/>
        <v>15.11</v>
      </c>
      <c r="D161">
        <f t="shared" si="5"/>
        <v>15.066000000000003</v>
      </c>
      <c r="E161">
        <f>VLOOKUP(A161,'global data'!$A:$D,4,FALSE)</f>
        <v>9.4710000000000001</v>
      </c>
    </row>
    <row r="162" spans="1:5" x14ac:dyDescent="0.2">
      <c r="A162">
        <v>2009</v>
      </c>
      <c r="B162">
        <v>15.02</v>
      </c>
      <c r="C162">
        <f t="shared" si="4"/>
        <v>15.039999999999997</v>
      </c>
      <c r="D162">
        <f t="shared" si="5"/>
        <v>15.127000000000001</v>
      </c>
      <c r="E162">
        <f>VLOOKUP(A162,'global data'!$A:$D,4,FALSE)</f>
        <v>9.4930000000000021</v>
      </c>
    </row>
    <row r="163" spans="1:5" x14ac:dyDescent="0.2">
      <c r="A163">
        <v>2010</v>
      </c>
      <c r="B163">
        <v>14.67</v>
      </c>
      <c r="C163">
        <f t="shared" si="4"/>
        <v>14.940000000000001</v>
      </c>
      <c r="D163">
        <f t="shared" si="5"/>
        <v>15.091999999999999</v>
      </c>
      <c r="E163">
        <f>VLOOKUP(A163,'global data'!$A:$D,4,FALSE)</f>
        <v>9.543000000000001</v>
      </c>
    </row>
    <row r="164" spans="1:5" x14ac:dyDescent="0.2">
      <c r="A164">
        <v>2011</v>
      </c>
      <c r="B164">
        <v>14.5</v>
      </c>
      <c r="C164">
        <f t="shared" si="4"/>
        <v>14.836000000000002</v>
      </c>
      <c r="D164">
        <f t="shared" si="5"/>
        <v>15.016999999999999</v>
      </c>
      <c r="E164">
        <f>VLOOKUP(A164,'global data'!$A:$D,4,FALSE)</f>
        <v>9.5540000000000003</v>
      </c>
    </row>
    <row r="165" spans="1:5" x14ac:dyDescent="0.2">
      <c r="A165">
        <v>2012</v>
      </c>
      <c r="B165">
        <v>15.05</v>
      </c>
      <c r="C165">
        <f t="shared" si="4"/>
        <v>14.858000000000001</v>
      </c>
      <c r="D165">
        <f t="shared" si="5"/>
        <v>15.022</v>
      </c>
      <c r="E165">
        <f>VLOOKUP(A165,'global data'!$A:$D,4,FALSE)</f>
        <v>9.548</v>
      </c>
    </row>
    <row r="166" spans="1:5" x14ac:dyDescent="0.2">
      <c r="A166">
        <v>2013</v>
      </c>
      <c r="B166">
        <v>16.23</v>
      </c>
      <c r="C166">
        <f t="shared" si="4"/>
        <v>15.093999999999999</v>
      </c>
      <c r="D166">
        <f t="shared" si="5"/>
        <v>15.101999999999999</v>
      </c>
      <c r="E166">
        <f>VLOOKUP(A166,'global data'!$A:$D,4,FALSE)</f>
        <v>9.5560000000000009</v>
      </c>
    </row>
    <row r="168" spans="1:5" x14ac:dyDescent="0.2">
      <c r="D168" s="1">
        <f>(D166-D11)/D11</f>
        <v>6.5246526063341831E-2</v>
      </c>
      <c r="E168" s="1">
        <f>(E166-E11)/E11</f>
        <v>0.18885294849465048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4" workbookViewId="0">
      <selection activeCell="G1" sqref="G1:H1048576"/>
    </sheetView>
  </sheetViews>
  <sheetFormatPr baseColWidth="10" defaultRowHeight="16" x14ac:dyDescent="0.2"/>
  <sheetData>
    <row r="1" spans="1:11" x14ac:dyDescent="0.2">
      <c r="A1" t="s">
        <v>0</v>
      </c>
      <c r="B1" t="s">
        <v>7</v>
      </c>
      <c r="D1" t="s">
        <v>9</v>
      </c>
      <c r="E1" t="s">
        <v>10</v>
      </c>
      <c r="G1" t="s">
        <v>0</v>
      </c>
      <c r="H1" t="s">
        <v>6</v>
      </c>
      <c r="I1" t="s">
        <v>11</v>
      </c>
      <c r="J1" t="s">
        <v>12</v>
      </c>
      <c r="K1" t="s">
        <v>13</v>
      </c>
    </row>
    <row r="2" spans="1:11" x14ac:dyDescent="0.2">
      <c r="A2">
        <v>1924</v>
      </c>
      <c r="B2">
        <v>13.950999999999999</v>
      </c>
      <c r="C2">
        <f>_xlfn.NORM.DIST(B2,$D$2,$E$2,FALSE)</f>
        <v>0.35387132654696296</v>
      </c>
      <c r="D2">
        <f>AVERAGE(B2:B157)</f>
        <v>14.440967948717949</v>
      </c>
      <c r="E2">
        <f>STDEV(B2:B157)</f>
        <v>0.30179605204608612</v>
      </c>
      <c r="G2">
        <v>1864</v>
      </c>
      <c r="H2">
        <v>7.9680000000000009</v>
      </c>
      <c r="I2">
        <f t="shared" ref="I2:I33" si="0">_xlfn.NORM.DIST(H2,$J$2,$K$2,FALSE)</f>
        <v>0.35349419301560908</v>
      </c>
      <c r="J2">
        <f>AVERAGE(H2:H157)</f>
        <v>8.5399743589743586</v>
      </c>
      <c r="K2">
        <f>STDEV(H2:H157)</f>
        <v>0.3944921430791738</v>
      </c>
    </row>
    <row r="3" spans="1:11" x14ac:dyDescent="0.2">
      <c r="A3">
        <v>1925</v>
      </c>
      <c r="B3">
        <v>13.954999999999998</v>
      </c>
      <c r="C3">
        <f t="shared" ref="C3:C66" si="1">_xlfn.NORM.DIST(B3,$D$2,$E$2,FALSE)</f>
        <v>0.36153666528194661</v>
      </c>
      <c r="E3">
        <f>E2*2</f>
        <v>0.60359210409217223</v>
      </c>
      <c r="G3">
        <v>1865</v>
      </c>
      <c r="H3">
        <v>7.9749999999999996</v>
      </c>
      <c r="I3">
        <f t="shared" si="0"/>
        <v>0.3626496240118221</v>
      </c>
      <c r="K3">
        <f>K2*2</f>
        <v>0.78898428615834759</v>
      </c>
    </row>
    <row r="4" spans="1:11" x14ac:dyDescent="0.2">
      <c r="A4">
        <v>1899</v>
      </c>
      <c r="B4">
        <v>13.955000000000002</v>
      </c>
      <c r="C4">
        <f t="shared" si="1"/>
        <v>0.36153666528195355</v>
      </c>
      <c r="E4">
        <f>E2*3</f>
        <v>0.9053881561382584</v>
      </c>
      <c r="G4">
        <v>1862</v>
      </c>
      <c r="H4">
        <v>7.9839999999999991</v>
      </c>
      <c r="I4">
        <f t="shared" si="0"/>
        <v>0.37459682627540503</v>
      </c>
      <c r="K4">
        <f>K2*3</f>
        <v>1.1834764292375213</v>
      </c>
    </row>
    <row r="5" spans="1:11" x14ac:dyDescent="0.2">
      <c r="A5">
        <v>1920</v>
      </c>
      <c r="B5">
        <v>13.955000000000002</v>
      </c>
      <c r="C5">
        <f t="shared" si="1"/>
        <v>0.36153666528195355</v>
      </c>
      <c r="G5">
        <v>1863</v>
      </c>
      <c r="H5">
        <v>7.9909999999999997</v>
      </c>
      <c r="I5">
        <f t="shared" si="0"/>
        <v>0.38402233751503878</v>
      </c>
    </row>
    <row r="6" spans="1:11" x14ac:dyDescent="0.2">
      <c r="A6">
        <v>1923</v>
      </c>
      <c r="B6">
        <v>13.973999999999998</v>
      </c>
      <c r="C6">
        <f t="shared" si="1"/>
        <v>0.39931774980684864</v>
      </c>
      <c r="G6">
        <v>1892</v>
      </c>
      <c r="H6">
        <v>8</v>
      </c>
      <c r="I6">
        <f t="shared" si="0"/>
        <v>0.39630677167804579</v>
      </c>
    </row>
    <row r="7" spans="1:11" x14ac:dyDescent="0.2">
      <c r="A7">
        <v>1922</v>
      </c>
      <c r="B7">
        <v>13.999000000000001</v>
      </c>
      <c r="C7">
        <f t="shared" si="1"/>
        <v>0.45237001330887155</v>
      </c>
      <c r="G7">
        <v>1866</v>
      </c>
      <c r="H7">
        <v>8.0039999999999996</v>
      </c>
      <c r="I7">
        <f t="shared" si="0"/>
        <v>0.40182478083478052</v>
      </c>
    </row>
    <row r="8" spans="1:11" x14ac:dyDescent="0.2">
      <c r="A8">
        <v>1919</v>
      </c>
      <c r="B8">
        <v>14</v>
      </c>
      <c r="C8">
        <f t="shared" si="1"/>
        <v>0.45456796839840108</v>
      </c>
      <c r="G8">
        <v>1891</v>
      </c>
      <c r="H8">
        <v>8.0059999999999985</v>
      </c>
      <c r="I8">
        <f t="shared" si="0"/>
        <v>0.40459693100283106</v>
      </c>
    </row>
    <row r="9" spans="1:11" x14ac:dyDescent="0.2">
      <c r="A9">
        <v>1901</v>
      </c>
      <c r="B9">
        <v>14.001999999999999</v>
      </c>
      <c r="C9">
        <f t="shared" si="1"/>
        <v>0.45898085038885456</v>
      </c>
      <c r="D9" t="s">
        <v>8</v>
      </c>
      <c r="E9">
        <f>D2</f>
        <v>14.440967948717949</v>
      </c>
      <c r="G9">
        <v>1893</v>
      </c>
      <c r="H9">
        <v>8.0080000000000009</v>
      </c>
      <c r="I9">
        <f t="shared" si="0"/>
        <v>0.40737773501442431</v>
      </c>
      <c r="J9" t="s">
        <v>8</v>
      </c>
      <c r="K9">
        <f>J2</f>
        <v>8.5399743589743586</v>
      </c>
    </row>
    <row r="10" spans="1:11" x14ac:dyDescent="0.2">
      <c r="A10">
        <v>1902</v>
      </c>
      <c r="B10">
        <v>14.004000000000001</v>
      </c>
      <c r="C10">
        <f t="shared" si="1"/>
        <v>0.46341621971065466</v>
      </c>
      <c r="D10" t="s">
        <v>14</v>
      </c>
      <c r="E10">
        <f>E9-E4</f>
        <v>13.535579792579691</v>
      </c>
      <c r="G10">
        <v>1888</v>
      </c>
      <c r="H10">
        <v>8.0310000000000006</v>
      </c>
      <c r="I10">
        <f t="shared" si="0"/>
        <v>0.43995076884691253</v>
      </c>
      <c r="J10" t="s">
        <v>14</v>
      </c>
      <c r="K10">
        <f>K9-K4</f>
        <v>7.3564979297368378</v>
      </c>
    </row>
    <row r="11" spans="1:11" x14ac:dyDescent="0.2">
      <c r="A11">
        <v>1900</v>
      </c>
      <c r="B11">
        <v>14.013999999999999</v>
      </c>
      <c r="C11">
        <f t="shared" si="1"/>
        <v>0.48592411885326681</v>
      </c>
      <c r="D11" t="s">
        <v>15</v>
      </c>
      <c r="E11">
        <f>E9-E3</f>
        <v>13.837375844625777</v>
      </c>
      <c r="G11">
        <v>1890</v>
      </c>
      <c r="H11">
        <v>8.0310000000000006</v>
      </c>
      <c r="I11">
        <f t="shared" si="0"/>
        <v>0.43995076884691253</v>
      </c>
      <c r="J11" t="s">
        <v>15</v>
      </c>
      <c r="K11">
        <f>K9-K3</f>
        <v>7.7509900728160108</v>
      </c>
    </row>
    <row r="12" spans="1:11" x14ac:dyDescent="0.2">
      <c r="A12">
        <v>1917</v>
      </c>
      <c r="B12">
        <v>14.032</v>
      </c>
      <c r="C12">
        <f t="shared" si="1"/>
        <v>0.52776655846356224</v>
      </c>
      <c r="D12" t="s">
        <v>16</v>
      </c>
      <c r="E12">
        <f>E9-E2</f>
        <v>14.139171896671863</v>
      </c>
      <c r="G12">
        <v>1861</v>
      </c>
      <c r="H12">
        <v>8.0379999999999985</v>
      </c>
      <c r="I12">
        <f t="shared" si="0"/>
        <v>0.45006821780058726</v>
      </c>
      <c r="J12" t="s">
        <v>16</v>
      </c>
      <c r="K12">
        <f>K9-K2</f>
        <v>8.1454822158951856</v>
      </c>
    </row>
    <row r="13" spans="1:11" x14ac:dyDescent="0.2">
      <c r="A13">
        <v>1898</v>
      </c>
      <c r="B13">
        <v>14.032000000000002</v>
      </c>
      <c r="C13">
        <f t="shared" si="1"/>
        <v>0.52776655846356657</v>
      </c>
      <c r="D13">
        <v>0</v>
      </c>
      <c r="E13">
        <f>E9</f>
        <v>14.440967948717949</v>
      </c>
      <c r="G13">
        <v>1858</v>
      </c>
      <c r="H13">
        <v>8.0380000000000003</v>
      </c>
      <c r="I13">
        <f t="shared" si="0"/>
        <v>0.45006821780058981</v>
      </c>
      <c r="J13">
        <v>0</v>
      </c>
      <c r="K13">
        <f>K9</f>
        <v>8.5399743589743586</v>
      </c>
    </row>
    <row r="14" spans="1:11" x14ac:dyDescent="0.2">
      <c r="A14">
        <v>1921</v>
      </c>
      <c r="B14">
        <v>14.032999999999998</v>
      </c>
      <c r="C14">
        <f t="shared" si="1"/>
        <v>0.53013873465327443</v>
      </c>
      <c r="D14" t="s">
        <v>16</v>
      </c>
      <c r="E14">
        <f>E13+E2</f>
        <v>14.742764000764035</v>
      </c>
      <c r="G14">
        <v>1889</v>
      </c>
      <c r="H14">
        <v>8.0460000000000012</v>
      </c>
      <c r="I14">
        <f t="shared" si="0"/>
        <v>0.46173817257516525</v>
      </c>
      <c r="J14" t="s">
        <v>16</v>
      </c>
      <c r="K14">
        <f>K13+K2</f>
        <v>8.9344665020535317</v>
      </c>
    </row>
    <row r="15" spans="1:11" x14ac:dyDescent="0.2">
      <c r="A15">
        <v>1918</v>
      </c>
      <c r="B15">
        <v>14.044999999999998</v>
      </c>
      <c r="C15">
        <f t="shared" si="1"/>
        <v>0.55897147403483705</v>
      </c>
      <c r="D15" t="s">
        <v>15</v>
      </c>
      <c r="E15">
        <f>E9+E3</f>
        <v>15.044560052810121</v>
      </c>
      <c r="G15">
        <v>1894</v>
      </c>
      <c r="H15">
        <v>8.0470000000000006</v>
      </c>
      <c r="I15">
        <f t="shared" si="0"/>
        <v>0.46320463992467598</v>
      </c>
      <c r="J15" t="s">
        <v>15</v>
      </c>
      <c r="K15">
        <f>K9+K3</f>
        <v>9.3289586451327065</v>
      </c>
    </row>
    <row r="16" spans="1:11" x14ac:dyDescent="0.2">
      <c r="A16">
        <v>1916</v>
      </c>
      <c r="B16">
        <v>14.059999999999999</v>
      </c>
      <c r="C16">
        <f t="shared" si="1"/>
        <v>0.59590113617805973</v>
      </c>
      <c r="D16" t="s">
        <v>14</v>
      </c>
      <c r="E16">
        <f>E9+E4</f>
        <v>15.346356104856207</v>
      </c>
      <c r="G16">
        <v>1859</v>
      </c>
      <c r="H16">
        <v>8.0649999999999995</v>
      </c>
      <c r="I16">
        <f t="shared" si="0"/>
        <v>0.48987342522658817</v>
      </c>
      <c r="J16" t="s">
        <v>14</v>
      </c>
      <c r="K16">
        <f>K9+K4</f>
        <v>9.7234507882118795</v>
      </c>
    </row>
    <row r="17" spans="1:9" x14ac:dyDescent="0.2">
      <c r="A17">
        <v>1903</v>
      </c>
      <c r="B17">
        <v>14.076000000000002</v>
      </c>
      <c r="C17">
        <f t="shared" si="1"/>
        <v>0.63625112803997375</v>
      </c>
      <c r="G17">
        <v>1895</v>
      </c>
      <c r="H17">
        <v>8.0699999999999985</v>
      </c>
      <c r="I17">
        <f t="shared" si="0"/>
        <v>0.4973664277062867</v>
      </c>
    </row>
    <row r="18" spans="1:9" x14ac:dyDescent="0.2">
      <c r="A18">
        <v>1955</v>
      </c>
      <c r="B18">
        <v>14.106</v>
      </c>
      <c r="C18">
        <f t="shared" si="1"/>
        <v>0.71398715110767708</v>
      </c>
      <c r="G18">
        <v>1860</v>
      </c>
      <c r="H18">
        <v>8.0709999999999997</v>
      </c>
      <c r="I18">
        <f t="shared" si="0"/>
        <v>0.4988691089512502</v>
      </c>
    </row>
    <row r="19" spans="1:9" x14ac:dyDescent="0.2">
      <c r="A19">
        <v>1926</v>
      </c>
      <c r="B19">
        <v>14.107999999999999</v>
      </c>
      <c r="C19">
        <f t="shared" si="1"/>
        <v>0.71924237812684988</v>
      </c>
      <c r="G19">
        <v>1867</v>
      </c>
      <c r="H19">
        <v>8.0719999999999992</v>
      </c>
      <c r="I19">
        <f t="shared" si="0"/>
        <v>0.50037311493210379</v>
      </c>
    </row>
    <row r="20" spans="1:9" x14ac:dyDescent="0.2">
      <c r="A20">
        <v>1897</v>
      </c>
      <c r="B20">
        <v>14.125</v>
      </c>
      <c r="C20">
        <f t="shared" si="1"/>
        <v>0.76414647045826711</v>
      </c>
      <c r="G20">
        <v>1868</v>
      </c>
      <c r="H20">
        <v>8.0869999999999997</v>
      </c>
      <c r="I20">
        <f t="shared" si="0"/>
        <v>0.52308155635609599</v>
      </c>
    </row>
    <row r="21" spans="1:9" x14ac:dyDescent="0.2">
      <c r="A21">
        <v>1927</v>
      </c>
      <c r="B21">
        <v>14.125999999999999</v>
      </c>
      <c r="C21">
        <f t="shared" si="1"/>
        <v>0.76679775948178797</v>
      </c>
      <c r="G21">
        <v>1896</v>
      </c>
      <c r="H21">
        <v>8.0960000000000001</v>
      </c>
      <c r="I21">
        <f t="shared" si="0"/>
        <v>0.53682567600199371</v>
      </c>
    </row>
    <row r="22" spans="1:9" x14ac:dyDescent="0.2">
      <c r="A22">
        <v>1956</v>
      </c>
      <c r="B22">
        <v>14.131</v>
      </c>
      <c r="C22">
        <f t="shared" si="1"/>
        <v>0.78006435015114262</v>
      </c>
      <c r="G22">
        <v>1869</v>
      </c>
      <c r="H22">
        <v>8.1049999999999986</v>
      </c>
      <c r="I22">
        <f t="shared" si="0"/>
        <v>0.55064424965158965</v>
      </c>
    </row>
    <row r="23" spans="1:9" x14ac:dyDescent="0.2">
      <c r="A23">
        <v>1859</v>
      </c>
      <c r="B23">
        <v>14.135999999999999</v>
      </c>
      <c r="C23">
        <f t="shared" si="1"/>
        <v>0.79334268226944382</v>
      </c>
      <c r="G23">
        <v>1887</v>
      </c>
      <c r="H23">
        <v>8.1050000000000004</v>
      </c>
      <c r="I23">
        <f t="shared" si="0"/>
        <v>0.55064424965159231</v>
      </c>
    </row>
    <row r="24" spans="1:9" x14ac:dyDescent="0.2">
      <c r="A24">
        <v>1860</v>
      </c>
      <c r="B24">
        <v>14.137</v>
      </c>
      <c r="C24">
        <f t="shared" si="1"/>
        <v>0.79599913065362449</v>
      </c>
      <c r="G24">
        <v>1870</v>
      </c>
      <c r="H24">
        <v>8.1290000000000013</v>
      </c>
      <c r="I24">
        <f t="shared" si="0"/>
        <v>0.58776025441883828</v>
      </c>
    </row>
    <row r="25" spans="1:9" x14ac:dyDescent="0.2">
      <c r="A25">
        <v>1957</v>
      </c>
      <c r="B25">
        <v>14.138999999999999</v>
      </c>
      <c r="C25">
        <f t="shared" si="1"/>
        <v>0.80131234808593543</v>
      </c>
      <c r="G25">
        <v>1897</v>
      </c>
      <c r="H25">
        <v>8.1340000000000003</v>
      </c>
      <c r="I25">
        <f t="shared" si="0"/>
        <v>0.59552471352157577</v>
      </c>
    </row>
    <row r="26" spans="1:9" x14ac:dyDescent="0.2">
      <c r="A26">
        <v>1928</v>
      </c>
      <c r="B26">
        <v>14.144</v>
      </c>
      <c r="C26">
        <f t="shared" si="1"/>
        <v>0.81459454148472565</v>
      </c>
      <c r="G26">
        <v>1898</v>
      </c>
      <c r="H26">
        <v>8.1430000000000007</v>
      </c>
      <c r="I26">
        <f t="shared" si="0"/>
        <v>0.60951333314908296</v>
      </c>
    </row>
    <row r="27" spans="1:9" x14ac:dyDescent="0.2">
      <c r="A27">
        <v>1904</v>
      </c>
      <c r="B27">
        <v>14.146000000000001</v>
      </c>
      <c r="C27">
        <f t="shared" si="1"/>
        <v>0.81990584442426162</v>
      </c>
      <c r="G27">
        <v>1899</v>
      </c>
      <c r="H27">
        <v>8.1510000000000016</v>
      </c>
      <c r="I27">
        <f t="shared" si="0"/>
        <v>0.62195145245220751</v>
      </c>
    </row>
    <row r="28" spans="1:9" x14ac:dyDescent="0.2">
      <c r="A28">
        <v>1953</v>
      </c>
      <c r="B28">
        <v>14.172000000000001</v>
      </c>
      <c r="C28">
        <f t="shared" si="1"/>
        <v>0.88862938755177645</v>
      </c>
      <c r="G28">
        <v>1871</v>
      </c>
      <c r="H28">
        <v>8.1560000000000006</v>
      </c>
      <c r="I28">
        <f t="shared" si="0"/>
        <v>0.62972232078921031</v>
      </c>
    </row>
    <row r="29" spans="1:9" x14ac:dyDescent="0.2">
      <c r="A29">
        <v>1954</v>
      </c>
      <c r="B29">
        <v>14.172999999999998</v>
      </c>
      <c r="C29">
        <f t="shared" si="1"/>
        <v>0.89125255626157796</v>
      </c>
      <c r="G29">
        <v>1886</v>
      </c>
      <c r="H29">
        <v>8.1679999999999993</v>
      </c>
      <c r="I29">
        <f t="shared" si="0"/>
        <v>0.64834577025869689</v>
      </c>
    </row>
    <row r="30" spans="1:9" x14ac:dyDescent="0.2">
      <c r="A30">
        <v>1887</v>
      </c>
      <c r="B30">
        <v>14.175000000000001</v>
      </c>
      <c r="C30">
        <f t="shared" si="1"/>
        <v>0.89649261779266987</v>
      </c>
      <c r="G30">
        <v>1884</v>
      </c>
      <c r="H30">
        <v>8.1750000000000007</v>
      </c>
      <c r="I30">
        <f t="shared" si="0"/>
        <v>0.65918102827777725</v>
      </c>
    </row>
    <row r="31" spans="1:9" x14ac:dyDescent="0.2">
      <c r="A31">
        <v>1858</v>
      </c>
      <c r="B31">
        <v>14.177000000000001</v>
      </c>
      <c r="C31">
        <f t="shared" si="1"/>
        <v>0.90172388602795239</v>
      </c>
      <c r="G31">
        <v>1885</v>
      </c>
      <c r="H31">
        <v>8.1809999999999992</v>
      </c>
      <c r="I31">
        <f t="shared" si="0"/>
        <v>0.66844486757783661</v>
      </c>
    </row>
    <row r="32" spans="1:9" x14ac:dyDescent="0.2">
      <c r="A32">
        <v>1912</v>
      </c>
      <c r="B32">
        <v>14.179999999999998</v>
      </c>
      <c r="C32">
        <f t="shared" si="1"/>
        <v>0.90955318019754172</v>
      </c>
      <c r="G32">
        <v>1912</v>
      </c>
      <c r="H32">
        <v>8.1810000000000009</v>
      </c>
      <c r="I32">
        <f t="shared" si="0"/>
        <v>0.66844486757783939</v>
      </c>
    </row>
    <row r="33" spans="1:9" x14ac:dyDescent="0.2">
      <c r="A33">
        <v>1915</v>
      </c>
      <c r="B33">
        <v>14.180000000000001</v>
      </c>
      <c r="C33">
        <f t="shared" si="1"/>
        <v>0.90955318019755094</v>
      </c>
      <c r="G33">
        <v>1913</v>
      </c>
      <c r="H33">
        <v>8.1890000000000001</v>
      </c>
      <c r="I33">
        <f t="shared" si="0"/>
        <v>0.68075447861662608</v>
      </c>
    </row>
    <row r="34" spans="1:9" x14ac:dyDescent="0.2">
      <c r="A34">
        <v>1896</v>
      </c>
      <c r="B34">
        <v>14.182000000000002</v>
      </c>
      <c r="C34">
        <f t="shared" si="1"/>
        <v>0.91476022084528041</v>
      </c>
      <c r="G34">
        <v>1911</v>
      </c>
      <c r="H34">
        <v>8.1939999999999991</v>
      </c>
      <c r="I34">
        <f t="shared" ref="I34:I65" si="2">_xlfn.NORM.DIST(H34,$J$2,$K$2,FALSE)</f>
        <v>0.68841905363155464</v>
      </c>
    </row>
    <row r="35" spans="1:9" x14ac:dyDescent="0.2">
      <c r="A35">
        <v>1861</v>
      </c>
      <c r="B35">
        <v>14.185999999999998</v>
      </c>
      <c r="C35">
        <f t="shared" si="1"/>
        <v>0.9251420046442177</v>
      </c>
      <c r="G35">
        <v>1900</v>
      </c>
      <c r="H35">
        <v>8.2040000000000006</v>
      </c>
      <c r="I35">
        <f t="shared" si="2"/>
        <v>0.70366885894290343</v>
      </c>
    </row>
    <row r="36" spans="1:9" x14ac:dyDescent="0.2">
      <c r="A36">
        <v>1914</v>
      </c>
      <c r="B36">
        <v>14.189000000000002</v>
      </c>
      <c r="C36">
        <f t="shared" si="1"/>
        <v>0.93289803942221283</v>
      </c>
      <c r="G36">
        <v>1872</v>
      </c>
      <c r="H36">
        <v>8.2189999999999994</v>
      </c>
      <c r="I36">
        <f t="shared" si="2"/>
        <v>0.72630370001403843</v>
      </c>
    </row>
    <row r="37" spans="1:9" x14ac:dyDescent="0.2">
      <c r="A37">
        <v>1905</v>
      </c>
      <c r="B37">
        <v>14.189999999999998</v>
      </c>
      <c r="C37">
        <f t="shared" si="1"/>
        <v>0.93547726530005437</v>
      </c>
      <c r="G37">
        <v>1910</v>
      </c>
      <c r="H37">
        <v>8.23</v>
      </c>
      <c r="I37">
        <f t="shared" si="2"/>
        <v>0.74268126746322605</v>
      </c>
    </row>
    <row r="38" spans="1:9" x14ac:dyDescent="0.2">
      <c r="A38">
        <v>1911</v>
      </c>
      <c r="B38">
        <v>14.192000000000002</v>
      </c>
      <c r="C38">
        <f t="shared" si="1"/>
        <v>0.94062614684753987</v>
      </c>
      <c r="G38">
        <v>1876</v>
      </c>
      <c r="H38">
        <v>8.2349999999999994</v>
      </c>
      <c r="I38">
        <f t="shared" si="2"/>
        <v>0.75005439206434543</v>
      </c>
    </row>
    <row r="39" spans="1:9" x14ac:dyDescent="0.2">
      <c r="A39">
        <v>1884</v>
      </c>
      <c r="B39">
        <v>14.196999999999999</v>
      </c>
      <c r="C39">
        <f t="shared" si="1"/>
        <v>0.95343946900907428</v>
      </c>
      <c r="G39">
        <v>1914</v>
      </c>
      <c r="H39">
        <v>8.2390000000000008</v>
      </c>
      <c r="I39">
        <f t="shared" si="2"/>
        <v>0.75591812262146785</v>
      </c>
    </row>
    <row r="40" spans="1:9" x14ac:dyDescent="0.2">
      <c r="A40">
        <v>1883</v>
      </c>
      <c r="B40">
        <v>14.201000000000002</v>
      </c>
      <c r="C40">
        <f t="shared" si="1"/>
        <v>0.96362522839820219</v>
      </c>
      <c r="G40">
        <v>1883</v>
      </c>
      <c r="H40">
        <v>8.2409999999999997</v>
      </c>
      <c r="I40">
        <f t="shared" si="2"/>
        <v>0.75883789884505881</v>
      </c>
    </row>
    <row r="41" spans="1:9" x14ac:dyDescent="0.2">
      <c r="A41">
        <v>1952</v>
      </c>
      <c r="B41">
        <v>14.202000000000002</v>
      </c>
      <c r="C41">
        <f t="shared" si="1"/>
        <v>0.96616210586762574</v>
      </c>
      <c r="G41">
        <v>1873</v>
      </c>
      <c r="H41">
        <v>8.2429999999999986</v>
      </c>
      <c r="I41">
        <f t="shared" si="2"/>
        <v>0.76174937339699067</v>
      </c>
    </row>
    <row r="42" spans="1:9" x14ac:dyDescent="0.2">
      <c r="A42">
        <v>1913</v>
      </c>
      <c r="B42">
        <v>14.206000000000003</v>
      </c>
      <c r="C42">
        <f t="shared" si="1"/>
        <v>0.97626938563654297</v>
      </c>
      <c r="G42">
        <v>1877</v>
      </c>
      <c r="H42">
        <v>8.2449999999999992</v>
      </c>
      <c r="I42">
        <f t="shared" si="2"/>
        <v>0.76465236447352647</v>
      </c>
    </row>
    <row r="43" spans="1:9" x14ac:dyDescent="0.2">
      <c r="A43">
        <v>1888</v>
      </c>
      <c r="B43">
        <v>14.207999999999998</v>
      </c>
      <c r="C43">
        <f t="shared" si="1"/>
        <v>0.98129796160987515</v>
      </c>
      <c r="G43">
        <v>1875</v>
      </c>
      <c r="H43">
        <v>8.2559999999999985</v>
      </c>
      <c r="I43">
        <f t="shared" si="2"/>
        <v>0.78045904672963873</v>
      </c>
    </row>
    <row r="44" spans="1:9" x14ac:dyDescent="0.2">
      <c r="A44">
        <v>1929</v>
      </c>
      <c r="B44">
        <v>14.209</v>
      </c>
      <c r="C44">
        <f t="shared" si="1"/>
        <v>0.98380575191951469</v>
      </c>
      <c r="G44">
        <v>1901</v>
      </c>
      <c r="H44">
        <v>8.2560000000000002</v>
      </c>
      <c r="I44">
        <f t="shared" si="2"/>
        <v>0.78045904672964117</v>
      </c>
    </row>
    <row r="45" spans="1:9" x14ac:dyDescent="0.2">
      <c r="A45">
        <v>1951</v>
      </c>
      <c r="B45">
        <v>14.211000000000002</v>
      </c>
      <c r="C45">
        <f t="shared" si="1"/>
        <v>0.98880800586720763</v>
      </c>
      <c r="G45">
        <v>1909</v>
      </c>
      <c r="H45">
        <v>8.2580000000000009</v>
      </c>
      <c r="I45">
        <f t="shared" si="2"/>
        <v>0.78330246277204429</v>
      </c>
    </row>
    <row r="46" spans="1:9" x14ac:dyDescent="0.2">
      <c r="A46">
        <v>1895</v>
      </c>
      <c r="B46">
        <v>14.217999999999998</v>
      </c>
      <c r="C46">
        <f t="shared" si="1"/>
        <v>1.0061690009185884</v>
      </c>
      <c r="G46">
        <v>1916</v>
      </c>
      <c r="H46">
        <v>8.2600000000000016</v>
      </c>
      <c r="I46">
        <f t="shared" si="2"/>
        <v>0.78613603183240899</v>
      </c>
    </row>
    <row r="47" spans="1:9" x14ac:dyDescent="0.2">
      <c r="A47">
        <v>1885</v>
      </c>
      <c r="B47">
        <v>14.225999999999999</v>
      </c>
      <c r="C47">
        <f t="shared" si="1"/>
        <v>1.0257077795851217</v>
      </c>
      <c r="G47">
        <v>1918</v>
      </c>
      <c r="H47">
        <v>8.2609999999999992</v>
      </c>
      <c r="I47">
        <f t="shared" si="2"/>
        <v>0.78754906700704563</v>
      </c>
    </row>
    <row r="48" spans="1:9" x14ac:dyDescent="0.2">
      <c r="A48">
        <v>1886</v>
      </c>
      <c r="B48">
        <v>14.24</v>
      </c>
      <c r="C48">
        <f t="shared" si="1"/>
        <v>1.0590259349666835</v>
      </c>
      <c r="G48">
        <v>1917</v>
      </c>
      <c r="H48">
        <v>8.2669999999999995</v>
      </c>
      <c r="I48">
        <f t="shared" si="2"/>
        <v>0.7959733586417681</v>
      </c>
    </row>
    <row r="49" spans="1:9" x14ac:dyDescent="0.2">
      <c r="A49">
        <v>1862</v>
      </c>
      <c r="B49">
        <v>14.247999999999999</v>
      </c>
      <c r="C49">
        <f t="shared" si="1"/>
        <v>1.0775070089909322</v>
      </c>
      <c r="G49">
        <v>1880</v>
      </c>
      <c r="H49">
        <v>8.2690000000000001</v>
      </c>
      <c r="I49">
        <f t="shared" si="2"/>
        <v>0.79876037157320046</v>
      </c>
    </row>
    <row r="50" spans="1:9" x14ac:dyDescent="0.2">
      <c r="A50">
        <v>1906</v>
      </c>
      <c r="B50">
        <v>14.248999999999999</v>
      </c>
      <c r="C50">
        <f t="shared" si="1"/>
        <v>1.0797863555390599</v>
      </c>
      <c r="G50">
        <v>1915</v>
      </c>
      <c r="H50">
        <v>8.2750000000000021</v>
      </c>
      <c r="I50">
        <f t="shared" si="2"/>
        <v>0.80705562572258971</v>
      </c>
    </row>
    <row r="51" spans="1:9" x14ac:dyDescent="0.2">
      <c r="A51">
        <v>1863</v>
      </c>
      <c r="B51">
        <v>14.251000000000001</v>
      </c>
      <c r="C51">
        <f t="shared" si="1"/>
        <v>1.0843238081568378</v>
      </c>
      <c r="G51">
        <v>1879</v>
      </c>
      <c r="H51">
        <v>8.2769999999999992</v>
      </c>
      <c r="I51">
        <f t="shared" si="2"/>
        <v>0.80979818084306954</v>
      </c>
    </row>
    <row r="52" spans="1:9" x14ac:dyDescent="0.2">
      <c r="A52">
        <v>1882</v>
      </c>
      <c r="B52">
        <v>14.254000000000001</v>
      </c>
      <c r="C52">
        <f t="shared" si="1"/>
        <v>1.0910759153551388</v>
      </c>
      <c r="G52">
        <v>1882</v>
      </c>
      <c r="H52">
        <v>8.2779999999999987</v>
      </c>
      <c r="I52">
        <f t="shared" si="2"/>
        <v>0.81116513281230729</v>
      </c>
    </row>
    <row r="53" spans="1:9" x14ac:dyDescent="0.2">
      <c r="A53">
        <v>1930</v>
      </c>
      <c r="B53">
        <v>14.262</v>
      </c>
      <c r="C53">
        <f t="shared" si="1"/>
        <v>1.1087520488784173</v>
      </c>
      <c r="G53">
        <v>1902</v>
      </c>
      <c r="H53">
        <v>8.2789999999999981</v>
      </c>
      <c r="I53">
        <f t="shared" si="2"/>
        <v>0.8125291710982121</v>
      </c>
    </row>
    <row r="54" spans="1:9" x14ac:dyDescent="0.2">
      <c r="A54">
        <v>1889</v>
      </c>
      <c r="B54">
        <v>14.269</v>
      </c>
      <c r="C54">
        <f t="shared" si="1"/>
        <v>1.1238054559969681</v>
      </c>
      <c r="G54">
        <v>1907</v>
      </c>
      <c r="H54">
        <v>8.2789999999999999</v>
      </c>
      <c r="I54">
        <f t="shared" si="2"/>
        <v>0.81252917109821454</v>
      </c>
    </row>
    <row r="55" spans="1:9" x14ac:dyDescent="0.2">
      <c r="A55">
        <v>1910</v>
      </c>
      <c r="B55">
        <v>14.280000000000001</v>
      </c>
      <c r="C55">
        <f t="shared" si="1"/>
        <v>1.1466278038880473</v>
      </c>
      <c r="G55">
        <v>1908</v>
      </c>
      <c r="H55">
        <v>8.2799999999999994</v>
      </c>
      <c r="I55">
        <f t="shared" si="2"/>
        <v>0.81389027325659868</v>
      </c>
    </row>
    <row r="56" spans="1:9" x14ac:dyDescent="0.2">
      <c r="A56">
        <v>1907</v>
      </c>
      <c r="B56">
        <v>14.302000000000001</v>
      </c>
      <c r="C56">
        <f t="shared" si="1"/>
        <v>1.1889244697774353</v>
      </c>
      <c r="G56">
        <v>1919</v>
      </c>
      <c r="H56">
        <v>8.2810000000000006</v>
      </c>
      <c r="I56">
        <f t="shared" si="2"/>
        <v>0.81524841686225535</v>
      </c>
    </row>
    <row r="57" spans="1:9" x14ac:dyDescent="0.2">
      <c r="A57">
        <v>1950</v>
      </c>
      <c r="B57">
        <v>14.303000000000001</v>
      </c>
      <c r="C57">
        <f t="shared" si="1"/>
        <v>1.1907333365490658</v>
      </c>
      <c r="G57">
        <v>1881</v>
      </c>
      <c r="H57">
        <v>8.2839999999999989</v>
      </c>
      <c r="I57">
        <f t="shared" si="2"/>
        <v>0.81930487240820327</v>
      </c>
    </row>
    <row r="58" spans="1:9" x14ac:dyDescent="0.2">
      <c r="A58">
        <v>1958</v>
      </c>
      <c r="B58">
        <v>14.315000000000001</v>
      </c>
      <c r="C58">
        <f t="shared" si="1"/>
        <v>1.2116175492596464</v>
      </c>
      <c r="G58">
        <v>1874</v>
      </c>
      <c r="H58">
        <v>8.2880000000000003</v>
      </c>
      <c r="I58">
        <f t="shared" si="2"/>
        <v>0.82467070317462887</v>
      </c>
    </row>
    <row r="59" spans="1:9" x14ac:dyDescent="0.2">
      <c r="A59">
        <v>1908</v>
      </c>
      <c r="B59">
        <v>14.325999999999999</v>
      </c>
      <c r="C59">
        <f t="shared" si="1"/>
        <v>1.2293743933515167</v>
      </c>
      <c r="G59">
        <v>1904</v>
      </c>
      <c r="H59">
        <v>8.2880000000000003</v>
      </c>
      <c r="I59">
        <f t="shared" si="2"/>
        <v>0.82467070317462887</v>
      </c>
    </row>
    <row r="60" spans="1:9" x14ac:dyDescent="0.2">
      <c r="A60">
        <v>1909</v>
      </c>
      <c r="B60">
        <v>14.327000000000002</v>
      </c>
      <c r="C60">
        <f t="shared" si="1"/>
        <v>1.2309204090093708</v>
      </c>
      <c r="G60">
        <v>1920</v>
      </c>
      <c r="H60">
        <v>8.2949999999999982</v>
      </c>
      <c r="I60">
        <f t="shared" si="2"/>
        <v>0.83393927157736725</v>
      </c>
    </row>
    <row r="61" spans="1:9" x14ac:dyDescent="0.2">
      <c r="A61">
        <v>1894</v>
      </c>
      <c r="B61">
        <v>14.327999999999999</v>
      </c>
      <c r="C61">
        <f t="shared" si="1"/>
        <v>1.2324548373683615</v>
      </c>
      <c r="G61">
        <v>1903</v>
      </c>
      <c r="H61">
        <v>8.2949999999999999</v>
      </c>
      <c r="I61">
        <f t="shared" si="2"/>
        <v>0.8339392715773698</v>
      </c>
    </row>
    <row r="62" spans="1:9" x14ac:dyDescent="0.2">
      <c r="A62">
        <v>1931</v>
      </c>
      <c r="B62">
        <v>14.331</v>
      </c>
      <c r="C62">
        <f t="shared" si="1"/>
        <v>1.2369881186837193</v>
      </c>
      <c r="G62">
        <v>1905</v>
      </c>
      <c r="H62">
        <v>8.2960000000000012</v>
      </c>
      <c r="I62">
        <f t="shared" si="2"/>
        <v>0.8352503606376005</v>
      </c>
    </row>
    <row r="63" spans="1:9" x14ac:dyDescent="0.2">
      <c r="A63">
        <v>1949</v>
      </c>
      <c r="B63">
        <v>14.349</v>
      </c>
      <c r="C63">
        <f t="shared" si="1"/>
        <v>1.2619188264848957</v>
      </c>
      <c r="G63">
        <v>1878</v>
      </c>
      <c r="H63">
        <v>8.302999999999999</v>
      </c>
      <c r="I63">
        <f t="shared" si="2"/>
        <v>0.84433395390972632</v>
      </c>
    </row>
    <row r="64" spans="1:9" x14ac:dyDescent="0.2">
      <c r="A64">
        <v>1890</v>
      </c>
      <c r="B64">
        <v>14.352</v>
      </c>
      <c r="C64">
        <f t="shared" si="1"/>
        <v>1.2656847155950668</v>
      </c>
      <c r="G64">
        <v>1906</v>
      </c>
      <c r="H64">
        <v>8.3129999999999988</v>
      </c>
      <c r="I64">
        <f t="shared" si="2"/>
        <v>0.85701392767703666</v>
      </c>
    </row>
    <row r="65" spans="1:9" x14ac:dyDescent="0.2">
      <c r="A65">
        <v>1893</v>
      </c>
      <c r="B65">
        <v>14.353000000000003</v>
      </c>
      <c r="C65">
        <f t="shared" si="1"/>
        <v>1.2669146878627759</v>
      </c>
      <c r="G65">
        <v>1921</v>
      </c>
      <c r="H65">
        <v>8.3339999999999996</v>
      </c>
      <c r="I65">
        <f t="shared" si="2"/>
        <v>0.88241754066957379</v>
      </c>
    </row>
    <row r="66" spans="1:9" x14ac:dyDescent="0.2">
      <c r="A66">
        <v>1880</v>
      </c>
      <c r="B66">
        <v>14.353999999999999</v>
      </c>
      <c r="C66">
        <f t="shared" si="1"/>
        <v>1.2681319321770381</v>
      </c>
      <c r="G66">
        <v>1925</v>
      </c>
      <c r="H66">
        <v>8.3560000000000016</v>
      </c>
      <c r="I66">
        <f t="shared" ref="I66:I97" si="3">_xlfn.NORM.DIST(H66,$J$2,$K$2,FALSE)</f>
        <v>0.90707773720668827</v>
      </c>
    </row>
    <row r="67" spans="1:9" x14ac:dyDescent="0.2">
      <c r="A67">
        <v>1891</v>
      </c>
      <c r="B67">
        <v>14.359</v>
      </c>
      <c r="C67">
        <f t="shared" ref="C67:C130" si="4">_xlfn.NORM.DIST(B67,$D$2,$E$2,FALSE)</f>
        <v>1.2740258839439822</v>
      </c>
      <c r="G67">
        <v>1922</v>
      </c>
      <c r="H67">
        <v>8.3580000000000005</v>
      </c>
      <c r="I67">
        <f t="shared" si="3"/>
        <v>0.9092132331074525</v>
      </c>
    </row>
    <row r="68" spans="1:9" x14ac:dyDescent="0.2">
      <c r="A68">
        <v>1881</v>
      </c>
      <c r="B68">
        <v>14.359000000000004</v>
      </c>
      <c r="C68">
        <f t="shared" si="4"/>
        <v>1.2740258839439864</v>
      </c>
      <c r="G68">
        <v>1924</v>
      </c>
      <c r="H68">
        <v>8.3620000000000001</v>
      </c>
      <c r="I68">
        <f t="shared" si="3"/>
        <v>0.91342888306057268</v>
      </c>
    </row>
    <row r="69" spans="1:9" x14ac:dyDescent="0.2">
      <c r="A69">
        <v>1864</v>
      </c>
      <c r="B69">
        <v>14.371</v>
      </c>
      <c r="C69">
        <f t="shared" si="4"/>
        <v>1.2868414560219741</v>
      </c>
      <c r="G69">
        <v>1923</v>
      </c>
      <c r="H69">
        <v>8.370000000000001</v>
      </c>
      <c r="I69">
        <f t="shared" si="3"/>
        <v>0.9216346035497015</v>
      </c>
    </row>
    <row r="70" spans="1:9" x14ac:dyDescent="0.2">
      <c r="A70">
        <v>1933</v>
      </c>
      <c r="B70">
        <v>14.374000000000001</v>
      </c>
      <c r="C70">
        <f t="shared" si="4"/>
        <v>1.2897467916159224</v>
      </c>
      <c r="G70">
        <v>1926</v>
      </c>
      <c r="H70">
        <v>8.4060000000000024</v>
      </c>
      <c r="I70">
        <f t="shared" si="3"/>
        <v>0.95461160865087247</v>
      </c>
    </row>
    <row r="71" spans="1:9" x14ac:dyDescent="0.2">
      <c r="A71">
        <v>1865</v>
      </c>
      <c r="B71">
        <v>14.383000000000001</v>
      </c>
      <c r="C71">
        <f t="shared" si="4"/>
        <v>1.2977325868236693</v>
      </c>
      <c r="G71">
        <v>1927</v>
      </c>
      <c r="H71">
        <v>8.4559999999999995</v>
      </c>
      <c r="I71">
        <f t="shared" si="3"/>
        <v>0.98862651473493046</v>
      </c>
    </row>
    <row r="72" spans="1:9" x14ac:dyDescent="0.2">
      <c r="A72">
        <v>1971</v>
      </c>
      <c r="B72">
        <v>14.385000000000002</v>
      </c>
      <c r="C72">
        <f t="shared" si="4"/>
        <v>1.2993569769602571</v>
      </c>
      <c r="G72">
        <v>1929</v>
      </c>
      <c r="H72">
        <v>8.4919999999999991</v>
      </c>
      <c r="I72">
        <f t="shared" si="3"/>
        <v>1.0038302904356895</v>
      </c>
    </row>
    <row r="73" spans="1:9" x14ac:dyDescent="0.2">
      <c r="A73">
        <v>1972</v>
      </c>
      <c r="B73">
        <v>14.388</v>
      </c>
      <c r="C73">
        <f t="shared" si="4"/>
        <v>1.3016901840137933</v>
      </c>
      <c r="G73">
        <v>1928</v>
      </c>
      <c r="H73">
        <v>8.5059999999999985</v>
      </c>
      <c r="I73">
        <f t="shared" si="3"/>
        <v>1.0075373063426234</v>
      </c>
    </row>
    <row r="74" spans="1:9" x14ac:dyDescent="0.2">
      <c r="A74">
        <v>1932</v>
      </c>
      <c r="B74">
        <v>14.394000000000002</v>
      </c>
      <c r="C74">
        <f t="shared" si="4"/>
        <v>1.3059819720524106</v>
      </c>
      <c r="G74">
        <v>1930</v>
      </c>
      <c r="H74">
        <v>8.5189999999999984</v>
      </c>
      <c r="I74">
        <f t="shared" si="3"/>
        <v>1.0098523213033352</v>
      </c>
    </row>
    <row r="75" spans="1:9" x14ac:dyDescent="0.2">
      <c r="A75">
        <v>1874</v>
      </c>
      <c r="B75">
        <v>14.398000000000001</v>
      </c>
      <c r="C75">
        <f t="shared" si="4"/>
        <v>1.3085636498949418</v>
      </c>
      <c r="G75">
        <v>1931</v>
      </c>
      <c r="H75">
        <v>8.5339999999999989</v>
      </c>
      <c r="I75">
        <f t="shared" si="3"/>
        <v>1.0111647102777244</v>
      </c>
    </row>
    <row r="76" spans="1:9" x14ac:dyDescent="0.2">
      <c r="A76">
        <v>1892</v>
      </c>
      <c r="B76">
        <v>14.406000000000001</v>
      </c>
      <c r="C76">
        <f t="shared" si="4"/>
        <v>1.3130501607218592</v>
      </c>
      <c r="G76">
        <v>1936</v>
      </c>
      <c r="H76">
        <v>8.5489999999999995</v>
      </c>
      <c r="I76">
        <f t="shared" si="3"/>
        <v>1.0110160287979477</v>
      </c>
    </row>
    <row r="77" spans="1:9" x14ac:dyDescent="0.2">
      <c r="A77">
        <v>1867</v>
      </c>
      <c r="B77">
        <v>14.408000000000001</v>
      </c>
      <c r="C77">
        <f t="shared" si="4"/>
        <v>1.3140299112417213</v>
      </c>
      <c r="G77">
        <v>1933</v>
      </c>
      <c r="H77">
        <v>8.5560000000000009</v>
      </c>
      <c r="I77">
        <f t="shared" si="3"/>
        <v>1.0104465769720417</v>
      </c>
    </row>
    <row r="78" spans="1:9" x14ac:dyDescent="0.2">
      <c r="A78">
        <v>1976</v>
      </c>
      <c r="B78">
        <v>14.41</v>
      </c>
      <c r="C78">
        <f t="shared" si="4"/>
        <v>1.3149526427437628</v>
      </c>
      <c r="G78">
        <v>1932</v>
      </c>
      <c r="H78">
        <v>8.5639999999999983</v>
      </c>
      <c r="I78">
        <f t="shared" si="3"/>
        <v>1.0094069212822927</v>
      </c>
    </row>
    <row r="79" spans="1:9" x14ac:dyDescent="0.2">
      <c r="A79">
        <v>1975</v>
      </c>
      <c r="B79">
        <v>14.412000000000001</v>
      </c>
      <c r="C79">
        <f t="shared" si="4"/>
        <v>1.31581823411446</v>
      </c>
      <c r="G79">
        <v>1935</v>
      </c>
      <c r="H79">
        <v>8.5670000000000002</v>
      </c>
      <c r="I79">
        <f t="shared" si="3"/>
        <v>1.0089103511106201</v>
      </c>
    </row>
    <row r="80" spans="1:9" x14ac:dyDescent="0.2">
      <c r="A80">
        <v>1868</v>
      </c>
      <c r="B80">
        <v>14.413999999999998</v>
      </c>
      <c r="C80">
        <f t="shared" si="4"/>
        <v>1.3166265716885417</v>
      </c>
      <c r="G80">
        <v>1937</v>
      </c>
      <c r="H80">
        <v>8.5670000000000002</v>
      </c>
      <c r="I80">
        <f t="shared" si="3"/>
        <v>1.0089103511106201</v>
      </c>
    </row>
    <row r="81" spans="1:9" x14ac:dyDescent="0.2">
      <c r="A81">
        <v>1876</v>
      </c>
      <c r="B81">
        <v>14.419</v>
      </c>
      <c r="C81">
        <f t="shared" si="4"/>
        <v>1.3183962518311363</v>
      </c>
      <c r="G81">
        <v>1934</v>
      </c>
      <c r="H81">
        <v>8.5680000000000014</v>
      </c>
      <c r="I81">
        <f t="shared" si="3"/>
        <v>1.008731918225922</v>
      </c>
    </row>
    <row r="82" spans="1:9" x14ac:dyDescent="0.2">
      <c r="A82">
        <v>1977</v>
      </c>
      <c r="B82">
        <v>14.422999999999998</v>
      </c>
      <c r="C82">
        <f t="shared" si="4"/>
        <v>1.3195529038830276</v>
      </c>
      <c r="G82">
        <v>1938</v>
      </c>
      <c r="H82">
        <v>8.59</v>
      </c>
      <c r="I82">
        <f t="shared" si="3"/>
        <v>1.0031821564435641</v>
      </c>
    </row>
    <row r="83" spans="1:9" x14ac:dyDescent="0.2">
      <c r="A83">
        <v>1973</v>
      </c>
      <c r="B83">
        <v>14.427000000000001</v>
      </c>
      <c r="C83">
        <f t="shared" si="4"/>
        <v>1.3204785843622167</v>
      </c>
      <c r="G83">
        <v>1972</v>
      </c>
      <c r="H83">
        <v>8.6019999999999985</v>
      </c>
      <c r="I83">
        <f t="shared" si="3"/>
        <v>0.9988576812688551</v>
      </c>
    </row>
    <row r="84" spans="1:9" x14ac:dyDescent="0.2">
      <c r="A84">
        <v>1866</v>
      </c>
      <c r="B84">
        <v>14.440000000000001</v>
      </c>
      <c r="C84">
        <f t="shared" si="4"/>
        <v>1.3218868364747618</v>
      </c>
      <c r="G84">
        <v>1957</v>
      </c>
      <c r="H84">
        <v>8.6050000000000004</v>
      </c>
      <c r="I84">
        <f t="shared" si="3"/>
        <v>0.99763523067003201</v>
      </c>
    </row>
    <row r="85" spans="1:9" x14ac:dyDescent="0.2">
      <c r="A85">
        <v>1948</v>
      </c>
      <c r="B85">
        <v>14.440000000000001</v>
      </c>
      <c r="C85">
        <f t="shared" si="4"/>
        <v>1.3218868364747618</v>
      </c>
      <c r="G85">
        <v>1958</v>
      </c>
      <c r="H85">
        <v>8.6070000000000011</v>
      </c>
      <c r="I85">
        <f t="shared" si="3"/>
        <v>0.99678906881943685</v>
      </c>
    </row>
    <row r="86" spans="1:9" x14ac:dyDescent="0.2">
      <c r="A86">
        <v>1875</v>
      </c>
      <c r="B86">
        <v>14.441999999999998</v>
      </c>
      <c r="C86">
        <f t="shared" si="4"/>
        <v>1.3218859061332102</v>
      </c>
      <c r="G86">
        <v>1973</v>
      </c>
      <c r="H86">
        <v>8.6109999999999989</v>
      </c>
      <c r="I86">
        <f t="shared" si="3"/>
        <v>0.99502216954356748</v>
      </c>
    </row>
    <row r="87" spans="1:9" x14ac:dyDescent="0.2">
      <c r="A87">
        <v>1969</v>
      </c>
      <c r="B87">
        <v>14.443999999999999</v>
      </c>
      <c r="C87">
        <f t="shared" si="4"/>
        <v>1.3218269238155234</v>
      </c>
      <c r="G87">
        <v>1956</v>
      </c>
      <c r="H87">
        <v>8.6119999999999983</v>
      </c>
      <c r="I87">
        <f t="shared" si="3"/>
        <v>0.99456495714214987</v>
      </c>
    </row>
    <row r="88" spans="1:9" x14ac:dyDescent="0.2">
      <c r="A88">
        <v>1974</v>
      </c>
      <c r="B88">
        <v>14.444000000000003</v>
      </c>
      <c r="C88">
        <f t="shared" si="4"/>
        <v>1.3218269238155231</v>
      </c>
      <c r="G88">
        <v>1976</v>
      </c>
      <c r="H88">
        <v>8.6129999999999978</v>
      </c>
      <c r="I88">
        <f t="shared" si="3"/>
        <v>0.99410156696898777</v>
      </c>
    </row>
    <row r="89" spans="1:9" x14ac:dyDescent="0.2">
      <c r="A89">
        <v>1879</v>
      </c>
      <c r="B89">
        <v>14.450999999999999</v>
      </c>
      <c r="C89">
        <f t="shared" si="4"/>
        <v>1.3211635075683985</v>
      </c>
      <c r="G89">
        <v>1974</v>
      </c>
      <c r="H89">
        <v>8.6170000000000009</v>
      </c>
      <c r="I89">
        <f t="shared" si="3"/>
        <v>0.99218640692255888</v>
      </c>
    </row>
    <row r="90" spans="1:9" x14ac:dyDescent="0.2">
      <c r="A90">
        <v>1978</v>
      </c>
      <c r="B90">
        <v>14.452999999999999</v>
      </c>
      <c r="C90">
        <f t="shared" si="4"/>
        <v>1.3208434978805303</v>
      </c>
      <c r="G90">
        <v>1959</v>
      </c>
      <c r="H90">
        <v>8.6210000000000004</v>
      </c>
      <c r="I90">
        <f t="shared" si="3"/>
        <v>0.99017312969058913</v>
      </c>
    </row>
    <row r="91" spans="1:9" x14ac:dyDescent="0.2">
      <c r="A91">
        <v>1960</v>
      </c>
      <c r="B91">
        <v>14.457000000000003</v>
      </c>
      <c r="C91">
        <f t="shared" si="4"/>
        <v>1.3200297842340092</v>
      </c>
      <c r="G91">
        <v>1971</v>
      </c>
      <c r="H91">
        <v>8.6269999999999989</v>
      </c>
      <c r="I91">
        <f t="shared" si="3"/>
        <v>0.98697059212037941</v>
      </c>
    </row>
    <row r="92" spans="1:9" x14ac:dyDescent="0.2">
      <c r="A92">
        <v>1970</v>
      </c>
      <c r="B92">
        <v>14.460999999999999</v>
      </c>
      <c r="C92">
        <f t="shared" si="4"/>
        <v>1.3189848479818338</v>
      </c>
      <c r="G92">
        <v>1977</v>
      </c>
      <c r="H92">
        <v>8.6279999999999966</v>
      </c>
      <c r="I92">
        <f t="shared" si="3"/>
        <v>0.98641565896252814</v>
      </c>
    </row>
    <row r="93" spans="1:9" x14ac:dyDescent="0.2">
      <c r="A93">
        <v>1959</v>
      </c>
      <c r="B93">
        <v>14.463999999999999</v>
      </c>
      <c r="C93">
        <f t="shared" si="4"/>
        <v>1.3180497322513949</v>
      </c>
      <c r="G93">
        <v>1969</v>
      </c>
      <c r="H93">
        <v>8.6349999999999998</v>
      </c>
      <c r="I93">
        <f t="shared" si="3"/>
        <v>0.9823630900630097</v>
      </c>
    </row>
    <row r="94" spans="1:9" x14ac:dyDescent="0.2">
      <c r="A94">
        <v>1936</v>
      </c>
      <c r="B94">
        <v>14.472</v>
      </c>
      <c r="C94">
        <f t="shared" si="4"/>
        <v>1.3149239537469941</v>
      </c>
      <c r="G94">
        <v>1975</v>
      </c>
      <c r="H94">
        <v>8.6379999999999981</v>
      </c>
      <c r="I94">
        <f t="shared" si="3"/>
        <v>0.98053686088883751</v>
      </c>
    </row>
    <row r="95" spans="1:9" x14ac:dyDescent="0.2">
      <c r="A95">
        <v>1935</v>
      </c>
      <c r="B95">
        <v>14.472999999999999</v>
      </c>
      <c r="C95">
        <f t="shared" si="4"/>
        <v>1.3144688079058373</v>
      </c>
      <c r="G95">
        <v>1960</v>
      </c>
      <c r="H95">
        <v>8.6419999999999995</v>
      </c>
      <c r="I95">
        <f t="shared" si="3"/>
        <v>0.97801918171854518</v>
      </c>
    </row>
    <row r="96" spans="1:9" x14ac:dyDescent="0.2">
      <c r="A96">
        <v>1877</v>
      </c>
      <c r="B96">
        <v>14.476000000000003</v>
      </c>
      <c r="C96">
        <f t="shared" si="4"/>
        <v>1.3130178168278048</v>
      </c>
      <c r="G96">
        <v>1939</v>
      </c>
      <c r="H96">
        <v>8.6420000000000012</v>
      </c>
      <c r="I96">
        <f t="shared" si="3"/>
        <v>0.97801918171854418</v>
      </c>
    </row>
    <row r="97" spans="1:9" x14ac:dyDescent="0.2">
      <c r="A97">
        <v>1937</v>
      </c>
      <c r="B97">
        <v>14.483999999999998</v>
      </c>
      <c r="C97">
        <f t="shared" si="4"/>
        <v>1.3085240489974006</v>
      </c>
      <c r="G97">
        <v>1965</v>
      </c>
      <c r="H97">
        <v>8.6440000000000001</v>
      </c>
      <c r="I97">
        <f t="shared" si="3"/>
        <v>0.97672510954270253</v>
      </c>
    </row>
    <row r="98" spans="1:9" x14ac:dyDescent="0.2">
      <c r="A98">
        <v>1871</v>
      </c>
      <c r="B98">
        <v>14.484</v>
      </c>
      <c r="C98">
        <f t="shared" si="4"/>
        <v>1.3085240489973995</v>
      </c>
      <c r="G98">
        <v>1978</v>
      </c>
      <c r="H98">
        <v>8.6449999999999996</v>
      </c>
      <c r="I98">
        <f t="shared" ref="I98:I129" si="5">_xlfn.NORM.DIST(H98,$J$2,$K$2,FALSE)</f>
        <v>0.97606930769417133</v>
      </c>
    </row>
    <row r="99" spans="1:9" x14ac:dyDescent="0.2">
      <c r="A99">
        <v>1938</v>
      </c>
      <c r="B99">
        <v>14.486999999999998</v>
      </c>
      <c r="C99">
        <f t="shared" si="4"/>
        <v>1.3066061307729999</v>
      </c>
      <c r="G99">
        <v>1970</v>
      </c>
      <c r="H99">
        <v>8.6470000000000002</v>
      </c>
      <c r="I99">
        <f t="shared" si="5"/>
        <v>0.97474023420628109</v>
      </c>
    </row>
    <row r="100" spans="1:9" x14ac:dyDescent="0.2">
      <c r="A100">
        <v>1878</v>
      </c>
      <c r="B100">
        <v>14.488</v>
      </c>
      <c r="C100">
        <f t="shared" si="4"/>
        <v>1.3059387728080587</v>
      </c>
      <c r="G100">
        <v>1954</v>
      </c>
      <c r="H100">
        <v>8.647000000000002</v>
      </c>
      <c r="I100">
        <f t="shared" si="5"/>
        <v>0.97474023420627987</v>
      </c>
    </row>
    <row r="101" spans="1:9" x14ac:dyDescent="0.2">
      <c r="A101">
        <v>1934</v>
      </c>
      <c r="B101">
        <v>14.494999999999999</v>
      </c>
      <c r="C101">
        <f t="shared" si="4"/>
        <v>1.300876825393759</v>
      </c>
      <c r="G101">
        <v>1968</v>
      </c>
      <c r="H101">
        <v>8.6479999999999997</v>
      </c>
      <c r="I101">
        <f t="shared" si="5"/>
        <v>0.97406698757075194</v>
      </c>
    </row>
    <row r="102" spans="1:9" x14ac:dyDescent="0.2">
      <c r="A102">
        <v>1946</v>
      </c>
      <c r="B102">
        <v>14.495000000000001</v>
      </c>
      <c r="C102">
        <f t="shared" si="4"/>
        <v>1.3008768253937577</v>
      </c>
      <c r="G102">
        <v>1955</v>
      </c>
      <c r="H102">
        <v>8.6519999999999992</v>
      </c>
      <c r="I102">
        <f t="shared" si="5"/>
        <v>0.97131623160761749</v>
      </c>
    </row>
    <row r="103" spans="1:9" x14ac:dyDescent="0.2">
      <c r="A103">
        <v>1980</v>
      </c>
      <c r="B103">
        <v>14.499000000000001</v>
      </c>
      <c r="C103">
        <f t="shared" si="4"/>
        <v>1.2976796140598079</v>
      </c>
      <c r="G103">
        <v>1964</v>
      </c>
      <c r="H103">
        <v>8.6539999999999999</v>
      </c>
      <c r="I103">
        <f t="shared" si="5"/>
        <v>0.96990637310982497</v>
      </c>
    </row>
    <row r="104" spans="1:9" x14ac:dyDescent="0.2">
      <c r="A104">
        <v>1869</v>
      </c>
      <c r="B104">
        <v>14.5</v>
      </c>
      <c r="C104">
        <f t="shared" si="4"/>
        <v>1.2968459432825477</v>
      </c>
      <c r="G104">
        <v>1940</v>
      </c>
      <c r="H104">
        <v>8.6550000000000011</v>
      </c>
      <c r="I104">
        <f t="shared" si="5"/>
        <v>0.96919286972645102</v>
      </c>
    </row>
    <row r="105" spans="1:9" x14ac:dyDescent="0.2">
      <c r="A105">
        <v>1979</v>
      </c>
      <c r="B105">
        <v>14.501000000000001</v>
      </c>
      <c r="C105">
        <f t="shared" si="4"/>
        <v>1.2959985789043547</v>
      </c>
      <c r="G105">
        <v>1979</v>
      </c>
      <c r="H105">
        <v>8.6579999999999995</v>
      </c>
      <c r="I105">
        <f t="shared" si="5"/>
        <v>0.96701822375193502</v>
      </c>
    </row>
    <row r="106" spans="1:9" x14ac:dyDescent="0.2">
      <c r="A106">
        <v>1872</v>
      </c>
      <c r="B106">
        <v>14.504</v>
      </c>
      <c r="C106">
        <f t="shared" si="4"/>
        <v>1.2933746018031416</v>
      </c>
      <c r="G106">
        <v>1961</v>
      </c>
      <c r="H106">
        <v>8.6590000000000007</v>
      </c>
      <c r="I106">
        <f t="shared" si="5"/>
        <v>0.96628200837638312</v>
      </c>
    </row>
    <row r="107" spans="1:9" x14ac:dyDescent="0.2">
      <c r="A107">
        <v>1963</v>
      </c>
      <c r="B107">
        <v>14.504000000000001</v>
      </c>
      <c r="C107">
        <f t="shared" si="4"/>
        <v>1.29337460180314</v>
      </c>
      <c r="G107">
        <v>1941</v>
      </c>
      <c r="H107">
        <v>8.66</v>
      </c>
      <c r="I107">
        <f t="shared" si="5"/>
        <v>0.96554014916835551</v>
      </c>
    </row>
    <row r="108" spans="1:9" x14ac:dyDescent="0.2">
      <c r="A108">
        <v>1873</v>
      </c>
      <c r="B108">
        <v>14.507</v>
      </c>
      <c r="C108">
        <f t="shared" si="4"/>
        <v>1.2906283998534971</v>
      </c>
      <c r="G108">
        <v>1942</v>
      </c>
      <c r="H108">
        <v>8.661999999999999</v>
      </c>
      <c r="I108">
        <f t="shared" si="5"/>
        <v>0.96403955480599424</v>
      </c>
    </row>
    <row r="109" spans="1:9" x14ac:dyDescent="0.2">
      <c r="A109">
        <v>1947</v>
      </c>
      <c r="B109">
        <v>14.51</v>
      </c>
      <c r="C109">
        <f t="shared" si="4"/>
        <v>1.2877607746931097</v>
      </c>
      <c r="G109">
        <v>1952</v>
      </c>
      <c r="H109">
        <v>8.6650000000000009</v>
      </c>
      <c r="I109">
        <f t="shared" si="5"/>
        <v>0.96174668427151166</v>
      </c>
    </row>
    <row r="110" spans="1:9" x14ac:dyDescent="0.2">
      <c r="A110">
        <v>1964</v>
      </c>
      <c r="B110">
        <v>14.510000000000002</v>
      </c>
      <c r="C110">
        <f t="shared" si="4"/>
        <v>1.2877607746931081</v>
      </c>
      <c r="G110">
        <v>1963</v>
      </c>
      <c r="H110">
        <v>8.6690000000000005</v>
      </c>
      <c r="I110">
        <f t="shared" si="5"/>
        <v>0.95861176335630982</v>
      </c>
    </row>
    <row r="111" spans="1:9" x14ac:dyDescent="0.2">
      <c r="A111">
        <v>1961</v>
      </c>
      <c r="B111">
        <v>14.516</v>
      </c>
      <c r="C111">
        <f t="shared" si="4"/>
        <v>1.2816646319444391</v>
      </c>
      <c r="G111">
        <v>1962</v>
      </c>
      <c r="H111">
        <v>8.67</v>
      </c>
      <c r="I111">
        <f t="shared" si="5"/>
        <v>0.95781424429909112</v>
      </c>
    </row>
    <row r="112" spans="1:9" x14ac:dyDescent="0.2">
      <c r="A112">
        <v>1962</v>
      </c>
      <c r="B112">
        <v>14.527000000000001</v>
      </c>
      <c r="C112">
        <f t="shared" si="4"/>
        <v>1.2692595831928886</v>
      </c>
      <c r="G112">
        <v>1967</v>
      </c>
      <c r="H112">
        <v>8.6729999999999983</v>
      </c>
      <c r="I112">
        <f t="shared" si="5"/>
        <v>0.95538883070289005</v>
      </c>
    </row>
    <row r="113" spans="1:9" x14ac:dyDescent="0.2">
      <c r="A113">
        <v>1968</v>
      </c>
      <c r="B113">
        <v>14.532</v>
      </c>
      <c r="C113">
        <f t="shared" si="4"/>
        <v>1.2631058459518936</v>
      </c>
      <c r="G113">
        <v>1951</v>
      </c>
      <c r="H113">
        <v>8.6740000000000013</v>
      </c>
      <c r="I113">
        <f t="shared" si="5"/>
        <v>0.9545694573876915</v>
      </c>
    </row>
    <row r="114" spans="1:9" x14ac:dyDescent="0.2">
      <c r="A114">
        <v>1870</v>
      </c>
      <c r="B114">
        <v>14.538</v>
      </c>
      <c r="C114">
        <f t="shared" si="4"/>
        <v>1.2553058317710872</v>
      </c>
      <c r="G114">
        <v>1966</v>
      </c>
      <c r="H114">
        <v>8.6759999999999984</v>
      </c>
      <c r="I114">
        <f t="shared" si="5"/>
        <v>0.9529144485960116</v>
      </c>
    </row>
    <row r="115" spans="1:9" x14ac:dyDescent="0.2">
      <c r="A115">
        <v>1939</v>
      </c>
      <c r="B115">
        <v>14.543000000000001</v>
      </c>
      <c r="C115">
        <f t="shared" si="4"/>
        <v>1.2484656214127208</v>
      </c>
      <c r="G115">
        <v>1953</v>
      </c>
      <c r="H115">
        <v>8.6760000000000002</v>
      </c>
      <c r="I115">
        <f t="shared" si="5"/>
        <v>0.95291444859601016</v>
      </c>
    </row>
    <row r="116" spans="1:9" x14ac:dyDescent="0.2">
      <c r="A116">
        <v>1965</v>
      </c>
      <c r="B116">
        <v>14.55</v>
      </c>
      <c r="C116">
        <f t="shared" si="4"/>
        <v>1.2383807146895194</v>
      </c>
      <c r="G116">
        <v>1980</v>
      </c>
      <c r="H116">
        <v>8.6860000000000017</v>
      </c>
      <c r="I116">
        <f t="shared" si="5"/>
        <v>0.94431819956522234</v>
      </c>
    </row>
    <row r="117" spans="1:9" x14ac:dyDescent="0.2">
      <c r="A117">
        <v>1944</v>
      </c>
      <c r="B117">
        <v>14.596</v>
      </c>
      <c r="C117">
        <f t="shared" si="4"/>
        <v>1.1584957823163586</v>
      </c>
      <c r="G117">
        <v>1950</v>
      </c>
      <c r="H117">
        <v>8.6880000000000006</v>
      </c>
      <c r="I117">
        <f t="shared" si="5"/>
        <v>0.94253559716697732</v>
      </c>
    </row>
    <row r="118" spans="1:9" x14ac:dyDescent="0.2">
      <c r="A118">
        <v>1967</v>
      </c>
      <c r="B118">
        <v>14.606999999999999</v>
      </c>
      <c r="C118">
        <f t="shared" si="4"/>
        <v>1.1362514899261271</v>
      </c>
      <c r="G118">
        <v>1943</v>
      </c>
      <c r="H118">
        <v>8.7040000000000006</v>
      </c>
      <c r="I118">
        <f t="shared" si="5"/>
        <v>0.92753673415851878</v>
      </c>
    </row>
    <row r="119" spans="1:9" x14ac:dyDescent="0.2">
      <c r="A119">
        <v>1982</v>
      </c>
      <c r="B119">
        <v>14.606999999999999</v>
      </c>
      <c r="C119">
        <f t="shared" si="4"/>
        <v>1.1362514899261271</v>
      </c>
      <c r="G119">
        <v>1944</v>
      </c>
      <c r="H119">
        <v>8.7259999999999991</v>
      </c>
      <c r="I119">
        <f t="shared" si="5"/>
        <v>0.9048685348525517</v>
      </c>
    </row>
    <row r="120" spans="1:9" x14ac:dyDescent="0.2">
      <c r="A120">
        <v>1966</v>
      </c>
      <c r="B120">
        <v>14.616000000000003</v>
      </c>
      <c r="C120">
        <f t="shared" si="4"/>
        <v>1.1172651212923972</v>
      </c>
      <c r="G120">
        <v>1949</v>
      </c>
      <c r="H120">
        <v>8.7270000000000003</v>
      </c>
      <c r="I120">
        <f t="shared" si="5"/>
        <v>0.90378464020252136</v>
      </c>
    </row>
    <row r="121" spans="1:9" x14ac:dyDescent="0.2">
      <c r="A121">
        <v>1945</v>
      </c>
      <c r="B121">
        <v>14.625</v>
      </c>
      <c r="C121">
        <f t="shared" si="4"/>
        <v>1.0976194395370982</v>
      </c>
      <c r="G121">
        <v>1945</v>
      </c>
      <c r="H121">
        <v>8.7319999999999993</v>
      </c>
      <c r="I121">
        <f t="shared" si="5"/>
        <v>0.89829802334306952</v>
      </c>
    </row>
    <row r="122" spans="1:9" x14ac:dyDescent="0.2">
      <c r="A122">
        <v>1940</v>
      </c>
      <c r="B122">
        <v>14.629999999999999</v>
      </c>
      <c r="C122">
        <f t="shared" si="4"/>
        <v>1.0864372595027718</v>
      </c>
      <c r="G122">
        <v>1981</v>
      </c>
      <c r="H122">
        <v>8.7430000000000003</v>
      </c>
      <c r="I122">
        <f t="shared" si="5"/>
        <v>0.88584336931916352</v>
      </c>
    </row>
    <row r="123" spans="1:9" x14ac:dyDescent="0.2">
      <c r="A123">
        <v>1942</v>
      </c>
      <c r="B123">
        <v>14.630999999999997</v>
      </c>
      <c r="C123">
        <f t="shared" si="4"/>
        <v>1.0841788202264346</v>
      </c>
      <c r="G123">
        <v>1948</v>
      </c>
      <c r="H123">
        <v>8.743999999999998</v>
      </c>
      <c r="I123">
        <f t="shared" si="5"/>
        <v>0.88468561769442133</v>
      </c>
    </row>
    <row r="124" spans="1:9" x14ac:dyDescent="0.2">
      <c r="A124">
        <v>1981</v>
      </c>
      <c r="B124">
        <v>14.632</v>
      </c>
      <c r="C124">
        <f t="shared" si="4"/>
        <v>1.081913197030371</v>
      </c>
      <c r="G124">
        <v>1946</v>
      </c>
      <c r="H124">
        <v>8.7449999999999992</v>
      </c>
      <c r="I124">
        <f t="shared" si="5"/>
        <v>0.88352370187777707</v>
      </c>
    </row>
    <row r="125" spans="1:9" x14ac:dyDescent="0.2">
      <c r="A125">
        <v>1941</v>
      </c>
      <c r="B125">
        <v>14.635</v>
      </c>
      <c r="C125">
        <f t="shared" si="4"/>
        <v>1.0750738715121095</v>
      </c>
      <c r="G125">
        <v>1947</v>
      </c>
      <c r="H125">
        <v>8.754999999999999</v>
      </c>
      <c r="I125">
        <f t="shared" si="5"/>
        <v>0.87168002506161113</v>
      </c>
    </row>
    <row r="126" spans="1:9" x14ac:dyDescent="0.2">
      <c r="A126">
        <v>1983</v>
      </c>
      <c r="B126">
        <v>14.656000000000001</v>
      </c>
      <c r="C126">
        <f t="shared" si="4"/>
        <v>1.0255525846495452</v>
      </c>
      <c r="G126">
        <v>1982</v>
      </c>
      <c r="H126">
        <v>8.7570000000000014</v>
      </c>
      <c r="I126">
        <f t="shared" si="5"/>
        <v>0.86926337949108823</v>
      </c>
    </row>
    <row r="127" spans="1:9" x14ac:dyDescent="0.2">
      <c r="A127">
        <v>1991</v>
      </c>
      <c r="B127">
        <v>14.697999999999999</v>
      </c>
      <c r="C127">
        <f t="shared" si="4"/>
        <v>0.91979028507502791</v>
      </c>
      <c r="G127">
        <v>1983</v>
      </c>
      <c r="H127">
        <v>8.7650000000000006</v>
      </c>
      <c r="I127">
        <f t="shared" si="5"/>
        <v>0.85944268012766856</v>
      </c>
    </row>
    <row r="128" spans="1:9" x14ac:dyDescent="0.2">
      <c r="A128">
        <v>1943</v>
      </c>
      <c r="B128">
        <v>14.709999999999999</v>
      </c>
      <c r="C128">
        <f t="shared" si="4"/>
        <v>0.88846116658109409</v>
      </c>
      <c r="G128">
        <v>1985</v>
      </c>
      <c r="H128">
        <v>8.7789999999999999</v>
      </c>
      <c r="I128">
        <f t="shared" si="5"/>
        <v>0.8416893609034245</v>
      </c>
    </row>
    <row r="129" spans="1:9" x14ac:dyDescent="0.2">
      <c r="A129">
        <v>1984</v>
      </c>
      <c r="B129">
        <v>14.712</v>
      </c>
      <c r="C129">
        <f t="shared" si="4"/>
        <v>0.88320862239979425</v>
      </c>
      <c r="G129">
        <v>1984</v>
      </c>
      <c r="H129">
        <v>8.7870000000000008</v>
      </c>
      <c r="I129">
        <f t="shared" si="5"/>
        <v>0.83123957919408831</v>
      </c>
    </row>
    <row r="130" spans="1:9" x14ac:dyDescent="0.2">
      <c r="A130">
        <v>1985</v>
      </c>
      <c r="B130">
        <v>14.753</v>
      </c>
      <c r="C130">
        <f t="shared" si="4"/>
        <v>0.7745858026143233</v>
      </c>
      <c r="G130">
        <v>1986</v>
      </c>
      <c r="H130">
        <v>8.827</v>
      </c>
      <c r="I130">
        <f t="shared" ref="I130:I157" si="6">_xlfn.NORM.DIST(H130,$J$2,$K$2,FALSE)</f>
        <v>0.77610245456515703</v>
      </c>
    </row>
    <row r="131" spans="1:9" x14ac:dyDescent="0.2">
      <c r="A131">
        <v>1994</v>
      </c>
      <c r="B131">
        <v>14.765000000000001</v>
      </c>
      <c r="C131">
        <f t="shared" ref="C131:C157" si="7">_xlfn.NORM.DIST(B131,$D$2,$E$2,FALSE)</f>
        <v>0.74280040631849575</v>
      </c>
      <c r="G131">
        <v>1987</v>
      </c>
      <c r="H131">
        <v>8.8409999999999993</v>
      </c>
      <c r="I131">
        <f t="shared" si="6"/>
        <v>0.75584314901753225</v>
      </c>
    </row>
    <row r="132" spans="1:9" x14ac:dyDescent="0.2">
      <c r="A132">
        <v>1990</v>
      </c>
      <c r="B132">
        <v>14.77</v>
      </c>
      <c r="C132">
        <f t="shared" si="7"/>
        <v>0.72960404464852491</v>
      </c>
      <c r="G132">
        <v>1988</v>
      </c>
      <c r="H132">
        <v>8.8919999999999995</v>
      </c>
      <c r="I132">
        <f t="shared" si="6"/>
        <v>0.67913996072800187</v>
      </c>
    </row>
    <row r="133" spans="1:9" x14ac:dyDescent="0.2">
      <c r="A133">
        <v>1989</v>
      </c>
      <c r="B133">
        <v>14.771000000000001</v>
      </c>
      <c r="C133">
        <f t="shared" si="7"/>
        <v>0.72696909463546988</v>
      </c>
      <c r="G133">
        <v>1989</v>
      </c>
      <c r="H133">
        <v>8.9109999999999996</v>
      </c>
      <c r="I133">
        <f t="shared" si="6"/>
        <v>0.64981577175530414</v>
      </c>
    </row>
    <row r="134" spans="1:9" x14ac:dyDescent="0.2">
      <c r="A134">
        <v>1986</v>
      </c>
      <c r="B134">
        <v>14.781000000000001</v>
      </c>
      <c r="C134">
        <f t="shared" si="7"/>
        <v>0.70071408809126368</v>
      </c>
      <c r="G134">
        <v>1990</v>
      </c>
      <c r="H134">
        <v>8.9359999999999999</v>
      </c>
      <c r="I134">
        <f t="shared" si="6"/>
        <v>0.61098840028165124</v>
      </c>
    </row>
    <row r="135" spans="1:9" x14ac:dyDescent="0.2">
      <c r="A135">
        <v>1987</v>
      </c>
      <c r="B135">
        <v>14.812999999999999</v>
      </c>
      <c r="C135">
        <f t="shared" si="7"/>
        <v>0.61832425328091933</v>
      </c>
      <c r="G135">
        <v>1991</v>
      </c>
      <c r="H135">
        <v>8.9370000000000012</v>
      </c>
      <c r="I135">
        <f t="shared" si="6"/>
        <v>0.60943360090593202</v>
      </c>
    </row>
    <row r="136" spans="1:9" x14ac:dyDescent="0.2">
      <c r="A136">
        <v>1988</v>
      </c>
      <c r="B136">
        <v>14.825000000000003</v>
      </c>
      <c r="C136">
        <f t="shared" si="7"/>
        <v>0.58828226535228834</v>
      </c>
      <c r="G136">
        <v>1993</v>
      </c>
      <c r="H136">
        <v>8.9410000000000025</v>
      </c>
      <c r="I136">
        <f t="shared" si="6"/>
        <v>0.60321510597334382</v>
      </c>
    </row>
    <row r="137" spans="1:9" x14ac:dyDescent="0.2">
      <c r="A137">
        <v>1993</v>
      </c>
      <c r="B137">
        <v>14.840999999999999</v>
      </c>
      <c r="C137">
        <f t="shared" si="7"/>
        <v>0.54913227742934401</v>
      </c>
      <c r="G137">
        <v>1992</v>
      </c>
      <c r="H137">
        <v>8.9570000000000025</v>
      </c>
      <c r="I137">
        <f t="shared" si="6"/>
        <v>0.57837425989999436</v>
      </c>
    </row>
    <row r="138" spans="1:9" x14ac:dyDescent="0.2">
      <c r="A138">
        <v>1992</v>
      </c>
      <c r="B138">
        <v>14.851000000000003</v>
      </c>
      <c r="C138">
        <f t="shared" si="7"/>
        <v>0.52524764242679745</v>
      </c>
      <c r="G138">
        <v>1994</v>
      </c>
      <c r="H138">
        <v>8.9760000000000026</v>
      </c>
      <c r="I138">
        <f t="shared" si="6"/>
        <v>0.54902667948534467</v>
      </c>
    </row>
    <row r="139" spans="1:9" x14ac:dyDescent="0.2">
      <c r="A139">
        <v>1995</v>
      </c>
      <c r="B139">
        <v>14.873000000000001</v>
      </c>
      <c r="C139">
        <f t="shared" si="7"/>
        <v>0.47445759441299795</v>
      </c>
      <c r="G139">
        <v>1995</v>
      </c>
      <c r="H139">
        <v>9.0449999999999982</v>
      </c>
      <c r="I139">
        <f t="shared" si="6"/>
        <v>0.44564700371349947</v>
      </c>
    </row>
    <row r="140" spans="1:9" x14ac:dyDescent="0.2">
      <c r="A140">
        <v>1996</v>
      </c>
      <c r="B140">
        <v>14.929000000000002</v>
      </c>
      <c r="C140">
        <f t="shared" si="7"/>
        <v>0.35756848748417253</v>
      </c>
      <c r="G140">
        <v>1996</v>
      </c>
      <c r="H140">
        <v>9.0659999999999989</v>
      </c>
      <c r="I140">
        <f t="shared" si="6"/>
        <v>0.41569916480988545</v>
      </c>
    </row>
    <row r="141" spans="1:9" x14ac:dyDescent="0.2">
      <c r="A141">
        <v>1999</v>
      </c>
      <c r="B141">
        <v>14.934999999999999</v>
      </c>
      <c r="C141">
        <f t="shared" si="7"/>
        <v>0.34618728650382535</v>
      </c>
      <c r="G141">
        <v>1997</v>
      </c>
      <c r="H141">
        <v>9.0869999999999997</v>
      </c>
      <c r="I141">
        <f t="shared" si="6"/>
        <v>0.38666657366499452</v>
      </c>
    </row>
    <row r="142" spans="1:9" x14ac:dyDescent="0.2">
      <c r="A142">
        <v>1998</v>
      </c>
      <c r="B142">
        <v>14.939000000000002</v>
      </c>
      <c r="C142">
        <f t="shared" si="7"/>
        <v>0.33872740490720676</v>
      </c>
      <c r="G142">
        <v>1998</v>
      </c>
      <c r="H142">
        <v>9.1189999999999998</v>
      </c>
      <c r="I142">
        <f t="shared" si="6"/>
        <v>0.34439570953581039</v>
      </c>
    </row>
    <row r="143" spans="1:9" x14ac:dyDescent="0.2">
      <c r="A143">
        <v>2000</v>
      </c>
      <c r="B143">
        <v>14.964000000000002</v>
      </c>
      <c r="C143">
        <f t="shared" si="7"/>
        <v>0.29443672457004888</v>
      </c>
      <c r="G143">
        <v>2000</v>
      </c>
      <c r="H143">
        <v>9.1529999999999987</v>
      </c>
      <c r="I143">
        <f t="shared" si="6"/>
        <v>0.30234673167434906</v>
      </c>
    </row>
    <row r="144" spans="1:9" x14ac:dyDescent="0.2">
      <c r="A144">
        <v>2002</v>
      </c>
      <c r="B144">
        <v>14.986000000000001</v>
      </c>
      <c r="C144">
        <f t="shared" si="7"/>
        <v>0.25880427667939604</v>
      </c>
      <c r="G144">
        <v>1999</v>
      </c>
      <c r="H144">
        <v>9.1560000000000006</v>
      </c>
      <c r="I144">
        <f t="shared" si="6"/>
        <v>0.29878615811169812</v>
      </c>
    </row>
    <row r="145" spans="1:9" x14ac:dyDescent="0.2">
      <c r="A145">
        <v>2007</v>
      </c>
      <c r="B145">
        <v>14.999000000000001</v>
      </c>
      <c r="C145">
        <f t="shared" si="7"/>
        <v>0.23921237138324555</v>
      </c>
      <c r="G145">
        <v>2001</v>
      </c>
      <c r="H145">
        <v>9.1760000000000002</v>
      </c>
      <c r="I145">
        <f t="shared" si="6"/>
        <v>0.27568930971064487</v>
      </c>
    </row>
    <row r="146" spans="1:9" x14ac:dyDescent="0.2">
      <c r="A146">
        <v>1997</v>
      </c>
      <c r="B146">
        <v>15.009</v>
      </c>
      <c r="C146">
        <f t="shared" si="7"/>
        <v>0.22487282341653797</v>
      </c>
      <c r="G146">
        <v>2002</v>
      </c>
      <c r="H146">
        <v>9.2490000000000006</v>
      </c>
      <c r="I146">
        <f t="shared" si="6"/>
        <v>0.20110090067716446</v>
      </c>
    </row>
    <row r="147" spans="1:9" x14ac:dyDescent="0.2">
      <c r="A147">
        <v>2011</v>
      </c>
      <c r="B147">
        <v>15.016999999999999</v>
      </c>
      <c r="C147">
        <f t="shared" si="7"/>
        <v>0.21385348367325277</v>
      </c>
      <c r="G147">
        <v>2003</v>
      </c>
      <c r="H147">
        <v>9.3149999999999977</v>
      </c>
      <c r="I147">
        <f t="shared" si="6"/>
        <v>0.14680636361146462</v>
      </c>
    </row>
    <row r="148" spans="1:9" x14ac:dyDescent="0.2">
      <c r="A148">
        <v>2012</v>
      </c>
      <c r="B148">
        <v>15.022</v>
      </c>
      <c r="C148">
        <f t="shared" si="7"/>
        <v>0.20716837507548144</v>
      </c>
      <c r="G148">
        <v>2004</v>
      </c>
      <c r="H148">
        <v>9.3429999999999982</v>
      </c>
      <c r="I148">
        <f t="shared" si="6"/>
        <v>0.12737714845103554</v>
      </c>
    </row>
    <row r="149" spans="1:9" x14ac:dyDescent="0.2">
      <c r="A149">
        <v>2003</v>
      </c>
      <c r="B149">
        <v>15.032</v>
      </c>
      <c r="C149">
        <f t="shared" si="7"/>
        <v>0.19425853229884676</v>
      </c>
      <c r="G149">
        <v>2005</v>
      </c>
      <c r="H149">
        <v>9.3779999999999983</v>
      </c>
      <c r="I149">
        <f t="shared" si="6"/>
        <v>0.10591271865736955</v>
      </c>
    </row>
    <row r="150" spans="1:9" x14ac:dyDescent="0.2">
      <c r="A150">
        <v>2001</v>
      </c>
      <c r="B150">
        <v>15.038999999999998</v>
      </c>
      <c r="C150">
        <f t="shared" si="7"/>
        <v>0.18558208252391067</v>
      </c>
      <c r="G150">
        <v>2006</v>
      </c>
      <c r="H150">
        <v>9.4269999999999996</v>
      </c>
      <c r="I150">
        <f t="shared" si="6"/>
        <v>8.0724276291923705E-2</v>
      </c>
    </row>
    <row r="151" spans="1:9" x14ac:dyDescent="0.2">
      <c r="A151">
        <v>2008</v>
      </c>
      <c r="B151">
        <v>15.066000000000003</v>
      </c>
      <c r="C151">
        <f t="shared" si="7"/>
        <v>0.15481251102197391</v>
      </c>
      <c r="G151">
        <v>2008</v>
      </c>
      <c r="H151">
        <v>9.4710000000000001</v>
      </c>
      <c r="I151">
        <f t="shared" si="6"/>
        <v>6.2428888502640979E-2</v>
      </c>
    </row>
    <row r="152" spans="1:9" x14ac:dyDescent="0.2">
      <c r="A152">
        <v>2006</v>
      </c>
      <c r="B152">
        <v>15.080000000000002</v>
      </c>
      <c r="C152">
        <f t="shared" si="7"/>
        <v>0.14048003783882379</v>
      </c>
      <c r="G152">
        <v>2007</v>
      </c>
      <c r="H152">
        <v>9.48</v>
      </c>
      <c r="I152">
        <f t="shared" si="6"/>
        <v>5.9141040458120492E-2</v>
      </c>
    </row>
    <row r="153" spans="1:9" x14ac:dyDescent="0.2">
      <c r="A153">
        <v>2010</v>
      </c>
      <c r="B153">
        <v>15.091999999999999</v>
      </c>
      <c r="C153">
        <f t="shared" si="7"/>
        <v>0.12903474883764862</v>
      </c>
      <c r="G153">
        <v>2009</v>
      </c>
      <c r="H153">
        <v>9.4930000000000021</v>
      </c>
      <c r="I153">
        <f t="shared" si="6"/>
        <v>5.4644983822738059E-2</v>
      </c>
    </row>
    <row r="154" spans="1:9" x14ac:dyDescent="0.2">
      <c r="A154">
        <v>2013</v>
      </c>
      <c r="B154">
        <v>15.101999999999999</v>
      </c>
      <c r="C154">
        <f t="shared" si="7"/>
        <v>0.12006752632454396</v>
      </c>
      <c r="G154">
        <v>2010</v>
      </c>
      <c r="H154">
        <v>9.543000000000001</v>
      </c>
      <c r="I154">
        <f t="shared" si="6"/>
        <v>3.9910138975734068E-2</v>
      </c>
    </row>
    <row r="155" spans="1:9" x14ac:dyDescent="0.2">
      <c r="A155">
        <v>2009</v>
      </c>
      <c r="B155">
        <v>15.127000000000001</v>
      </c>
      <c r="C155">
        <f t="shared" si="7"/>
        <v>9.9801408058101004E-2</v>
      </c>
      <c r="G155">
        <v>2012</v>
      </c>
      <c r="H155">
        <v>9.548</v>
      </c>
      <c r="I155">
        <f t="shared" si="6"/>
        <v>3.8641396870279163E-2</v>
      </c>
    </row>
    <row r="156" spans="1:9" x14ac:dyDescent="0.2">
      <c r="A156">
        <v>2005</v>
      </c>
      <c r="B156">
        <v>15.134</v>
      </c>
      <c r="C156">
        <f t="shared" si="7"/>
        <v>9.4650243669384737E-2</v>
      </c>
      <c r="G156">
        <v>2011</v>
      </c>
      <c r="H156">
        <v>9.5540000000000003</v>
      </c>
      <c r="I156">
        <f t="shared" si="6"/>
        <v>3.7164151230551931E-2</v>
      </c>
    </row>
    <row r="157" spans="1:9" x14ac:dyDescent="0.2">
      <c r="A157">
        <v>2004</v>
      </c>
      <c r="B157">
        <v>15.148000000000001</v>
      </c>
      <c r="C157">
        <f t="shared" si="7"/>
        <v>8.4994523214360268E-2</v>
      </c>
      <c r="G157">
        <v>2013</v>
      </c>
      <c r="H157">
        <v>9.5560000000000009</v>
      </c>
      <c r="I157">
        <f t="shared" si="6"/>
        <v>3.6682508516459822E-2</v>
      </c>
    </row>
  </sheetData>
  <autoFilter ref="A1:C166">
    <sortState ref="A2:D166">
      <sortCondition ref="B1:B166"/>
    </sortState>
  </autoFilter>
  <sortState ref="G2:I166">
    <sortCondition ref="H2:H16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workbookViewId="0">
      <selection activeCell="L1" sqref="L1:L1048576"/>
    </sheetView>
  </sheetViews>
  <sheetFormatPr baseColWidth="10" defaultRowHeight="16" x14ac:dyDescent="0.2"/>
  <cols>
    <col min="3" max="4" width="10.83203125" style="1"/>
    <col min="10" max="10" width="10.83203125" customWidth="1"/>
  </cols>
  <sheetData>
    <row r="1" spans="1:19" x14ac:dyDescent="0.2">
      <c r="A1" t="s">
        <v>0</v>
      </c>
      <c r="B1" t="s">
        <v>7</v>
      </c>
      <c r="C1" s="1" t="s">
        <v>21</v>
      </c>
      <c r="F1" t="s">
        <v>17</v>
      </c>
      <c r="G1" t="s">
        <v>18</v>
      </c>
      <c r="H1" t="s">
        <v>19</v>
      </c>
      <c r="K1" t="s">
        <v>0</v>
      </c>
      <c r="L1" t="s">
        <v>6</v>
      </c>
      <c r="M1" t="s">
        <v>21</v>
      </c>
      <c r="P1" t="s">
        <v>17</v>
      </c>
      <c r="Q1" t="s">
        <v>18</v>
      </c>
      <c r="R1" t="s">
        <v>19</v>
      </c>
    </row>
    <row r="2" spans="1:19" x14ac:dyDescent="0.2">
      <c r="A2">
        <v>1858</v>
      </c>
      <c r="B2">
        <v>14.177000000000001</v>
      </c>
      <c r="F2">
        <f>MIN(B2:B157)</f>
        <v>13.950999999999999</v>
      </c>
      <c r="G2">
        <f>MAX(B2:B157)</f>
        <v>15.148000000000001</v>
      </c>
      <c r="H2">
        <f>G2-F2</f>
        <v>1.1970000000000027</v>
      </c>
      <c r="K2">
        <v>1858</v>
      </c>
      <c r="L2">
        <v>8.0380000000000003</v>
      </c>
      <c r="P2">
        <f>MIN(L2:L157)</f>
        <v>7.9680000000000009</v>
      </c>
      <c r="Q2">
        <f>MAX(L2:L157)</f>
        <v>9.5560000000000009</v>
      </c>
      <c r="R2">
        <f>Q2-P2</f>
        <v>1.5880000000000001</v>
      </c>
    </row>
    <row r="3" spans="1:19" x14ac:dyDescent="0.2">
      <c r="A3">
        <v>1859</v>
      </c>
      <c r="B3">
        <v>14.135999999999999</v>
      </c>
      <c r="C3" s="1">
        <f>(B3-B2)/B2</f>
        <v>-2.8920081822672032E-3</v>
      </c>
      <c r="K3">
        <v>1859</v>
      </c>
      <c r="L3">
        <v>8.0649999999999995</v>
      </c>
      <c r="M3" s="1">
        <f>(L3-L2)/L2</f>
        <v>3.3590445384423049E-3</v>
      </c>
    </row>
    <row r="4" spans="1:19" x14ac:dyDescent="0.2">
      <c r="A4">
        <v>1860</v>
      </c>
      <c r="B4">
        <v>14.137</v>
      </c>
      <c r="C4" s="1">
        <f t="shared" ref="C4:C67" si="0">(B4-B3)/B3</f>
        <v>7.0741369553001E-5</v>
      </c>
      <c r="K4">
        <v>1860</v>
      </c>
      <c r="L4">
        <v>8.0709999999999997</v>
      </c>
      <c r="M4" s="1">
        <f t="shared" ref="M4:M67" si="1">(L4-L3)/L3</f>
        <v>7.4395536267826755E-4</v>
      </c>
    </row>
    <row r="5" spans="1:19" x14ac:dyDescent="0.2">
      <c r="A5">
        <v>1861</v>
      </c>
      <c r="B5">
        <v>14.185999999999998</v>
      </c>
      <c r="C5" s="1">
        <f t="shared" si="0"/>
        <v>3.4660819127111629E-3</v>
      </c>
      <c r="F5" t="s">
        <v>20</v>
      </c>
      <c r="K5">
        <v>1861</v>
      </c>
      <c r="L5">
        <v>8.0379999999999985</v>
      </c>
      <c r="M5" s="1">
        <f t="shared" si="1"/>
        <v>-4.0887126750094472E-3</v>
      </c>
      <c r="P5" t="s">
        <v>20</v>
      </c>
    </row>
    <row r="6" spans="1:19" x14ac:dyDescent="0.2">
      <c r="A6">
        <v>1862</v>
      </c>
      <c r="B6">
        <v>14.247999999999999</v>
      </c>
      <c r="C6" s="1">
        <f t="shared" si="0"/>
        <v>4.3705061328070758E-3</v>
      </c>
      <c r="F6" t="s">
        <v>17</v>
      </c>
      <c r="G6" t="s">
        <v>18</v>
      </c>
      <c r="H6" t="s">
        <v>19</v>
      </c>
      <c r="I6" t="s">
        <v>8</v>
      </c>
      <c r="K6">
        <v>1862</v>
      </c>
      <c r="L6">
        <v>7.9839999999999991</v>
      </c>
      <c r="M6" s="1">
        <f t="shared" si="1"/>
        <v>-6.7180890768847217E-3</v>
      </c>
      <c r="P6" t="s">
        <v>17</v>
      </c>
      <c r="Q6" t="s">
        <v>18</v>
      </c>
      <c r="R6" t="s">
        <v>19</v>
      </c>
      <c r="S6" t="s">
        <v>8</v>
      </c>
    </row>
    <row r="7" spans="1:19" x14ac:dyDescent="0.2">
      <c r="A7">
        <v>1863</v>
      </c>
      <c r="B7">
        <v>14.251000000000001</v>
      </c>
      <c r="C7" s="1">
        <f t="shared" si="0"/>
        <v>2.1055586749030671E-4</v>
      </c>
      <c r="F7" s="2">
        <f>MIN(C3:C157)</f>
        <v>-8.8888888888888212E-3</v>
      </c>
      <c r="G7" s="2">
        <f>MAX(C3:C157)</f>
        <v>1.2447839309710867E-2</v>
      </c>
      <c r="H7" s="2">
        <f>G7-F7</f>
        <v>2.1336728198599688E-2</v>
      </c>
      <c r="I7" s="2">
        <f>AVERAGE(C3:C157)</f>
        <v>4.1653344126946814E-4</v>
      </c>
      <c r="K7">
        <v>1863</v>
      </c>
      <c r="L7">
        <v>7.9909999999999997</v>
      </c>
      <c r="M7" s="1">
        <f t="shared" si="1"/>
        <v>8.7675350701409843E-4</v>
      </c>
      <c r="P7" s="2">
        <f>MIN(M3:M157)</f>
        <v>-9.1301665638494553E-3</v>
      </c>
      <c r="Q7" s="2">
        <f>MAX(M3:M157)</f>
        <v>8.4957521239379837E-3</v>
      </c>
      <c r="R7" s="2">
        <f>Q7-P7</f>
        <v>1.7625918687787439E-2</v>
      </c>
      <c r="S7" s="2">
        <f>AVERAGE(M3:M157)</f>
        <v>1.1219704060870504E-3</v>
      </c>
    </row>
    <row r="8" spans="1:19" x14ac:dyDescent="0.2">
      <c r="A8">
        <v>1864</v>
      </c>
      <c r="B8">
        <v>14.371</v>
      </c>
      <c r="C8" s="1">
        <f t="shared" si="0"/>
        <v>8.420461721984367E-3</v>
      </c>
      <c r="K8">
        <v>1864</v>
      </c>
      <c r="L8">
        <v>7.9680000000000009</v>
      </c>
      <c r="M8" s="1">
        <f t="shared" si="1"/>
        <v>-2.8782380177698411E-3</v>
      </c>
    </row>
    <row r="9" spans="1:19" x14ac:dyDescent="0.2">
      <c r="A9">
        <v>1865</v>
      </c>
      <c r="B9">
        <v>14.383000000000001</v>
      </c>
      <c r="C9" s="1">
        <f t="shared" si="0"/>
        <v>8.3501496068474391E-4</v>
      </c>
      <c r="K9">
        <v>1865</v>
      </c>
      <c r="L9">
        <v>7.9749999999999996</v>
      </c>
      <c r="M9" s="1">
        <f t="shared" si="1"/>
        <v>8.7851405622474702E-4</v>
      </c>
    </row>
    <row r="10" spans="1:19" x14ac:dyDescent="0.2">
      <c r="A10">
        <v>1866</v>
      </c>
      <c r="B10">
        <v>14.440000000000001</v>
      </c>
      <c r="C10" s="1">
        <f t="shared" si="0"/>
        <v>3.9630118890356938E-3</v>
      </c>
      <c r="E10" s="3" t="s">
        <v>22</v>
      </c>
      <c r="F10">
        <f>COUNTIF($C$3:$C$157,"&lt;-0.5%")</f>
        <v>17</v>
      </c>
      <c r="K10">
        <v>1866</v>
      </c>
      <c r="L10">
        <v>8.0039999999999996</v>
      </c>
      <c r="M10" s="1">
        <f t="shared" si="1"/>
        <v>3.636363636363626E-3</v>
      </c>
      <c r="O10" s="3" t="s">
        <v>22</v>
      </c>
      <c r="P10">
        <f>COUNTIF($M$3:$M$157,"&lt;-0.5%")</f>
        <v>4</v>
      </c>
    </row>
    <row r="11" spans="1:19" x14ac:dyDescent="0.2">
      <c r="A11">
        <v>1867</v>
      </c>
      <c r="B11">
        <v>14.408000000000001</v>
      </c>
      <c r="C11" s="1">
        <f t="shared" si="0"/>
        <v>-2.2160664819944617E-3</v>
      </c>
      <c r="E11" s="2" t="str">
        <f>"-0.5% - 0%"</f>
        <v>-0.5% - 0%</v>
      </c>
      <c r="F11" s="4">
        <f>COUNTIF($C$3:$C$157,"&lt;0")-F10</f>
        <v>50</v>
      </c>
      <c r="K11">
        <v>1867</v>
      </c>
      <c r="L11">
        <v>8.0719999999999992</v>
      </c>
      <c r="M11" s="1">
        <f t="shared" si="1"/>
        <v>8.4957521239379837E-3</v>
      </c>
      <c r="O11" s="2" t="str">
        <f>"-0.5% - 0%"</f>
        <v>-0.5% - 0%</v>
      </c>
      <c r="P11" s="4">
        <f>COUNTIF($M$3:$M$157,"&lt;0")-P10</f>
        <v>48</v>
      </c>
    </row>
    <row r="12" spans="1:19" x14ac:dyDescent="0.2">
      <c r="A12">
        <v>1868</v>
      </c>
      <c r="B12">
        <v>14.413999999999998</v>
      </c>
      <c r="C12" s="1">
        <f t="shared" si="0"/>
        <v>4.1643531371437218E-4</v>
      </c>
      <c r="E12" t="s">
        <v>23</v>
      </c>
      <c r="F12" s="4">
        <f>COUNTIF($C$3:$C$157,"&lt;.005")-SUM(F10:F11)</f>
        <v>70</v>
      </c>
      <c r="K12">
        <v>1868</v>
      </c>
      <c r="L12">
        <v>8.0869999999999997</v>
      </c>
      <c r="M12" s="1">
        <f t="shared" si="1"/>
        <v>1.8582755203172163E-3</v>
      </c>
      <c r="O12" t="s">
        <v>23</v>
      </c>
      <c r="P12" s="4">
        <f>COUNTIF($M$3:$M$157,"&lt;.005")-SUM(P10:P11)</f>
        <v>83</v>
      </c>
    </row>
    <row r="13" spans="1:19" x14ac:dyDescent="0.2">
      <c r="A13">
        <v>1869</v>
      </c>
      <c r="B13">
        <v>14.5</v>
      </c>
      <c r="C13" s="1">
        <f t="shared" si="0"/>
        <v>5.9664215346192651E-3</v>
      </c>
      <c r="E13" s="2" t="s">
        <v>24</v>
      </c>
      <c r="F13" s="4">
        <f>COUNTIF($C$3:$C$157,"&lt;.01")-SUM(F$10:F12)</f>
        <v>14</v>
      </c>
      <c r="K13">
        <v>1869</v>
      </c>
      <c r="L13">
        <v>8.1049999999999986</v>
      </c>
      <c r="M13" s="1">
        <f t="shared" si="1"/>
        <v>2.225794484975752E-3</v>
      </c>
      <c r="O13" s="2" t="s">
        <v>24</v>
      </c>
      <c r="P13" s="4">
        <f>COUNTIF($M$3:$M$157,"&lt;.01")-SUM(P$10:P12)</f>
        <v>20</v>
      </c>
    </row>
    <row r="14" spans="1:19" x14ac:dyDescent="0.2">
      <c r="A14">
        <v>1870</v>
      </c>
      <c r="B14">
        <v>14.538</v>
      </c>
      <c r="C14" s="1">
        <f t="shared" si="0"/>
        <v>2.6206896551724313E-3</v>
      </c>
      <c r="E14" s="3" t="s">
        <v>25</v>
      </c>
      <c r="F14" s="4">
        <f>COUNTIF($C$3:$C$157,"&lt;.015")-SUM(F$10:F13)</f>
        <v>4</v>
      </c>
      <c r="K14">
        <v>1870</v>
      </c>
      <c r="L14">
        <v>8.1290000000000013</v>
      </c>
      <c r="M14" s="1">
        <f t="shared" si="1"/>
        <v>2.961135101789351E-3</v>
      </c>
      <c r="O14" s="3" t="s">
        <v>25</v>
      </c>
      <c r="P14" s="4">
        <f>COUNTIF($M$3:$M$157,"&lt;.015")-SUM(P$10:P13)</f>
        <v>0</v>
      </c>
    </row>
    <row r="15" spans="1:19" x14ac:dyDescent="0.2">
      <c r="A15">
        <v>1871</v>
      </c>
      <c r="B15">
        <v>14.484</v>
      </c>
      <c r="C15" s="1">
        <f t="shared" si="0"/>
        <v>-3.7144036318613473E-3</v>
      </c>
      <c r="E15" s="2">
        <v>1.4999999999999999E-2</v>
      </c>
      <c r="K15">
        <v>1871</v>
      </c>
      <c r="L15">
        <v>8.1560000000000006</v>
      </c>
      <c r="M15" s="1">
        <f t="shared" si="1"/>
        <v>3.32144175175289E-3</v>
      </c>
      <c r="O15" s="2">
        <v>1.4999999999999999E-2</v>
      </c>
    </row>
    <row r="16" spans="1:19" x14ac:dyDescent="0.2">
      <c r="A16">
        <v>1872</v>
      </c>
      <c r="B16">
        <v>14.504</v>
      </c>
      <c r="C16" s="1">
        <f t="shared" si="0"/>
        <v>1.3808340237503158E-3</v>
      </c>
      <c r="F16" t="b">
        <f>SUM(F10:F15)=155</f>
        <v>1</v>
      </c>
      <c r="K16">
        <v>1872</v>
      </c>
      <c r="L16">
        <v>8.2189999999999994</v>
      </c>
      <c r="M16" s="1">
        <f t="shared" si="1"/>
        <v>7.724374693477051E-3</v>
      </c>
      <c r="P16" t="b">
        <f>SUM(P10:P15)=155</f>
        <v>1</v>
      </c>
    </row>
    <row r="17" spans="1:13" x14ac:dyDescent="0.2">
      <c r="A17">
        <v>1873</v>
      </c>
      <c r="B17">
        <v>14.507</v>
      </c>
      <c r="C17" s="1">
        <f t="shared" si="0"/>
        <v>2.0683949255378612E-4</v>
      </c>
      <c r="K17">
        <v>1873</v>
      </c>
      <c r="L17">
        <v>8.2429999999999986</v>
      </c>
      <c r="M17" s="1">
        <f t="shared" si="1"/>
        <v>2.9200632680373689E-3</v>
      </c>
    </row>
    <row r="18" spans="1:13" x14ac:dyDescent="0.2">
      <c r="A18">
        <v>1874</v>
      </c>
      <c r="B18">
        <v>14.398000000000001</v>
      </c>
      <c r="C18" s="1">
        <f t="shared" si="0"/>
        <v>-7.5136141173225484E-3</v>
      </c>
      <c r="K18">
        <v>1874</v>
      </c>
      <c r="L18">
        <v>8.2880000000000003</v>
      </c>
      <c r="M18" s="1">
        <f t="shared" si="1"/>
        <v>5.4591774839259626E-3</v>
      </c>
    </row>
    <row r="19" spans="1:13" x14ac:dyDescent="0.2">
      <c r="A19">
        <v>1875</v>
      </c>
      <c r="B19">
        <v>14.441999999999998</v>
      </c>
      <c r="C19" s="1">
        <f t="shared" si="0"/>
        <v>3.0559799972216229E-3</v>
      </c>
      <c r="K19">
        <v>1875</v>
      </c>
      <c r="L19">
        <v>8.2559999999999985</v>
      </c>
      <c r="M19" s="1">
        <f t="shared" si="1"/>
        <v>-3.8610038610040788E-3</v>
      </c>
    </row>
    <row r="20" spans="1:13" x14ac:dyDescent="0.2">
      <c r="A20">
        <v>1876</v>
      </c>
      <c r="B20">
        <v>14.419</v>
      </c>
      <c r="C20" s="1">
        <f t="shared" si="0"/>
        <v>-1.5925772053730725E-3</v>
      </c>
      <c r="K20">
        <v>1876</v>
      </c>
      <c r="L20">
        <v>8.2349999999999994</v>
      </c>
      <c r="M20" s="1">
        <f t="shared" si="1"/>
        <v>-2.5436046511626725E-3</v>
      </c>
    </row>
    <row r="21" spans="1:13" x14ac:dyDescent="0.2">
      <c r="A21">
        <v>1877</v>
      </c>
      <c r="B21">
        <v>14.476000000000003</v>
      </c>
      <c r="C21" s="1">
        <f t="shared" si="0"/>
        <v>3.9531174145226548E-3</v>
      </c>
      <c r="K21">
        <v>1877</v>
      </c>
      <c r="L21">
        <v>8.2449999999999992</v>
      </c>
      <c r="M21" s="1">
        <f t="shared" si="1"/>
        <v>1.2143290831815165E-3</v>
      </c>
    </row>
    <row r="22" spans="1:13" x14ac:dyDescent="0.2">
      <c r="A22">
        <v>1878</v>
      </c>
      <c r="B22">
        <v>14.488</v>
      </c>
      <c r="C22" s="1">
        <f t="shared" si="0"/>
        <v>8.289582757665722E-4</v>
      </c>
      <c r="K22">
        <v>1878</v>
      </c>
      <c r="L22">
        <v>8.302999999999999</v>
      </c>
      <c r="M22" s="1">
        <f t="shared" si="1"/>
        <v>7.0345664038811203E-3</v>
      </c>
    </row>
    <row r="23" spans="1:13" x14ac:dyDescent="0.2">
      <c r="A23">
        <v>1879</v>
      </c>
      <c r="B23">
        <v>14.450999999999999</v>
      </c>
      <c r="C23" s="1">
        <f t="shared" si="0"/>
        <v>-2.5538376587521268E-3</v>
      </c>
      <c r="K23">
        <v>1879</v>
      </c>
      <c r="L23">
        <v>8.2769999999999992</v>
      </c>
      <c r="M23" s="1">
        <f t="shared" si="1"/>
        <v>-3.1313982897747568E-3</v>
      </c>
    </row>
    <row r="24" spans="1:13" x14ac:dyDescent="0.2">
      <c r="A24">
        <v>1880</v>
      </c>
      <c r="B24">
        <v>14.353999999999999</v>
      </c>
      <c r="C24" s="1">
        <f t="shared" si="0"/>
        <v>-6.7123382464881007E-3</v>
      </c>
      <c r="K24">
        <v>1880</v>
      </c>
      <c r="L24">
        <v>8.2690000000000001</v>
      </c>
      <c r="M24" s="1">
        <f t="shared" si="1"/>
        <v>-9.6653376827342274E-4</v>
      </c>
    </row>
    <row r="25" spans="1:13" x14ac:dyDescent="0.2">
      <c r="A25">
        <v>1881</v>
      </c>
      <c r="B25">
        <v>14.359000000000004</v>
      </c>
      <c r="C25" s="1">
        <f t="shared" si="0"/>
        <v>3.4833495889677682E-4</v>
      </c>
      <c r="K25">
        <v>1881</v>
      </c>
      <c r="L25">
        <v>8.2839999999999989</v>
      </c>
      <c r="M25" s="1">
        <f t="shared" si="1"/>
        <v>1.8140041117425071E-3</v>
      </c>
    </row>
    <row r="26" spans="1:13" x14ac:dyDescent="0.2">
      <c r="A26">
        <v>1882</v>
      </c>
      <c r="B26">
        <v>14.254000000000001</v>
      </c>
      <c r="C26" s="1">
        <f t="shared" si="0"/>
        <v>-7.3124869419877551E-3</v>
      </c>
      <c r="K26">
        <v>1882</v>
      </c>
      <c r="L26">
        <v>8.2779999999999987</v>
      </c>
      <c r="M26" s="1">
        <f t="shared" si="1"/>
        <v>-7.2428778367940945E-4</v>
      </c>
    </row>
    <row r="27" spans="1:13" x14ac:dyDescent="0.2">
      <c r="A27">
        <v>1883</v>
      </c>
      <c r="B27">
        <v>14.201000000000002</v>
      </c>
      <c r="C27" s="1">
        <f t="shared" si="0"/>
        <v>-3.7182545250455342E-3</v>
      </c>
      <c r="K27">
        <v>1883</v>
      </c>
      <c r="L27">
        <v>8.2409999999999997</v>
      </c>
      <c r="M27" s="1">
        <f t="shared" si="1"/>
        <v>-4.4696786663444114E-3</v>
      </c>
    </row>
    <row r="28" spans="1:13" x14ac:dyDescent="0.2">
      <c r="A28">
        <v>1884</v>
      </c>
      <c r="B28">
        <v>14.196999999999999</v>
      </c>
      <c r="C28" s="1">
        <f t="shared" si="0"/>
        <v>-2.8167030490832415E-4</v>
      </c>
      <c r="K28">
        <v>1884</v>
      </c>
      <c r="L28">
        <v>8.1750000000000007</v>
      </c>
      <c r="M28" s="1">
        <f t="shared" si="1"/>
        <v>-8.0087368037858216E-3</v>
      </c>
    </row>
    <row r="29" spans="1:13" x14ac:dyDescent="0.2">
      <c r="A29">
        <v>1885</v>
      </c>
      <c r="B29">
        <v>14.225999999999999</v>
      </c>
      <c r="C29" s="1">
        <f t="shared" si="0"/>
        <v>2.0426850743114683E-3</v>
      </c>
      <c r="K29">
        <v>1885</v>
      </c>
      <c r="L29">
        <v>8.1809999999999992</v>
      </c>
      <c r="M29" s="1">
        <f t="shared" si="1"/>
        <v>7.3394495412825085E-4</v>
      </c>
    </row>
    <row r="30" spans="1:13" x14ac:dyDescent="0.2">
      <c r="A30">
        <v>1886</v>
      </c>
      <c r="B30">
        <v>14.24</v>
      </c>
      <c r="C30" s="1">
        <f t="shared" si="0"/>
        <v>9.8411359482645329E-4</v>
      </c>
      <c r="K30">
        <v>1886</v>
      </c>
      <c r="L30">
        <v>8.1679999999999993</v>
      </c>
      <c r="M30" s="1">
        <f t="shared" si="1"/>
        <v>-1.5890477936682437E-3</v>
      </c>
    </row>
    <row r="31" spans="1:13" x14ac:dyDescent="0.2">
      <c r="A31">
        <v>1887</v>
      </c>
      <c r="B31">
        <v>14.175000000000001</v>
      </c>
      <c r="C31" s="1">
        <f t="shared" si="0"/>
        <v>-4.5646067415729989E-3</v>
      </c>
      <c r="K31">
        <v>1887</v>
      </c>
      <c r="L31">
        <v>8.1050000000000004</v>
      </c>
      <c r="M31" s="1">
        <f t="shared" si="1"/>
        <v>-7.7130264446619544E-3</v>
      </c>
    </row>
    <row r="32" spans="1:13" x14ac:dyDescent="0.2">
      <c r="A32">
        <v>1888</v>
      </c>
      <c r="B32">
        <v>14.207999999999998</v>
      </c>
      <c r="C32" s="1">
        <f t="shared" si="0"/>
        <v>2.3280423280421657E-3</v>
      </c>
      <c r="K32">
        <v>1888</v>
      </c>
      <c r="L32">
        <v>8.0310000000000006</v>
      </c>
      <c r="M32" s="1">
        <f t="shared" si="1"/>
        <v>-9.1301665638494553E-3</v>
      </c>
    </row>
    <row r="33" spans="1:13" x14ac:dyDescent="0.2">
      <c r="A33">
        <v>1889</v>
      </c>
      <c r="B33">
        <v>14.269</v>
      </c>
      <c r="C33" s="1">
        <f t="shared" si="0"/>
        <v>4.2933558558559777E-3</v>
      </c>
      <c r="K33">
        <v>1889</v>
      </c>
      <c r="L33">
        <v>8.0460000000000012</v>
      </c>
      <c r="M33" s="1">
        <f t="shared" si="1"/>
        <v>1.8677624206201678E-3</v>
      </c>
    </row>
    <row r="34" spans="1:13" x14ac:dyDescent="0.2">
      <c r="A34">
        <v>1890</v>
      </c>
      <c r="B34">
        <v>14.352</v>
      </c>
      <c r="C34" s="1">
        <f t="shared" si="0"/>
        <v>5.816805662625284E-3</v>
      </c>
      <c r="K34">
        <v>1890</v>
      </c>
      <c r="L34">
        <v>8.0310000000000006</v>
      </c>
      <c r="M34" s="1">
        <f t="shared" si="1"/>
        <v>-1.8642803877703909E-3</v>
      </c>
    </row>
    <row r="35" spans="1:13" x14ac:dyDescent="0.2">
      <c r="A35">
        <v>1891</v>
      </c>
      <c r="B35">
        <v>14.359</v>
      </c>
      <c r="C35" s="1">
        <f t="shared" si="0"/>
        <v>4.8773690078035624E-4</v>
      </c>
      <c r="K35">
        <v>1891</v>
      </c>
      <c r="L35">
        <v>8.0059999999999985</v>
      </c>
      <c r="M35" s="1">
        <f t="shared" si="1"/>
        <v>-3.112937367700427E-3</v>
      </c>
    </row>
    <row r="36" spans="1:13" x14ac:dyDescent="0.2">
      <c r="A36">
        <v>1892</v>
      </c>
      <c r="B36">
        <v>14.406000000000001</v>
      </c>
      <c r="C36" s="1">
        <f t="shared" si="0"/>
        <v>3.2732084406992545E-3</v>
      </c>
      <c r="K36">
        <v>1892</v>
      </c>
      <c r="L36">
        <v>8</v>
      </c>
      <c r="M36" s="1">
        <f t="shared" si="1"/>
        <v>-7.4943792155863749E-4</v>
      </c>
    </row>
    <row r="37" spans="1:13" x14ac:dyDescent="0.2">
      <c r="A37">
        <v>1893</v>
      </c>
      <c r="B37">
        <v>14.353000000000003</v>
      </c>
      <c r="C37" s="1">
        <f t="shared" si="0"/>
        <v>-3.6790226294597579E-3</v>
      </c>
      <c r="K37">
        <v>1893</v>
      </c>
      <c r="L37">
        <v>8.0080000000000009</v>
      </c>
      <c r="M37" s="1">
        <f t="shared" si="1"/>
        <v>1.0000000000001119E-3</v>
      </c>
    </row>
    <row r="38" spans="1:13" x14ac:dyDescent="0.2">
      <c r="A38">
        <v>1894</v>
      </c>
      <c r="B38">
        <v>14.327999999999999</v>
      </c>
      <c r="C38" s="1">
        <f t="shared" si="0"/>
        <v>-1.7417961401800252E-3</v>
      </c>
      <c r="K38">
        <v>1894</v>
      </c>
      <c r="L38">
        <v>8.0470000000000006</v>
      </c>
      <c r="M38" s="1">
        <f t="shared" si="1"/>
        <v>4.8701298701298327E-3</v>
      </c>
    </row>
    <row r="39" spans="1:13" x14ac:dyDescent="0.2">
      <c r="A39">
        <v>1895</v>
      </c>
      <c r="B39">
        <v>14.217999999999998</v>
      </c>
      <c r="C39" s="1">
        <f t="shared" si="0"/>
        <v>-7.6772752652150486E-3</v>
      </c>
      <c r="K39">
        <v>1895</v>
      </c>
      <c r="L39">
        <v>8.0699999999999985</v>
      </c>
      <c r="M39" s="1">
        <f t="shared" si="1"/>
        <v>2.8582080278362009E-3</v>
      </c>
    </row>
    <row r="40" spans="1:13" x14ac:dyDescent="0.2">
      <c r="A40">
        <v>1896</v>
      </c>
      <c r="B40">
        <v>14.182000000000002</v>
      </c>
      <c r="C40" s="1">
        <f t="shared" si="0"/>
        <v>-2.5320016880008467E-3</v>
      </c>
      <c r="K40">
        <v>1896</v>
      </c>
      <c r="L40">
        <v>8.0960000000000001</v>
      </c>
      <c r="M40" s="1">
        <f t="shared" si="1"/>
        <v>3.221809169764756E-3</v>
      </c>
    </row>
    <row r="41" spans="1:13" x14ac:dyDescent="0.2">
      <c r="A41">
        <v>1897</v>
      </c>
      <c r="B41">
        <v>14.125</v>
      </c>
      <c r="C41" s="1">
        <f t="shared" si="0"/>
        <v>-4.0191792412919303E-3</v>
      </c>
      <c r="K41">
        <v>1897</v>
      </c>
      <c r="L41">
        <v>8.1340000000000003</v>
      </c>
      <c r="M41" s="1">
        <f t="shared" si="1"/>
        <v>4.6936758893280951E-3</v>
      </c>
    </row>
    <row r="42" spans="1:13" x14ac:dyDescent="0.2">
      <c r="A42">
        <v>1898</v>
      </c>
      <c r="B42">
        <v>14.032000000000002</v>
      </c>
      <c r="C42" s="1">
        <f t="shared" si="0"/>
        <v>-6.584070796460049E-3</v>
      </c>
      <c r="K42">
        <v>1898</v>
      </c>
      <c r="L42">
        <v>8.1430000000000007</v>
      </c>
      <c r="M42" s="1">
        <f t="shared" si="1"/>
        <v>1.1064666830588076E-3</v>
      </c>
    </row>
    <row r="43" spans="1:13" x14ac:dyDescent="0.2">
      <c r="A43">
        <v>1899</v>
      </c>
      <c r="B43">
        <v>13.955000000000002</v>
      </c>
      <c r="C43" s="1">
        <f t="shared" si="0"/>
        <v>-5.4874572405929269E-3</v>
      </c>
      <c r="K43">
        <v>1899</v>
      </c>
      <c r="L43">
        <v>8.1510000000000016</v>
      </c>
      <c r="M43" s="1">
        <f t="shared" si="1"/>
        <v>9.8243890458073126E-4</v>
      </c>
    </row>
    <row r="44" spans="1:13" x14ac:dyDescent="0.2">
      <c r="A44">
        <v>1900</v>
      </c>
      <c r="B44">
        <v>14.013999999999999</v>
      </c>
      <c r="C44" s="1">
        <f t="shared" si="0"/>
        <v>4.2278753135075236E-3</v>
      </c>
      <c r="K44">
        <v>1900</v>
      </c>
      <c r="L44">
        <v>8.2040000000000006</v>
      </c>
      <c r="M44" s="1">
        <f t="shared" si="1"/>
        <v>6.5022696601642789E-3</v>
      </c>
    </row>
    <row r="45" spans="1:13" x14ac:dyDescent="0.2">
      <c r="A45">
        <v>1901</v>
      </c>
      <c r="B45">
        <v>14.001999999999999</v>
      </c>
      <c r="C45" s="1">
        <f t="shared" si="0"/>
        <v>-8.5628657057231731E-4</v>
      </c>
      <c r="K45">
        <v>1901</v>
      </c>
      <c r="L45">
        <v>8.2560000000000002</v>
      </c>
      <c r="M45" s="1">
        <f t="shared" si="1"/>
        <v>6.3383715260847875E-3</v>
      </c>
    </row>
    <row r="46" spans="1:13" x14ac:dyDescent="0.2">
      <c r="A46">
        <v>1902</v>
      </c>
      <c r="B46">
        <v>14.004000000000001</v>
      </c>
      <c r="C46" s="1">
        <f t="shared" si="0"/>
        <v>1.4283673760908758E-4</v>
      </c>
      <c r="K46">
        <v>1902</v>
      </c>
      <c r="L46">
        <v>8.2789999999999981</v>
      </c>
      <c r="M46" s="1">
        <f t="shared" si="1"/>
        <v>2.7858527131780415E-3</v>
      </c>
    </row>
    <row r="47" spans="1:13" x14ac:dyDescent="0.2">
      <c r="A47">
        <v>1903</v>
      </c>
      <c r="B47">
        <v>14.076000000000002</v>
      </c>
      <c r="C47" s="1">
        <f t="shared" si="0"/>
        <v>5.1413881748072652E-3</v>
      </c>
      <c r="K47">
        <v>1903</v>
      </c>
      <c r="L47">
        <v>8.2949999999999999</v>
      </c>
      <c r="M47" s="1">
        <f t="shared" si="1"/>
        <v>1.9326005556228765E-3</v>
      </c>
    </row>
    <row r="48" spans="1:13" x14ac:dyDescent="0.2">
      <c r="A48">
        <v>1904</v>
      </c>
      <c r="B48">
        <v>14.146000000000001</v>
      </c>
      <c r="C48" s="1">
        <f t="shared" si="0"/>
        <v>4.9730036942312091E-3</v>
      </c>
      <c r="K48">
        <v>1904</v>
      </c>
      <c r="L48">
        <v>8.2880000000000003</v>
      </c>
      <c r="M48" s="1">
        <f t="shared" si="1"/>
        <v>-8.4388185654004494E-4</v>
      </c>
    </row>
    <row r="49" spans="1:13" x14ac:dyDescent="0.2">
      <c r="A49">
        <v>1905</v>
      </c>
      <c r="B49">
        <v>14.189999999999998</v>
      </c>
      <c r="C49" s="1">
        <f t="shared" si="0"/>
        <v>3.1104199066871855E-3</v>
      </c>
      <c r="K49">
        <v>1905</v>
      </c>
      <c r="L49">
        <v>8.2960000000000012</v>
      </c>
      <c r="M49" s="1">
        <f t="shared" si="1"/>
        <v>9.6525096525107326E-4</v>
      </c>
    </row>
    <row r="50" spans="1:13" x14ac:dyDescent="0.2">
      <c r="A50">
        <v>1906</v>
      </c>
      <c r="B50">
        <v>14.248999999999999</v>
      </c>
      <c r="C50" s="1">
        <f t="shared" si="0"/>
        <v>4.1578576462298136E-3</v>
      </c>
      <c r="K50">
        <v>1906</v>
      </c>
      <c r="L50">
        <v>8.3129999999999988</v>
      </c>
      <c r="M50" s="1">
        <f t="shared" si="1"/>
        <v>2.0491803278685728E-3</v>
      </c>
    </row>
    <row r="51" spans="1:13" x14ac:dyDescent="0.2">
      <c r="A51">
        <v>1907</v>
      </c>
      <c r="B51">
        <v>14.302000000000001</v>
      </c>
      <c r="C51" s="1">
        <f t="shared" si="0"/>
        <v>3.7195592673171874E-3</v>
      </c>
      <c r="K51">
        <v>1907</v>
      </c>
      <c r="L51">
        <v>8.2789999999999999</v>
      </c>
      <c r="M51" s="1">
        <f t="shared" si="1"/>
        <v>-4.0899795501021198E-3</v>
      </c>
    </row>
    <row r="52" spans="1:13" x14ac:dyDescent="0.2">
      <c r="A52">
        <v>1908</v>
      </c>
      <c r="B52">
        <v>14.325999999999999</v>
      </c>
      <c r="C52" s="1">
        <f t="shared" si="0"/>
        <v>1.6780869808416554E-3</v>
      </c>
      <c r="K52">
        <v>1908</v>
      </c>
      <c r="L52">
        <v>8.2799999999999994</v>
      </c>
      <c r="M52" s="1">
        <f t="shared" si="1"/>
        <v>1.2078753472634929E-4</v>
      </c>
    </row>
    <row r="53" spans="1:13" x14ac:dyDescent="0.2">
      <c r="A53">
        <v>1909</v>
      </c>
      <c r="B53">
        <v>14.327000000000002</v>
      </c>
      <c r="C53" s="1">
        <f t="shared" si="0"/>
        <v>6.9803155102819947E-5</v>
      </c>
      <c r="K53">
        <v>1909</v>
      </c>
      <c r="L53">
        <v>8.2580000000000009</v>
      </c>
      <c r="M53" s="1">
        <f t="shared" si="1"/>
        <v>-2.6570048309176894E-3</v>
      </c>
    </row>
    <row r="54" spans="1:13" x14ac:dyDescent="0.2">
      <c r="A54">
        <v>1910</v>
      </c>
      <c r="B54">
        <v>14.280000000000001</v>
      </c>
      <c r="C54" s="1">
        <f t="shared" si="0"/>
        <v>-3.2805192992252804E-3</v>
      </c>
      <c r="K54">
        <v>1910</v>
      </c>
      <c r="L54">
        <v>8.23</v>
      </c>
      <c r="M54" s="1">
        <f t="shared" si="1"/>
        <v>-3.3906514894648178E-3</v>
      </c>
    </row>
    <row r="55" spans="1:13" x14ac:dyDescent="0.2">
      <c r="A55">
        <v>1911</v>
      </c>
      <c r="B55">
        <v>14.192000000000002</v>
      </c>
      <c r="C55" s="1">
        <f t="shared" si="0"/>
        <v>-6.1624649859943403E-3</v>
      </c>
      <c r="K55">
        <v>1911</v>
      </c>
      <c r="L55">
        <v>8.1939999999999991</v>
      </c>
      <c r="M55" s="1">
        <f t="shared" si="1"/>
        <v>-4.3742405832322435E-3</v>
      </c>
    </row>
    <row r="56" spans="1:13" x14ac:dyDescent="0.2">
      <c r="A56">
        <v>1912</v>
      </c>
      <c r="B56">
        <v>14.179999999999998</v>
      </c>
      <c r="C56" s="1">
        <f t="shared" si="0"/>
        <v>-8.4554678692249198E-4</v>
      </c>
      <c r="K56">
        <v>1912</v>
      </c>
      <c r="L56">
        <v>8.1810000000000009</v>
      </c>
      <c r="M56" s="1">
        <f t="shared" si="1"/>
        <v>-1.5865267268730932E-3</v>
      </c>
    </row>
    <row r="57" spans="1:13" x14ac:dyDescent="0.2">
      <c r="A57">
        <v>1913</v>
      </c>
      <c r="B57">
        <v>14.206000000000003</v>
      </c>
      <c r="C57" s="1">
        <f t="shared" si="0"/>
        <v>1.8335684062062859E-3</v>
      </c>
      <c r="K57">
        <v>1913</v>
      </c>
      <c r="L57">
        <v>8.1890000000000001</v>
      </c>
      <c r="M57" s="1">
        <f t="shared" si="1"/>
        <v>9.7787556533420351E-4</v>
      </c>
    </row>
    <row r="58" spans="1:13" x14ac:dyDescent="0.2">
      <c r="A58">
        <v>1914</v>
      </c>
      <c r="B58">
        <v>14.189000000000002</v>
      </c>
      <c r="C58" s="1">
        <f t="shared" si="0"/>
        <v>-1.1966774602281593E-3</v>
      </c>
      <c r="K58">
        <v>1914</v>
      </c>
      <c r="L58">
        <v>8.2390000000000008</v>
      </c>
      <c r="M58" s="1">
        <f t="shared" si="1"/>
        <v>6.1057516180242659E-3</v>
      </c>
    </row>
    <row r="59" spans="1:13" x14ac:dyDescent="0.2">
      <c r="A59">
        <v>1915</v>
      </c>
      <c r="B59">
        <v>14.180000000000001</v>
      </c>
      <c r="C59" s="1">
        <f t="shared" si="0"/>
        <v>-6.3429417154135879E-4</v>
      </c>
      <c r="K59">
        <v>1915</v>
      </c>
      <c r="L59">
        <v>8.2750000000000021</v>
      </c>
      <c r="M59" s="1">
        <f t="shared" si="1"/>
        <v>4.3694623133877118E-3</v>
      </c>
    </row>
    <row r="60" spans="1:13" x14ac:dyDescent="0.2">
      <c r="A60">
        <v>1916</v>
      </c>
      <c r="B60">
        <v>14.059999999999999</v>
      </c>
      <c r="C60" s="1">
        <f t="shared" si="0"/>
        <v>-8.462623413258305E-3</v>
      </c>
      <c r="K60">
        <v>1916</v>
      </c>
      <c r="L60">
        <v>8.2600000000000016</v>
      </c>
      <c r="M60" s="1">
        <f t="shared" si="1"/>
        <v>-1.8126888217523342E-3</v>
      </c>
    </row>
    <row r="61" spans="1:13" x14ac:dyDescent="0.2">
      <c r="A61">
        <v>1917</v>
      </c>
      <c r="B61">
        <v>14.032</v>
      </c>
      <c r="C61" s="1">
        <f t="shared" si="0"/>
        <v>-1.9914651493597932E-3</v>
      </c>
      <c r="K61">
        <v>1917</v>
      </c>
      <c r="L61">
        <v>8.2669999999999995</v>
      </c>
      <c r="M61" s="1">
        <f t="shared" si="1"/>
        <v>8.4745762711838926E-4</v>
      </c>
    </row>
    <row r="62" spans="1:13" x14ac:dyDescent="0.2">
      <c r="A62">
        <v>1918</v>
      </c>
      <c r="B62">
        <v>14.044999999999998</v>
      </c>
      <c r="C62" s="1">
        <f t="shared" si="0"/>
        <v>9.2645381984023123E-4</v>
      </c>
      <c r="K62">
        <v>1918</v>
      </c>
      <c r="L62">
        <v>8.2609999999999992</v>
      </c>
      <c r="M62" s="1">
        <f t="shared" si="1"/>
        <v>-7.2577718640380161E-4</v>
      </c>
    </row>
    <row r="63" spans="1:13" x14ac:dyDescent="0.2">
      <c r="A63">
        <v>1919</v>
      </c>
      <c r="B63">
        <v>14</v>
      </c>
      <c r="C63" s="1">
        <f t="shared" si="0"/>
        <v>-3.2039871840511326E-3</v>
      </c>
      <c r="K63">
        <v>1919</v>
      </c>
      <c r="L63">
        <v>8.2810000000000006</v>
      </c>
      <c r="M63" s="1">
        <f t="shared" si="1"/>
        <v>2.4210144050358737E-3</v>
      </c>
    </row>
    <row r="64" spans="1:13" x14ac:dyDescent="0.2">
      <c r="A64">
        <v>1920</v>
      </c>
      <c r="B64">
        <v>13.955000000000002</v>
      </c>
      <c r="C64" s="1">
        <f t="shared" si="0"/>
        <v>-3.2142857142855824E-3</v>
      </c>
      <c r="K64">
        <v>1920</v>
      </c>
      <c r="L64">
        <v>8.2949999999999982</v>
      </c>
      <c r="M64" s="1">
        <f t="shared" si="1"/>
        <v>1.6906170752321664E-3</v>
      </c>
    </row>
    <row r="65" spans="1:13" x14ac:dyDescent="0.2">
      <c r="A65">
        <v>1921</v>
      </c>
      <c r="B65">
        <v>14.032999999999998</v>
      </c>
      <c r="C65" s="1">
        <f t="shared" si="0"/>
        <v>5.5893944822641229E-3</v>
      </c>
      <c r="K65">
        <v>1921</v>
      </c>
      <c r="L65">
        <v>8.3339999999999996</v>
      </c>
      <c r="M65" s="1">
        <f t="shared" si="1"/>
        <v>4.7016274864377918E-3</v>
      </c>
    </row>
    <row r="66" spans="1:13" x14ac:dyDescent="0.2">
      <c r="A66">
        <v>1922</v>
      </c>
      <c r="B66">
        <v>13.999000000000001</v>
      </c>
      <c r="C66" s="1">
        <f t="shared" si="0"/>
        <v>-2.422860400484369E-3</v>
      </c>
      <c r="K66">
        <v>1922</v>
      </c>
      <c r="L66">
        <v>8.3580000000000005</v>
      </c>
      <c r="M66" s="1">
        <f t="shared" si="1"/>
        <v>2.8797696184306347E-3</v>
      </c>
    </row>
    <row r="67" spans="1:13" x14ac:dyDescent="0.2">
      <c r="A67">
        <v>1923</v>
      </c>
      <c r="B67">
        <v>13.973999999999998</v>
      </c>
      <c r="C67" s="1">
        <f t="shared" si="0"/>
        <v>-1.7858418458462841E-3</v>
      </c>
      <c r="K67">
        <v>1923</v>
      </c>
      <c r="L67">
        <v>8.370000000000001</v>
      </c>
      <c r="M67" s="1">
        <f t="shared" si="1"/>
        <v>1.4357501794688267E-3</v>
      </c>
    </row>
    <row r="68" spans="1:13" x14ac:dyDescent="0.2">
      <c r="A68">
        <v>1924</v>
      </c>
      <c r="B68">
        <v>13.950999999999999</v>
      </c>
      <c r="C68" s="1">
        <f t="shared" ref="C68:C131" si="2">(B68-B67)/B67</f>
        <v>-1.6459138399885279E-3</v>
      </c>
      <c r="K68">
        <v>1924</v>
      </c>
      <c r="L68">
        <v>8.3620000000000001</v>
      </c>
      <c r="M68" s="1">
        <f t="shared" ref="M68:M131" si="3">(L68-L67)/L67</f>
        <v>-9.5579450418170782E-4</v>
      </c>
    </row>
    <row r="69" spans="1:13" x14ac:dyDescent="0.2">
      <c r="A69">
        <v>1925</v>
      </c>
      <c r="B69">
        <v>13.954999999999998</v>
      </c>
      <c r="C69" s="1">
        <f t="shared" si="2"/>
        <v>2.8671779800727975E-4</v>
      </c>
      <c r="K69">
        <v>1925</v>
      </c>
      <c r="L69">
        <v>8.3560000000000016</v>
      </c>
      <c r="M69" s="1">
        <f t="shared" si="3"/>
        <v>-7.1753169098283322E-4</v>
      </c>
    </row>
    <row r="70" spans="1:13" x14ac:dyDescent="0.2">
      <c r="A70">
        <v>1926</v>
      </c>
      <c r="B70">
        <v>14.107999999999999</v>
      </c>
      <c r="C70" s="1">
        <f t="shared" si="2"/>
        <v>1.0963812253672553E-2</v>
      </c>
      <c r="K70">
        <v>1926</v>
      </c>
      <c r="L70">
        <v>8.4060000000000024</v>
      </c>
      <c r="M70" s="1">
        <f t="shared" si="3"/>
        <v>5.9837242699857232E-3</v>
      </c>
    </row>
    <row r="71" spans="1:13" x14ac:dyDescent="0.2">
      <c r="A71">
        <v>1927</v>
      </c>
      <c r="B71">
        <v>14.125999999999999</v>
      </c>
      <c r="C71" s="1">
        <f t="shared" si="2"/>
        <v>1.2758718457613187E-3</v>
      </c>
      <c r="K71">
        <v>1927</v>
      </c>
      <c r="L71">
        <v>8.4559999999999995</v>
      </c>
      <c r="M71" s="1">
        <f t="shared" si="3"/>
        <v>5.9481322864617112E-3</v>
      </c>
    </row>
    <row r="72" spans="1:13" x14ac:dyDescent="0.2">
      <c r="A72">
        <v>1928</v>
      </c>
      <c r="B72">
        <v>14.144</v>
      </c>
      <c r="C72" s="1">
        <f t="shared" si="2"/>
        <v>1.2742460710746626E-3</v>
      </c>
      <c r="K72">
        <v>1928</v>
      </c>
      <c r="L72">
        <v>8.5059999999999985</v>
      </c>
      <c r="M72" s="1">
        <f t="shared" si="3"/>
        <v>5.9129612109743305E-3</v>
      </c>
    </row>
    <row r="73" spans="1:13" x14ac:dyDescent="0.2">
      <c r="A73">
        <v>1929</v>
      </c>
      <c r="B73">
        <v>14.209</v>
      </c>
      <c r="C73" s="1">
        <f t="shared" si="2"/>
        <v>4.5955882352940822E-3</v>
      </c>
      <c r="K73">
        <v>1929</v>
      </c>
      <c r="L73">
        <v>8.4919999999999991</v>
      </c>
      <c r="M73" s="1">
        <f t="shared" si="3"/>
        <v>-1.645897013872484E-3</v>
      </c>
    </row>
    <row r="74" spans="1:13" x14ac:dyDescent="0.2">
      <c r="A74">
        <v>1930</v>
      </c>
      <c r="B74">
        <v>14.262</v>
      </c>
      <c r="C74" s="1">
        <f t="shared" si="2"/>
        <v>3.7300302625097349E-3</v>
      </c>
      <c r="K74">
        <v>1930</v>
      </c>
      <c r="L74">
        <v>8.5189999999999984</v>
      </c>
      <c r="M74" s="1">
        <f t="shared" si="3"/>
        <v>3.1794630240225209E-3</v>
      </c>
    </row>
    <row r="75" spans="1:13" x14ac:dyDescent="0.2">
      <c r="A75">
        <v>1931</v>
      </c>
      <c r="B75">
        <v>14.331</v>
      </c>
      <c r="C75" s="1">
        <f t="shared" si="2"/>
        <v>4.838031131678521E-3</v>
      </c>
      <c r="K75">
        <v>1931</v>
      </c>
      <c r="L75">
        <v>8.5339999999999989</v>
      </c>
      <c r="M75" s="1">
        <f t="shared" si="3"/>
        <v>1.7607700434323949E-3</v>
      </c>
    </row>
    <row r="76" spans="1:13" x14ac:dyDescent="0.2">
      <c r="A76">
        <v>1932</v>
      </c>
      <c r="B76">
        <v>14.394000000000002</v>
      </c>
      <c r="C76" s="1">
        <f t="shared" si="2"/>
        <v>4.3960644756124755E-3</v>
      </c>
      <c r="K76">
        <v>1932</v>
      </c>
      <c r="L76">
        <v>8.5639999999999983</v>
      </c>
      <c r="M76" s="1">
        <f t="shared" si="3"/>
        <v>3.5153503632527963E-3</v>
      </c>
    </row>
    <row r="77" spans="1:13" x14ac:dyDescent="0.2">
      <c r="A77">
        <v>1933</v>
      </c>
      <c r="B77">
        <v>14.374000000000001</v>
      </c>
      <c r="C77" s="1">
        <f t="shared" si="2"/>
        <v>-1.3894678338197406E-3</v>
      </c>
      <c r="K77">
        <v>1933</v>
      </c>
      <c r="L77">
        <v>8.5560000000000009</v>
      </c>
      <c r="M77" s="1">
        <f t="shared" si="3"/>
        <v>-9.3414292386704157E-4</v>
      </c>
    </row>
    <row r="78" spans="1:13" x14ac:dyDescent="0.2">
      <c r="A78">
        <v>1934</v>
      </c>
      <c r="B78">
        <v>14.494999999999999</v>
      </c>
      <c r="C78" s="1">
        <f t="shared" si="2"/>
        <v>8.4179769027409677E-3</v>
      </c>
      <c r="K78">
        <v>1934</v>
      </c>
      <c r="L78">
        <v>8.5680000000000014</v>
      </c>
      <c r="M78" s="1">
        <f t="shared" si="3"/>
        <v>1.4025245441795762E-3</v>
      </c>
    </row>
    <row r="79" spans="1:13" x14ac:dyDescent="0.2">
      <c r="A79">
        <v>1935</v>
      </c>
      <c r="B79">
        <v>14.472999999999999</v>
      </c>
      <c r="C79" s="1">
        <f t="shared" si="2"/>
        <v>-1.5177647464643148E-3</v>
      </c>
      <c r="K79">
        <v>1935</v>
      </c>
      <c r="L79">
        <v>8.5670000000000002</v>
      </c>
      <c r="M79" s="1">
        <f t="shared" si="3"/>
        <v>-1.1671335200761227E-4</v>
      </c>
    </row>
    <row r="80" spans="1:13" x14ac:dyDescent="0.2">
      <c r="A80">
        <v>1936</v>
      </c>
      <c r="B80">
        <v>14.472</v>
      </c>
      <c r="C80" s="1">
        <f t="shared" si="2"/>
        <v>-6.9094175360978776E-5</v>
      </c>
      <c r="K80">
        <v>1936</v>
      </c>
      <c r="L80">
        <v>8.5489999999999995</v>
      </c>
      <c r="M80" s="1">
        <f t="shared" si="3"/>
        <v>-2.1010855608731972E-3</v>
      </c>
    </row>
    <row r="81" spans="1:13" x14ac:dyDescent="0.2">
      <c r="A81">
        <v>1937</v>
      </c>
      <c r="B81">
        <v>14.483999999999998</v>
      </c>
      <c r="C81" s="1">
        <f t="shared" si="2"/>
        <v>8.2918739635148419E-4</v>
      </c>
      <c r="K81">
        <v>1937</v>
      </c>
      <c r="L81">
        <v>8.5670000000000002</v>
      </c>
      <c r="M81" s="1">
        <f t="shared" si="3"/>
        <v>2.1055094163060805E-3</v>
      </c>
    </row>
    <row r="82" spans="1:13" x14ac:dyDescent="0.2">
      <c r="A82">
        <v>1938</v>
      </c>
      <c r="B82">
        <v>14.486999999999998</v>
      </c>
      <c r="C82" s="1">
        <f t="shared" si="2"/>
        <v>2.0712510356255966E-4</v>
      </c>
      <c r="K82">
        <v>1938</v>
      </c>
      <c r="L82">
        <v>8.59</v>
      </c>
      <c r="M82" s="1">
        <f t="shared" si="3"/>
        <v>2.6847204388933919E-3</v>
      </c>
    </row>
    <row r="83" spans="1:13" x14ac:dyDescent="0.2">
      <c r="A83">
        <v>1939</v>
      </c>
      <c r="B83">
        <v>14.543000000000001</v>
      </c>
      <c r="C83" s="1">
        <f t="shared" si="2"/>
        <v>3.8655346172432334E-3</v>
      </c>
      <c r="K83">
        <v>1939</v>
      </c>
      <c r="L83">
        <v>8.6420000000000012</v>
      </c>
      <c r="M83" s="1">
        <f t="shared" si="3"/>
        <v>6.0535506402795555E-3</v>
      </c>
    </row>
    <row r="84" spans="1:13" x14ac:dyDescent="0.2">
      <c r="A84">
        <v>1940</v>
      </c>
      <c r="B84">
        <v>14.629999999999999</v>
      </c>
      <c r="C84" s="1">
        <f t="shared" si="2"/>
        <v>5.9822595062915462E-3</v>
      </c>
      <c r="K84">
        <v>1940</v>
      </c>
      <c r="L84">
        <v>8.6550000000000011</v>
      </c>
      <c r="M84" s="1">
        <f t="shared" si="3"/>
        <v>1.5042814163387988E-3</v>
      </c>
    </row>
    <row r="85" spans="1:13" x14ac:dyDescent="0.2">
      <c r="A85">
        <v>1941</v>
      </c>
      <c r="B85">
        <v>14.635</v>
      </c>
      <c r="C85" s="1">
        <f t="shared" si="2"/>
        <v>3.4176349965828992E-4</v>
      </c>
      <c r="K85">
        <v>1941</v>
      </c>
      <c r="L85">
        <v>8.66</v>
      </c>
      <c r="M85" s="1">
        <f t="shared" si="3"/>
        <v>5.7770075101086136E-4</v>
      </c>
    </row>
    <row r="86" spans="1:13" x14ac:dyDescent="0.2">
      <c r="A86">
        <v>1942</v>
      </c>
      <c r="B86">
        <v>14.630999999999997</v>
      </c>
      <c r="C86" s="1">
        <f t="shared" si="2"/>
        <v>-2.7331738981913988E-4</v>
      </c>
      <c r="K86">
        <v>1942</v>
      </c>
      <c r="L86">
        <v>8.661999999999999</v>
      </c>
      <c r="M86" s="1">
        <f t="shared" si="3"/>
        <v>2.3094688221696208E-4</v>
      </c>
    </row>
    <row r="87" spans="1:13" x14ac:dyDescent="0.2">
      <c r="A87">
        <v>1943</v>
      </c>
      <c r="B87">
        <v>14.709999999999999</v>
      </c>
      <c r="C87" s="1">
        <f t="shared" si="2"/>
        <v>5.3994942245917856E-3</v>
      </c>
      <c r="K87">
        <v>1943</v>
      </c>
      <c r="L87">
        <v>8.7040000000000006</v>
      </c>
      <c r="M87" s="1">
        <f t="shared" si="3"/>
        <v>4.8487647194645116E-3</v>
      </c>
    </row>
    <row r="88" spans="1:13" x14ac:dyDescent="0.2">
      <c r="A88">
        <v>1944</v>
      </c>
      <c r="B88">
        <v>14.596</v>
      </c>
      <c r="C88" s="1">
        <f t="shared" si="2"/>
        <v>-7.7498300475866075E-3</v>
      </c>
      <c r="K88">
        <v>1944</v>
      </c>
      <c r="L88">
        <v>8.7259999999999991</v>
      </c>
      <c r="M88" s="1">
        <f t="shared" si="3"/>
        <v>2.5275735294115883E-3</v>
      </c>
    </row>
    <row r="89" spans="1:13" x14ac:dyDescent="0.2">
      <c r="A89">
        <v>1945</v>
      </c>
      <c r="B89">
        <v>14.625</v>
      </c>
      <c r="C89" s="1">
        <f t="shared" si="2"/>
        <v>1.986845711153735E-3</v>
      </c>
      <c r="K89">
        <v>1945</v>
      </c>
      <c r="L89">
        <v>8.7319999999999993</v>
      </c>
      <c r="M89" s="1">
        <f t="shared" si="3"/>
        <v>6.8760027504013619E-4</v>
      </c>
    </row>
    <row r="90" spans="1:13" x14ac:dyDescent="0.2">
      <c r="A90">
        <v>1946</v>
      </c>
      <c r="B90">
        <v>14.495000000000001</v>
      </c>
      <c r="C90" s="1">
        <f t="shared" si="2"/>
        <v>-8.8888888888888212E-3</v>
      </c>
      <c r="K90">
        <v>1946</v>
      </c>
      <c r="L90">
        <v>8.7449999999999992</v>
      </c>
      <c r="M90" s="1">
        <f t="shared" si="3"/>
        <v>1.4887769125057147E-3</v>
      </c>
    </row>
    <row r="91" spans="1:13" x14ac:dyDescent="0.2">
      <c r="A91">
        <v>1947</v>
      </c>
      <c r="B91">
        <v>14.51</v>
      </c>
      <c r="C91" s="1">
        <f t="shared" si="2"/>
        <v>1.034839599861938E-3</v>
      </c>
      <c r="K91">
        <v>1947</v>
      </c>
      <c r="L91">
        <v>8.754999999999999</v>
      </c>
      <c r="M91" s="1">
        <f t="shared" si="3"/>
        <v>1.1435105774728173E-3</v>
      </c>
    </row>
    <row r="92" spans="1:13" x14ac:dyDescent="0.2">
      <c r="A92">
        <v>1948</v>
      </c>
      <c r="B92">
        <v>14.440000000000001</v>
      </c>
      <c r="C92" s="1">
        <f t="shared" si="2"/>
        <v>-4.8242591316332538E-3</v>
      </c>
      <c r="K92">
        <v>1948</v>
      </c>
      <c r="L92">
        <v>8.743999999999998</v>
      </c>
      <c r="M92" s="1">
        <f t="shared" si="3"/>
        <v>-1.2564249000572257E-3</v>
      </c>
    </row>
    <row r="93" spans="1:13" x14ac:dyDescent="0.2">
      <c r="A93">
        <v>1949</v>
      </c>
      <c r="B93">
        <v>14.349</v>
      </c>
      <c r="C93" s="1">
        <f t="shared" si="2"/>
        <v>-6.3019390581718192E-3</v>
      </c>
      <c r="K93">
        <v>1949</v>
      </c>
      <c r="L93">
        <v>8.7270000000000003</v>
      </c>
      <c r="M93" s="1">
        <f t="shared" si="3"/>
        <v>-1.944190301921053E-3</v>
      </c>
    </row>
    <row r="94" spans="1:13" x14ac:dyDescent="0.2">
      <c r="A94">
        <v>1950</v>
      </c>
      <c r="B94">
        <v>14.303000000000001</v>
      </c>
      <c r="C94" s="1">
        <f t="shared" si="2"/>
        <v>-3.2057983134712786E-3</v>
      </c>
      <c r="K94">
        <v>1950</v>
      </c>
      <c r="L94">
        <v>8.6880000000000006</v>
      </c>
      <c r="M94" s="1">
        <f t="shared" si="3"/>
        <v>-4.4688896528016159E-3</v>
      </c>
    </row>
    <row r="95" spans="1:13" x14ac:dyDescent="0.2">
      <c r="A95">
        <v>1951</v>
      </c>
      <c r="B95">
        <v>14.211000000000002</v>
      </c>
      <c r="C95" s="1">
        <f t="shared" si="2"/>
        <v>-6.4322170174088474E-3</v>
      </c>
      <c r="K95">
        <v>1951</v>
      </c>
      <c r="L95">
        <v>8.6740000000000013</v>
      </c>
      <c r="M95" s="1">
        <f t="shared" si="3"/>
        <v>-1.6114180478820608E-3</v>
      </c>
    </row>
    <row r="96" spans="1:13" x14ac:dyDescent="0.2">
      <c r="A96">
        <v>1952</v>
      </c>
      <c r="B96">
        <v>14.202000000000002</v>
      </c>
      <c r="C96" s="1">
        <f t="shared" si="2"/>
        <v>-6.3331222292592633E-4</v>
      </c>
      <c r="K96">
        <v>1952</v>
      </c>
      <c r="L96">
        <v>8.6650000000000009</v>
      </c>
      <c r="M96" s="1">
        <f t="shared" si="3"/>
        <v>-1.0375835831220128E-3</v>
      </c>
    </row>
    <row r="97" spans="1:13" x14ac:dyDescent="0.2">
      <c r="A97">
        <v>1953</v>
      </c>
      <c r="B97">
        <v>14.172000000000001</v>
      </c>
      <c r="C97" s="1">
        <f t="shared" si="2"/>
        <v>-2.1123785382341311E-3</v>
      </c>
      <c r="K97">
        <v>1953</v>
      </c>
      <c r="L97">
        <v>8.6760000000000002</v>
      </c>
      <c r="M97" s="1">
        <f t="shared" si="3"/>
        <v>1.2694748990189535E-3</v>
      </c>
    </row>
    <row r="98" spans="1:13" x14ac:dyDescent="0.2">
      <c r="A98">
        <v>1954</v>
      </c>
      <c r="B98">
        <v>14.172999999999998</v>
      </c>
      <c r="C98" s="1">
        <f t="shared" si="2"/>
        <v>7.0561670900202463E-5</v>
      </c>
      <c r="K98">
        <v>1954</v>
      </c>
      <c r="L98">
        <v>8.647000000000002</v>
      </c>
      <c r="M98" s="1">
        <f t="shared" si="3"/>
        <v>-3.3425541724294763E-3</v>
      </c>
    </row>
    <row r="99" spans="1:13" x14ac:dyDescent="0.2">
      <c r="A99">
        <v>1955</v>
      </c>
      <c r="B99">
        <v>14.106</v>
      </c>
      <c r="C99" s="1">
        <f t="shared" si="2"/>
        <v>-4.7272983842516336E-3</v>
      </c>
      <c r="K99">
        <v>1955</v>
      </c>
      <c r="L99">
        <v>8.6519999999999992</v>
      </c>
      <c r="M99" s="1">
        <f t="shared" si="3"/>
        <v>5.7823522608965283E-4</v>
      </c>
    </row>
    <row r="100" spans="1:13" x14ac:dyDescent="0.2">
      <c r="A100">
        <v>1956</v>
      </c>
      <c r="B100">
        <v>14.131</v>
      </c>
      <c r="C100" s="1">
        <f t="shared" si="2"/>
        <v>1.7722954771019676E-3</v>
      </c>
      <c r="K100">
        <v>1956</v>
      </c>
      <c r="L100">
        <v>8.6119999999999983</v>
      </c>
      <c r="M100" s="1">
        <f t="shared" si="3"/>
        <v>-4.6232085067037599E-3</v>
      </c>
    </row>
    <row r="101" spans="1:13" x14ac:dyDescent="0.2">
      <c r="A101">
        <v>1957</v>
      </c>
      <c r="B101">
        <v>14.138999999999999</v>
      </c>
      <c r="C101" s="1">
        <f t="shared" si="2"/>
        <v>5.6613120090574754E-4</v>
      </c>
      <c r="K101">
        <v>1957</v>
      </c>
      <c r="L101">
        <v>8.6050000000000004</v>
      </c>
      <c r="M101" s="1">
        <f t="shared" si="3"/>
        <v>-8.1281932187620743E-4</v>
      </c>
    </row>
    <row r="102" spans="1:13" x14ac:dyDescent="0.2">
      <c r="A102">
        <v>1958</v>
      </c>
      <c r="B102">
        <v>14.315000000000001</v>
      </c>
      <c r="C102" s="1">
        <f t="shared" si="2"/>
        <v>1.2447839309710867E-2</v>
      </c>
      <c r="K102">
        <v>1958</v>
      </c>
      <c r="L102">
        <v>8.6070000000000011</v>
      </c>
      <c r="M102" s="1">
        <f t="shared" si="3"/>
        <v>2.3242300987805553E-4</v>
      </c>
    </row>
    <row r="103" spans="1:13" x14ac:dyDescent="0.2">
      <c r="A103">
        <v>1959</v>
      </c>
      <c r="B103">
        <v>14.463999999999999</v>
      </c>
      <c r="C103" s="1">
        <f t="shared" si="2"/>
        <v>1.0408662242402889E-2</v>
      </c>
      <c r="K103">
        <v>1959</v>
      </c>
      <c r="L103">
        <v>8.6210000000000004</v>
      </c>
      <c r="M103" s="1">
        <f t="shared" si="3"/>
        <v>1.6265830138258795E-3</v>
      </c>
    </row>
    <row r="104" spans="1:13" x14ac:dyDescent="0.2">
      <c r="A104">
        <v>1960</v>
      </c>
      <c r="B104">
        <v>14.457000000000003</v>
      </c>
      <c r="C104" s="1">
        <f t="shared" si="2"/>
        <v>-4.8396017699088226E-4</v>
      </c>
      <c r="K104">
        <v>1960</v>
      </c>
      <c r="L104">
        <v>8.6419999999999995</v>
      </c>
      <c r="M104" s="1">
        <f t="shared" si="3"/>
        <v>2.4359123071568283E-3</v>
      </c>
    </row>
    <row r="105" spans="1:13" x14ac:dyDescent="0.2">
      <c r="A105">
        <v>1961</v>
      </c>
      <c r="B105">
        <v>14.516</v>
      </c>
      <c r="C105" s="1">
        <f t="shared" si="2"/>
        <v>4.0810679947428574E-3</v>
      </c>
      <c r="K105">
        <v>1961</v>
      </c>
      <c r="L105">
        <v>8.6590000000000007</v>
      </c>
      <c r="M105" s="1">
        <f t="shared" si="3"/>
        <v>1.9671372367508952E-3</v>
      </c>
    </row>
    <row r="106" spans="1:13" x14ac:dyDescent="0.2">
      <c r="A106">
        <v>1962</v>
      </c>
      <c r="B106">
        <v>14.527000000000001</v>
      </c>
      <c r="C106" s="1">
        <f t="shared" si="2"/>
        <v>7.5778451364019077E-4</v>
      </c>
      <c r="K106">
        <v>1962</v>
      </c>
      <c r="L106">
        <v>8.67</v>
      </c>
      <c r="M106" s="1">
        <f t="shared" si="3"/>
        <v>1.270354544404577E-3</v>
      </c>
    </row>
    <row r="107" spans="1:13" x14ac:dyDescent="0.2">
      <c r="A107">
        <v>1963</v>
      </c>
      <c r="B107">
        <v>14.504000000000001</v>
      </c>
      <c r="C107" s="1">
        <f t="shared" si="2"/>
        <v>-1.5832587595511589E-3</v>
      </c>
      <c r="K107">
        <v>1963</v>
      </c>
      <c r="L107">
        <v>8.6690000000000005</v>
      </c>
      <c r="M107" s="1">
        <f t="shared" si="3"/>
        <v>-1.1534025374849432E-4</v>
      </c>
    </row>
    <row r="108" spans="1:13" x14ac:dyDescent="0.2">
      <c r="A108">
        <v>1964</v>
      </c>
      <c r="B108">
        <v>14.510000000000002</v>
      </c>
      <c r="C108" s="1">
        <f t="shared" si="2"/>
        <v>4.1367898510757218E-4</v>
      </c>
      <c r="K108">
        <v>1964</v>
      </c>
      <c r="L108">
        <v>8.6539999999999999</v>
      </c>
      <c r="M108" s="1">
        <f t="shared" si="3"/>
        <v>-1.7303033798593342E-3</v>
      </c>
    </row>
    <row r="109" spans="1:13" x14ac:dyDescent="0.2">
      <c r="A109">
        <v>1965</v>
      </c>
      <c r="B109">
        <v>14.55</v>
      </c>
      <c r="C109" s="1">
        <f t="shared" si="2"/>
        <v>2.7567195037904303E-3</v>
      </c>
      <c r="K109">
        <v>1965</v>
      </c>
      <c r="L109">
        <v>8.6440000000000001</v>
      </c>
      <c r="M109" s="1">
        <f t="shared" si="3"/>
        <v>-1.1555350127108604E-3</v>
      </c>
    </row>
    <row r="110" spans="1:13" x14ac:dyDescent="0.2">
      <c r="A110">
        <v>1966</v>
      </c>
      <c r="B110">
        <v>14.616000000000003</v>
      </c>
      <c r="C110" s="1">
        <f t="shared" si="2"/>
        <v>4.5360824742269757E-3</v>
      </c>
      <c r="K110">
        <v>1966</v>
      </c>
      <c r="L110">
        <v>8.6759999999999984</v>
      </c>
      <c r="M110" s="1">
        <f t="shared" si="3"/>
        <v>3.7019898195277939E-3</v>
      </c>
    </row>
    <row r="111" spans="1:13" x14ac:dyDescent="0.2">
      <c r="A111">
        <v>1967</v>
      </c>
      <c r="B111">
        <v>14.606999999999999</v>
      </c>
      <c r="C111" s="1">
        <f t="shared" si="2"/>
        <v>-6.1576354679829584E-4</v>
      </c>
      <c r="K111">
        <v>1967</v>
      </c>
      <c r="L111">
        <v>8.6729999999999983</v>
      </c>
      <c r="M111" s="1">
        <f t="shared" si="3"/>
        <v>-3.4578146611342951E-4</v>
      </c>
    </row>
    <row r="112" spans="1:13" x14ac:dyDescent="0.2">
      <c r="A112">
        <v>1968</v>
      </c>
      <c r="B112">
        <v>14.532</v>
      </c>
      <c r="C112" s="1">
        <f t="shared" si="2"/>
        <v>-5.1345245430272669E-3</v>
      </c>
      <c r="K112">
        <v>1968</v>
      </c>
      <c r="L112">
        <v>8.6479999999999997</v>
      </c>
      <c r="M112" s="1">
        <f t="shared" si="3"/>
        <v>-2.8825089357775377E-3</v>
      </c>
    </row>
    <row r="113" spans="1:13" x14ac:dyDescent="0.2">
      <c r="A113">
        <v>1969</v>
      </c>
      <c r="B113">
        <v>14.443999999999999</v>
      </c>
      <c r="C113" s="1">
        <f t="shared" si="2"/>
        <v>-6.0556014313240415E-3</v>
      </c>
      <c r="K113">
        <v>1969</v>
      </c>
      <c r="L113">
        <v>8.6349999999999998</v>
      </c>
      <c r="M113" s="1">
        <f t="shared" si="3"/>
        <v>-1.503237742830701E-3</v>
      </c>
    </row>
    <row r="114" spans="1:13" x14ac:dyDescent="0.2">
      <c r="A114">
        <v>1970</v>
      </c>
      <c r="B114">
        <v>14.460999999999999</v>
      </c>
      <c r="C114" s="1">
        <f t="shared" si="2"/>
        <v>1.1769592910550722E-3</v>
      </c>
      <c r="K114">
        <v>1970</v>
      </c>
      <c r="L114">
        <v>8.6470000000000002</v>
      </c>
      <c r="M114" s="1">
        <f t="shared" si="3"/>
        <v>1.389693109438385E-3</v>
      </c>
    </row>
    <row r="115" spans="1:13" x14ac:dyDescent="0.2">
      <c r="A115">
        <v>1971</v>
      </c>
      <c r="B115">
        <v>14.385000000000002</v>
      </c>
      <c r="C115" s="1">
        <f t="shared" si="2"/>
        <v>-5.2555148329988914E-3</v>
      </c>
      <c r="K115">
        <v>1971</v>
      </c>
      <c r="L115">
        <v>8.6269999999999989</v>
      </c>
      <c r="M115" s="1">
        <f t="shared" si="3"/>
        <v>-2.3129409043600498E-3</v>
      </c>
    </row>
    <row r="116" spans="1:13" x14ac:dyDescent="0.2">
      <c r="A116">
        <v>1972</v>
      </c>
      <c r="B116">
        <v>14.388</v>
      </c>
      <c r="C116" s="1">
        <f t="shared" si="2"/>
        <v>2.0855057351396156E-4</v>
      </c>
      <c r="K116">
        <v>1972</v>
      </c>
      <c r="L116">
        <v>8.6019999999999985</v>
      </c>
      <c r="M116" s="1">
        <f t="shared" si="3"/>
        <v>-2.8978787527530266E-3</v>
      </c>
    </row>
    <row r="117" spans="1:13" x14ac:dyDescent="0.2">
      <c r="A117">
        <v>1973</v>
      </c>
      <c r="B117">
        <v>14.427000000000001</v>
      </c>
      <c r="C117" s="1">
        <f t="shared" si="2"/>
        <v>2.7105921601335474E-3</v>
      </c>
      <c r="K117">
        <v>1973</v>
      </c>
      <c r="L117">
        <v>8.6109999999999989</v>
      </c>
      <c r="M117" s="1">
        <f t="shared" si="3"/>
        <v>1.0462683096954595E-3</v>
      </c>
    </row>
    <row r="118" spans="1:13" x14ac:dyDescent="0.2">
      <c r="A118">
        <v>1974</v>
      </c>
      <c r="B118">
        <v>14.444000000000003</v>
      </c>
      <c r="C118" s="1">
        <f t="shared" si="2"/>
        <v>1.1783461565121809E-3</v>
      </c>
      <c r="K118">
        <v>1974</v>
      </c>
      <c r="L118">
        <v>8.6170000000000009</v>
      </c>
      <c r="M118" s="1">
        <f t="shared" si="3"/>
        <v>6.9678318429938508E-4</v>
      </c>
    </row>
    <row r="119" spans="1:13" x14ac:dyDescent="0.2">
      <c r="A119">
        <v>1975</v>
      </c>
      <c r="B119">
        <v>14.412000000000001</v>
      </c>
      <c r="C119" s="1">
        <f t="shared" si="2"/>
        <v>-2.2154527831626833E-3</v>
      </c>
      <c r="K119">
        <v>1975</v>
      </c>
      <c r="L119">
        <v>8.6379999999999981</v>
      </c>
      <c r="M119" s="1">
        <f t="shared" si="3"/>
        <v>2.4370430544269745E-3</v>
      </c>
    </row>
    <row r="120" spans="1:13" x14ac:dyDescent="0.2">
      <c r="A120">
        <v>1976</v>
      </c>
      <c r="B120">
        <v>14.41</v>
      </c>
      <c r="C120" s="1">
        <f t="shared" si="2"/>
        <v>-1.3877324451850318E-4</v>
      </c>
      <c r="K120">
        <v>1976</v>
      </c>
      <c r="L120">
        <v>8.6129999999999978</v>
      </c>
      <c r="M120" s="1">
        <f t="shared" si="3"/>
        <v>-2.8941884695531791E-3</v>
      </c>
    </row>
    <row r="121" spans="1:13" x14ac:dyDescent="0.2">
      <c r="A121">
        <v>1977</v>
      </c>
      <c r="B121">
        <v>14.422999999999998</v>
      </c>
      <c r="C121" s="1">
        <f t="shared" si="2"/>
        <v>9.0215128383054296E-4</v>
      </c>
      <c r="K121">
        <v>1977</v>
      </c>
      <c r="L121">
        <v>8.6279999999999966</v>
      </c>
      <c r="M121" s="1">
        <f t="shared" si="3"/>
        <v>1.7415534656912569E-3</v>
      </c>
    </row>
    <row r="122" spans="1:13" x14ac:dyDescent="0.2">
      <c r="A122">
        <v>1978</v>
      </c>
      <c r="B122">
        <v>14.452999999999999</v>
      </c>
      <c r="C122" s="1">
        <f t="shared" si="2"/>
        <v>2.0800110933925772E-3</v>
      </c>
      <c r="K122">
        <v>1978</v>
      </c>
      <c r="L122">
        <v>8.6449999999999996</v>
      </c>
      <c r="M122" s="1">
        <f t="shared" si="3"/>
        <v>1.9703291608719311E-3</v>
      </c>
    </row>
    <row r="123" spans="1:13" x14ac:dyDescent="0.2">
      <c r="A123">
        <v>1979</v>
      </c>
      <c r="B123">
        <v>14.501000000000001</v>
      </c>
      <c r="C123" s="1">
        <f t="shared" si="2"/>
        <v>3.3211098041930273E-3</v>
      </c>
      <c r="K123">
        <v>1979</v>
      </c>
      <c r="L123">
        <v>8.6579999999999995</v>
      </c>
      <c r="M123" s="1">
        <f t="shared" si="3"/>
        <v>1.5037593984962292E-3</v>
      </c>
    </row>
    <row r="124" spans="1:13" x14ac:dyDescent="0.2">
      <c r="A124">
        <v>1980</v>
      </c>
      <c r="B124">
        <v>14.499000000000001</v>
      </c>
      <c r="C124" s="1">
        <f t="shared" si="2"/>
        <v>-1.3792152265365614E-4</v>
      </c>
      <c r="K124">
        <v>1980</v>
      </c>
      <c r="L124">
        <v>8.6860000000000017</v>
      </c>
      <c r="M124" s="1">
        <f t="shared" si="3"/>
        <v>3.2340032340034937E-3</v>
      </c>
    </row>
    <row r="125" spans="1:13" x14ac:dyDescent="0.2">
      <c r="A125">
        <v>1981</v>
      </c>
      <c r="B125">
        <v>14.632</v>
      </c>
      <c r="C125" s="1">
        <f t="shared" si="2"/>
        <v>9.1730464169942141E-3</v>
      </c>
      <c r="K125">
        <v>1981</v>
      </c>
      <c r="L125">
        <v>8.7430000000000003</v>
      </c>
      <c r="M125" s="1">
        <f t="shared" si="3"/>
        <v>6.5622841353901217E-3</v>
      </c>
    </row>
    <row r="126" spans="1:13" x14ac:dyDescent="0.2">
      <c r="A126">
        <v>1982</v>
      </c>
      <c r="B126">
        <v>14.606999999999999</v>
      </c>
      <c r="C126" s="1">
        <f t="shared" si="2"/>
        <v>-1.7085839256424519E-3</v>
      </c>
      <c r="K126">
        <v>1982</v>
      </c>
      <c r="L126">
        <v>8.7570000000000014</v>
      </c>
      <c r="M126" s="1">
        <f t="shared" si="3"/>
        <v>1.6012810248199841E-3</v>
      </c>
    </row>
    <row r="127" spans="1:13" x14ac:dyDescent="0.2">
      <c r="A127">
        <v>1983</v>
      </c>
      <c r="B127">
        <v>14.656000000000001</v>
      </c>
      <c r="C127" s="1">
        <f t="shared" si="2"/>
        <v>3.354556034777933E-3</v>
      </c>
      <c r="K127">
        <v>1983</v>
      </c>
      <c r="L127">
        <v>8.7650000000000006</v>
      </c>
      <c r="M127" s="1">
        <f t="shared" si="3"/>
        <v>9.1355487038930199E-4</v>
      </c>
    </row>
    <row r="128" spans="1:13" x14ac:dyDescent="0.2">
      <c r="A128">
        <v>1984</v>
      </c>
      <c r="B128">
        <v>14.712</v>
      </c>
      <c r="C128" s="1">
        <f t="shared" si="2"/>
        <v>3.8209606986898989E-3</v>
      </c>
      <c r="K128">
        <v>1984</v>
      </c>
      <c r="L128">
        <v>8.7870000000000008</v>
      </c>
      <c r="M128" s="1">
        <f t="shared" si="3"/>
        <v>2.509982886480347E-3</v>
      </c>
    </row>
    <row r="129" spans="1:13" x14ac:dyDescent="0.2">
      <c r="A129">
        <v>1985</v>
      </c>
      <c r="B129">
        <v>14.753</v>
      </c>
      <c r="C129" s="1">
        <f t="shared" si="2"/>
        <v>2.7868406742795251E-3</v>
      </c>
      <c r="K129">
        <v>1985</v>
      </c>
      <c r="L129">
        <v>8.7789999999999999</v>
      </c>
      <c r="M129" s="1">
        <f t="shared" si="3"/>
        <v>-9.1043587117342606E-4</v>
      </c>
    </row>
    <row r="130" spans="1:13" x14ac:dyDescent="0.2">
      <c r="A130">
        <v>1986</v>
      </c>
      <c r="B130">
        <v>14.781000000000001</v>
      </c>
      <c r="C130" s="1">
        <f t="shared" si="2"/>
        <v>1.8979190673083758E-3</v>
      </c>
      <c r="K130">
        <v>1986</v>
      </c>
      <c r="L130">
        <v>8.827</v>
      </c>
      <c r="M130" s="1">
        <f t="shared" si="3"/>
        <v>5.4675931199453286E-3</v>
      </c>
    </row>
    <row r="131" spans="1:13" x14ac:dyDescent="0.2">
      <c r="A131">
        <v>1987</v>
      </c>
      <c r="B131">
        <v>14.812999999999999</v>
      </c>
      <c r="C131" s="1">
        <f t="shared" si="2"/>
        <v>2.1649414789255295E-3</v>
      </c>
      <c r="K131">
        <v>1987</v>
      </c>
      <c r="L131">
        <v>8.8409999999999993</v>
      </c>
      <c r="M131" s="1">
        <f t="shared" si="3"/>
        <v>1.5860428231561511E-3</v>
      </c>
    </row>
    <row r="132" spans="1:13" x14ac:dyDescent="0.2">
      <c r="A132">
        <v>1988</v>
      </c>
      <c r="B132">
        <v>14.825000000000003</v>
      </c>
      <c r="C132" s="1">
        <f t="shared" ref="C132:C157" si="4">(B132-B131)/B131</f>
        <v>8.1009923715682228E-4</v>
      </c>
      <c r="K132">
        <v>1988</v>
      </c>
      <c r="L132">
        <v>8.8919999999999995</v>
      </c>
      <c r="M132" s="1">
        <f t="shared" ref="M132:M157" si="5">(L132-L131)/L131</f>
        <v>5.7685782151340528E-3</v>
      </c>
    </row>
    <row r="133" spans="1:13" x14ac:dyDescent="0.2">
      <c r="A133">
        <v>1989</v>
      </c>
      <c r="B133">
        <v>14.771000000000001</v>
      </c>
      <c r="C133" s="1">
        <f t="shared" si="4"/>
        <v>-3.6424957841485351E-3</v>
      </c>
      <c r="K133">
        <v>1989</v>
      </c>
      <c r="L133">
        <v>8.9109999999999996</v>
      </c>
      <c r="M133" s="1">
        <f t="shared" si="5"/>
        <v>2.1367521367521513E-3</v>
      </c>
    </row>
    <row r="134" spans="1:13" x14ac:dyDescent="0.2">
      <c r="A134">
        <v>1990</v>
      </c>
      <c r="B134">
        <v>14.77</v>
      </c>
      <c r="C134" s="1">
        <f t="shared" si="4"/>
        <v>-6.7700223410819987E-5</v>
      </c>
      <c r="K134">
        <v>1990</v>
      </c>
      <c r="L134">
        <v>8.9359999999999999</v>
      </c>
      <c r="M134" s="1">
        <f t="shared" si="5"/>
        <v>2.8055212658512352E-3</v>
      </c>
    </row>
    <row r="135" spans="1:13" x14ac:dyDescent="0.2">
      <c r="A135">
        <v>1991</v>
      </c>
      <c r="B135">
        <v>14.697999999999999</v>
      </c>
      <c r="C135" s="1">
        <f t="shared" si="4"/>
        <v>-4.8747461069736601E-3</v>
      </c>
      <c r="K135">
        <v>1991</v>
      </c>
      <c r="L135">
        <v>8.9370000000000012</v>
      </c>
      <c r="M135" s="1">
        <f t="shared" si="5"/>
        <v>1.1190689346477419E-4</v>
      </c>
    </row>
    <row r="136" spans="1:13" x14ac:dyDescent="0.2">
      <c r="A136">
        <v>1992</v>
      </c>
      <c r="B136">
        <v>14.851000000000003</v>
      </c>
      <c r="C136" s="1">
        <f t="shared" si="4"/>
        <v>1.0409579534630837E-2</v>
      </c>
      <c r="K136">
        <v>1992</v>
      </c>
      <c r="L136">
        <v>8.9570000000000025</v>
      </c>
      <c r="M136" s="1">
        <f t="shared" si="5"/>
        <v>2.2378874342622074E-3</v>
      </c>
    </row>
    <row r="137" spans="1:13" x14ac:dyDescent="0.2">
      <c r="A137">
        <v>1993</v>
      </c>
      <c r="B137">
        <v>14.840999999999999</v>
      </c>
      <c r="C137" s="1">
        <f t="shared" si="4"/>
        <v>-6.733553296076586E-4</v>
      </c>
      <c r="K137">
        <v>1993</v>
      </c>
      <c r="L137">
        <v>8.9410000000000025</v>
      </c>
      <c r="M137" s="1">
        <f t="shared" si="5"/>
        <v>-1.7863123813776946E-3</v>
      </c>
    </row>
    <row r="138" spans="1:13" x14ac:dyDescent="0.2">
      <c r="A138">
        <v>1994</v>
      </c>
      <c r="B138">
        <v>14.765000000000001</v>
      </c>
      <c r="C138" s="1">
        <f t="shared" si="4"/>
        <v>-5.1209487231317794E-3</v>
      </c>
      <c r="K138">
        <v>1994</v>
      </c>
      <c r="L138">
        <v>8.9760000000000026</v>
      </c>
      <c r="M138" s="1">
        <f t="shared" si="5"/>
        <v>3.914550945084457E-3</v>
      </c>
    </row>
    <row r="139" spans="1:13" x14ac:dyDescent="0.2">
      <c r="A139">
        <v>1995</v>
      </c>
      <c r="B139">
        <v>14.873000000000001</v>
      </c>
      <c r="C139" s="1">
        <f t="shared" si="4"/>
        <v>7.314595326786355E-3</v>
      </c>
      <c r="K139">
        <v>1995</v>
      </c>
      <c r="L139">
        <v>9.0449999999999982</v>
      </c>
      <c r="M139" s="1">
        <f t="shared" si="5"/>
        <v>7.6871657754005668E-3</v>
      </c>
    </row>
    <row r="140" spans="1:13" x14ac:dyDescent="0.2">
      <c r="A140">
        <v>1996</v>
      </c>
      <c r="B140">
        <v>14.929000000000002</v>
      </c>
      <c r="C140" s="1">
        <f t="shared" si="4"/>
        <v>3.7652121293619938E-3</v>
      </c>
      <c r="K140">
        <v>1996</v>
      </c>
      <c r="L140">
        <v>9.0659999999999989</v>
      </c>
      <c r="M140" s="1">
        <f t="shared" si="5"/>
        <v>2.3217247097844997E-3</v>
      </c>
    </row>
    <row r="141" spans="1:13" x14ac:dyDescent="0.2">
      <c r="A141">
        <v>1997</v>
      </c>
      <c r="B141">
        <v>15.009</v>
      </c>
      <c r="C141" s="1">
        <f t="shared" si="4"/>
        <v>5.3586978364256336E-3</v>
      </c>
      <c r="K141">
        <v>1997</v>
      </c>
      <c r="L141">
        <v>9.0869999999999997</v>
      </c>
      <c r="M141" s="1">
        <f t="shared" si="5"/>
        <v>2.3163467902052501E-3</v>
      </c>
    </row>
    <row r="142" spans="1:13" x14ac:dyDescent="0.2">
      <c r="A142">
        <v>1998</v>
      </c>
      <c r="B142">
        <v>14.939000000000002</v>
      </c>
      <c r="C142" s="1">
        <f t="shared" si="4"/>
        <v>-4.6638683456591713E-3</v>
      </c>
      <c r="K142">
        <v>1998</v>
      </c>
      <c r="L142">
        <v>9.1189999999999998</v>
      </c>
      <c r="M142" s="1">
        <f t="shared" si="5"/>
        <v>3.5215142511279881E-3</v>
      </c>
    </row>
    <row r="143" spans="1:13" x14ac:dyDescent="0.2">
      <c r="A143">
        <v>1999</v>
      </c>
      <c r="B143">
        <v>14.934999999999999</v>
      </c>
      <c r="C143" s="1">
        <f t="shared" si="4"/>
        <v>-2.6775553919292533E-4</v>
      </c>
      <c r="K143">
        <v>1999</v>
      </c>
      <c r="L143">
        <v>9.1560000000000006</v>
      </c>
      <c r="M143" s="1">
        <f t="shared" si="5"/>
        <v>4.0574624410572224E-3</v>
      </c>
    </row>
    <row r="144" spans="1:13" x14ac:dyDescent="0.2">
      <c r="A144">
        <v>2000</v>
      </c>
      <c r="B144">
        <v>14.964000000000002</v>
      </c>
      <c r="C144" s="1">
        <f t="shared" si="4"/>
        <v>1.9417475728157664E-3</v>
      </c>
      <c r="K144">
        <v>2000</v>
      </c>
      <c r="L144">
        <v>9.1529999999999987</v>
      </c>
      <c r="M144" s="1">
        <f t="shared" si="5"/>
        <v>-3.276539973789744E-4</v>
      </c>
    </row>
    <row r="145" spans="1:13" x14ac:dyDescent="0.2">
      <c r="A145">
        <v>2001</v>
      </c>
      <c r="B145">
        <v>15.038999999999998</v>
      </c>
      <c r="C145" s="1">
        <f t="shared" si="4"/>
        <v>5.0120288692860017E-3</v>
      </c>
      <c r="K145">
        <v>2001</v>
      </c>
      <c r="L145">
        <v>9.1760000000000002</v>
      </c>
      <c r="M145" s="1">
        <f t="shared" si="5"/>
        <v>2.5128373210970686E-3</v>
      </c>
    </row>
    <row r="146" spans="1:13" x14ac:dyDescent="0.2">
      <c r="A146">
        <v>2002</v>
      </c>
      <c r="B146">
        <v>14.986000000000001</v>
      </c>
      <c r="C146" s="1">
        <f t="shared" si="4"/>
        <v>-3.5241704900589987E-3</v>
      </c>
      <c r="K146">
        <v>2002</v>
      </c>
      <c r="L146">
        <v>9.2490000000000006</v>
      </c>
      <c r="M146" s="1">
        <f t="shared" si="5"/>
        <v>7.9555361813426761E-3</v>
      </c>
    </row>
    <row r="147" spans="1:13" x14ac:dyDescent="0.2">
      <c r="A147">
        <v>2003</v>
      </c>
      <c r="B147">
        <v>15.032</v>
      </c>
      <c r="C147" s="1">
        <f t="shared" si="4"/>
        <v>3.0695315627918972E-3</v>
      </c>
      <c r="K147">
        <v>2003</v>
      </c>
      <c r="L147">
        <v>9.3149999999999977</v>
      </c>
      <c r="M147" s="1">
        <f t="shared" si="5"/>
        <v>7.135906584495315E-3</v>
      </c>
    </row>
    <row r="148" spans="1:13" x14ac:dyDescent="0.2">
      <c r="A148">
        <v>2004</v>
      </c>
      <c r="B148">
        <v>15.148000000000001</v>
      </c>
      <c r="C148" s="1">
        <f t="shared" si="4"/>
        <v>7.7168706758915274E-3</v>
      </c>
      <c r="K148">
        <v>2004</v>
      </c>
      <c r="L148">
        <v>9.3429999999999982</v>
      </c>
      <c r="M148" s="1">
        <f t="shared" si="5"/>
        <v>3.0059044551798684E-3</v>
      </c>
    </row>
    <row r="149" spans="1:13" x14ac:dyDescent="0.2">
      <c r="A149">
        <v>2005</v>
      </c>
      <c r="B149">
        <v>15.134</v>
      </c>
      <c r="C149" s="1">
        <f t="shared" si="4"/>
        <v>-9.2421441774499086E-4</v>
      </c>
      <c r="K149">
        <v>2005</v>
      </c>
      <c r="L149">
        <v>9.3779999999999983</v>
      </c>
      <c r="M149" s="1">
        <f t="shared" si="5"/>
        <v>3.7461200899068983E-3</v>
      </c>
    </row>
    <row r="150" spans="1:13" x14ac:dyDescent="0.2">
      <c r="A150">
        <v>2006</v>
      </c>
      <c r="B150">
        <v>15.080000000000002</v>
      </c>
      <c r="C150" s="1">
        <f t="shared" si="4"/>
        <v>-3.5681247522134593E-3</v>
      </c>
      <c r="K150">
        <v>2006</v>
      </c>
      <c r="L150">
        <v>9.4269999999999996</v>
      </c>
      <c r="M150" s="1">
        <f t="shared" si="5"/>
        <v>5.2249946683729231E-3</v>
      </c>
    </row>
    <row r="151" spans="1:13" x14ac:dyDescent="0.2">
      <c r="A151">
        <v>2007</v>
      </c>
      <c r="B151">
        <v>14.999000000000001</v>
      </c>
      <c r="C151" s="1">
        <f t="shared" si="4"/>
        <v>-5.3713527851459737E-3</v>
      </c>
      <c r="K151">
        <v>2007</v>
      </c>
      <c r="L151">
        <v>9.48</v>
      </c>
      <c r="M151" s="1">
        <f t="shared" si="5"/>
        <v>5.622149146069887E-3</v>
      </c>
    </row>
    <row r="152" spans="1:13" x14ac:dyDescent="0.2">
      <c r="A152">
        <v>2008</v>
      </c>
      <c r="B152">
        <v>15.066000000000003</v>
      </c>
      <c r="C152" s="1">
        <f t="shared" si="4"/>
        <v>4.4669644642977499E-3</v>
      </c>
      <c r="K152">
        <v>2008</v>
      </c>
      <c r="L152">
        <v>9.4710000000000001</v>
      </c>
      <c r="M152" s="1">
        <f t="shared" si="5"/>
        <v>-9.493670886076309E-4</v>
      </c>
    </row>
    <row r="153" spans="1:13" x14ac:dyDescent="0.2">
      <c r="A153">
        <v>2009</v>
      </c>
      <c r="B153">
        <v>15.127000000000001</v>
      </c>
      <c r="C153" s="1">
        <f t="shared" si="4"/>
        <v>4.0488517191024928E-3</v>
      </c>
      <c r="K153">
        <v>2009</v>
      </c>
      <c r="L153">
        <v>9.4930000000000021</v>
      </c>
      <c r="M153" s="1">
        <f t="shared" si="5"/>
        <v>2.3228803716610724E-3</v>
      </c>
    </row>
    <row r="154" spans="1:13" x14ac:dyDescent="0.2">
      <c r="A154">
        <v>2010</v>
      </c>
      <c r="B154">
        <v>15.091999999999999</v>
      </c>
      <c r="C154" s="1">
        <f t="shared" si="4"/>
        <v>-2.3137436372051242E-3</v>
      </c>
      <c r="K154">
        <v>2010</v>
      </c>
      <c r="L154">
        <v>9.543000000000001</v>
      </c>
      <c r="M154" s="1">
        <f t="shared" si="5"/>
        <v>5.2670388707467524E-3</v>
      </c>
    </row>
    <row r="155" spans="1:13" x14ac:dyDescent="0.2">
      <c r="A155">
        <v>2011</v>
      </c>
      <c r="B155">
        <v>15.016999999999999</v>
      </c>
      <c r="C155" s="1">
        <f t="shared" si="4"/>
        <v>-4.9695202756426778E-3</v>
      </c>
      <c r="K155">
        <v>2011</v>
      </c>
      <c r="L155">
        <v>9.5540000000000003</v>
      </c>
      <c r="M155" s="1">
        <f t="shared" si="5"/>
        <v>1.1526773551293337E-3</v>
      </c>
    </row>
    <row r="156" spans="1:13" x14ac:dyDescent="0.2">
      <c r="A156">
        <v>2012</v>
      </c>
      <c r="B156">
        <v>15.022</v>
      </c>
      <c r="C156" s="1">
        <f t="shared" si="4"/>
        <v>3.3295598321907052E-4</v>
      </c>
      <c r="K156">
        <v>2012</v>
      </c>
      <c r="L156">
        <v>9.548</v>
      </c>
      <c r="M156" s="1">
        <f t="shared" si="5"/>
        <v>-6.2800921080178218E-4</v>
      </c>
    </row>
    <row r="157" spans="1:13" x14ac:dyDescent="0.2">
      <c r="A157">
        <v>2013</v>
      </c>
      <c r="B157">
        <v>15.101999999999999</v>
      </c>
      <c r="C157" s="1">
        <f t="shared" si="4"/>
        <v>5.3255225669017634E-3</v>
      </c>
      <c r="K157">
        <v>2013</v>
      </c>
      <c r="L157">
        <v>9.5560000000000009</v>
      </c>
      <c r="M157" s="1">
        <f t="shared" si="5"/>
        <v>8.3787180561383488E-4</v>
      </c>
    </row>
  </sheetData>
  <sortState ref="K2:L166">
    <sortCondition ref="K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workbookViewId="0">
      <selection activeCell="F15" sqref="F15"/>
    </sheetView>
  </sheetViews>
  <sheetFormatPr baseColWidth="10" defaultRowHeight="16" x14ac:dyDescent="0.2"/>
  <cols>
    <col min="6" max="10" width="13.1640625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7</v>
      </c>
      <c r="F1" t="s">
        <v>26</v>
      </c>
      <c r="G1">
        <f>CORREL(B2:B157,C2:C157)</f>
        <v>0.81601817088302375</v>
      </c>
    </row>
    <row r="2" spans="1:10" x14ac:dyDescent="0.2">
      <c r="A2">
        <v>1858</v>
      </c>
      <c r="B2">
        <v>14.177000000000001</v>
      </c>
      <c r="C2">
        <v>8.0380000000000003</v>
      </c>
      <c r="D2">
        <v>14.177000000000001</v>
      </c>
    </row>
    <row r="3" spans="1:10" x14ac:dyDescent="0.2">
      <c r="A3">
        <v>1859</v>
      </c>
      <c r="B3">
        <v>14.135999999999999</v>
      </c>
      <c r="C3">
        <v>8.0649999999999995</v>
      </c>
      <c r="D3">
        <v>14.135999999999999</v>
      </c>
    </row>
    <row r="4" spans="1:10" x14ac:dyDescent="0.2">
      <c r="A4">
        <v>1860</v>
      </c>
      <c r="B4">
        <v>14.137</v>
      </c>
      <c r="C4">
        <v>8.0709999999999997</v>
      </c>
      <c r="D4">
        <v>14.137</v>
      </c>
    </row>
    <row r="5" spans="1:10" ht="48" x14ac:dyDescent="0.2">
      <c r="A5">
        <v>1861</v>
      </c>
      <c r="B5">
        <v>14.185999999999998</v>
      </c>
      <c r="C5">
        <v>8.0379999999999985</v>
      </c>
      <c r="D5">
        <v>14.185999999999998</v>
      </c>
      <c r="F5" s="7" t="s">
        <v>27</v>
      </c>
      <c r="G5" s="7" t="s">
        <v>28</v>
      </c>
      <c r="H5" s="7" t="s">
        <v>29</v>
      </c>
      <c r="I5" s="7" t="s">
        <v>30</v>
      </c>
      <c r="J5" s="7" t="s">
        <v>31</v>
      </c>
    </row>
    <row r="6" spans="1:10" x14ac:dyDescent="0.2">
      <c r="A6">
        <v>1862</v>
      </c>
      <c r="B6">
        <v>14.247999999999999</v>
      </c>
      <c r="C6">
        <v>7.9839999999999991</v>
      </c>
      <c r="D6">
        <v>14.247999999999999</v>
      </c>
      <c r="F6" s="5">
        <v>1871</v>
      </c>
      <c r="G6" s="5">
        <f>VLOOKUP(F6,A:C,3,FALSE)</f>
        <v>8.1560000000000006</v>
      </c>
      <c r="H6" s="8">
        <f>(G6*0.6243)+9.1097</f>
        <v>14.2014908</v>
      </c>
      <c r="I6" s="5">
        <f>VLOOKUP(F6,A:B,2,FALSE)</f>
        <v>14.484</v>
      </c>
      <c r="J6" s="6">
        <f>(I6-H6)/I6</f>
        <v>1.9504915769124536E-2</v>
      </c>
    </row>
    <row r="7" spans="1:10" x14ac:dyDescent="0.2">
      <c r="A7">
        <v>1863</v>
      </c>
      <c r="B7">
        <v>14.251000000000001</v>
      </c>
      <c r="C7">
        <v>7.9909999999999997</v>
      </c>
      <c r="D7">
        <v>14.251000000000001</v>
      </c>
      <c r="F7" s="5">
        <v>1874</v>
      </c>
      <c r="G7" s="5">
        <f>VLOOKUP(F7,A:C,3,FALSE)</f>
        <v>8.2880000000000003</v>
      </c>
      <c r="H7" s="8">
        <f>(G7*0.6243)+9.1097</f>
        <v>14.2838984</v>
      </c>
      <c r="I7" s="5">
        <f>VLOOKUP(F7,A:B,2,FALSE)</f>
        <v>14.398000000000001</v>
      </c>
      <c r="J7" s="6">
        <f>(I7-H7)/I7</f>
        <v>7.9248228920684432E-3</v>
      </c>
    </row>
    <row r="8" spans="1:10" x14ac:dyDescent="0.2">
      <c r="A8">
        <v>1864</v>
      </c>
      <c r="B8">
        <v>14.371</v>
      </c>
      <c r="C8">
        <v>7.9680000000000009</v>
      </c>
      <c r="D8">
        <v>14.371</v>
      </c>
      <c r="F8" s="5">
        <v>1901</v>
      </c>
      <c r="G8" s="5">
        <f>VLOOKUP(F8,A:C,3,FALSE)</f>
        <v>8.2560000000000002</v>
      </c>
      <c r="H8" s="8">
        <f>(G8*0.6243)+9.1097</f>
        <v>14.263920800000001</v>
      </c>
      <c r="I8" s="5">
        <f>VLOOKUP(F8,A:B,2,FALSE)</f>
        <v>14.001999999999999</v>
      </c>
      <c r="J8" s="6">
        <f>(I8-H8)/I8</f>
        <v>-1.870595629195845E-2</v>
      </c>
    </row>
    <row r="9" spans="1:10" x14ac:dyDescent="0.2">
      <c r="A9">
        <v>1865</v>
      </c>
      <c r="B9">
        <v>14.383000000000001</v>
      </c>
      <c r="C9">
        <v>7.9749999999999996</v>
      </c>
      <c r="D9">
        <v>14.383000000000001</v>
      </c>
      <c r="F9" s="5">
        <v>1999</v>
      </c>
      <c r="G9" s="5">
        <f>VLOOKUP(F9,A:C,3,FALSE)</f>
        <v>9.1560000000000006</v>
      </c>
      <c r="H9" s="8">
        <f>(G9*0.6243)+9.1097</f>
        <v>14.8257908</v>
      </c>
      <c r="I9" s="5">
        <f>VLOOKUP(F9,A:B,2,FALSE)</f>
        <v>14.934999999999999</v>
      </c>
      <c r="J9" s="6">
        <f>(I9-H9)/I9</f>
        <v>7.3122999665215056E-3</v>
      </c>
    </row>
    <row r="10" spans="1:10" x14ac:dyDescent="0.2">
      <c r="A10">
        <v>1866</v>
      </c>
      <c r="B10">
        <v>14.440000000000001</v>
      </c>
      <c r="C10">
        <v>8.0039999999999996</v>
      </c>
      <c r="D10">
        <v>14.440000000000001</v>
      </c>
      <c r="F10" s="5">
        <v>2000</v>
      </c>
      <c r="G10" s="5">
        <f>VLOOKUP(F10,A:C,3,FALSE)</f>
        <v>9.1529999999999987</v>
      </c>
      <c r="H10" s="8">
        <f>(G10*0.6243)+9.1097</f>
        <v>14.823917899999998</v>
      </c>
      <c r="I10" s="5">
        <f>VLOOKUP(F10,A:B,2,FALSE)</f>
        <v>14.964000000000002</v>
      </c>
      <c r="J10" s="6">
        <f>(I10-H10)/I10</f>
        <v>9.3612737236036022E-3</v>
      </c>
    </row>
    <row r="11" spans="1:10" x14ac:dyDescent="0.2">
      <c r="A11">
        <v>1867</v>
      </c>
      <c r="B11">
        <v>14.408000000000001</v>
      </c>
      <c r="C11">
        <v>8.0719999999999992</v>
      </c>
      <c r="D11">
        <v>14.408000000000001</v>
      </c>
    </row>
    <row r="12" spans="1:10" x14ac:dyDescent="0.2">
      <c r="A12">
        <v>1868</v>
      </c>
      <c r="B12">
        <v>14.413999999999998</v>
      </c>
      <c r="C12">
        <v>8.0869999999999997</v>
      </c>
      <c r="D12">
        <v>14.413999999999998</v>
      </c>
    </row>
    <row r="13" spans="1:10" x14ac:dyDescent="0.2">
      <c r="A13">
        <v>1869</v>
      </c>
      <c r="B13">
        <v>14.5</v>
      </c>
      <c r="C13">
        <v>8.1049999999999986</v>
      </c>
      <c r="D13">
        <v>14.5</v>
      </c>
    </row>
    <row r="14" spans="1:10" x14ac:dyDescent="0.2">
      <c r="A14">
        <v>1870</v>
      </c>
      <c r="B14">
        <v>14.538</v>
      </c>
      <c r="C14">
        <v>8.1290000000000013</v>
      </c>
      <c r="D14">
        <v>14.538</v>
      </c>
      <c r="H14" t="s">
        <v>32</v>
      </c>
    </row>
    <row r="15" spans="1:10" x14ac:dyDescent="0.2">
      <c r="A15">
        <v>1871</v>
      </c>
      <c r="B15">
        <v>14.484</v>
      </c>
      <c r="C15">
        <v>8.1560000000000006</v>
      </c>
      <c r="D15">
        <v>14.484</v>
      </c>
    </row>
    <row r="16" spans="1:10" x14ac:dyDescent="0.2">
      <c r="A16">
        <v>1872</v>
      </c>
      <c r="B16">
        <v>14.504</v>
      </c>
      <c r="C16">
        <v>8.2189999999999994</v>
      </c>
      <c r="D16">
        <v>14.504</v>
      </c>
    </row>
    <row r="17" spans="1:4" x14ac:dyDescent="0.2">
      <c r="A17">
        <v>1873</v>
      </c>
      <c r="B17">
        <v>14.507</v>
      </c>
      <c r="C17">
        <v>8.2429999999999986</v>
      </c>
      <c r="D17">
        <v>14.507</v>
      </c>
    </row>
    <row r="18" spans="1:4" x14ac:dyDescent="0.2">
      <c r="A18">
        <v>1874</v>
      </c>
      <c r="B18">
        <v>14.398000000000001</v>
      </c>
      <c r="C18">
        <v>8.2880000000000003</v>
      </c>
      <c r="D18">
        <v>14.398000000000001</v>
      </c>
    </row>
    <row r="19" spans="1:4" x14ac:dyDescent="0.2">
      <c r="A19">
        <v>1875</v>
      </c>
      <c r="B19">
        <v>14.441999999999998</v>
      </c>
      <c r="C19">
        <v>8.2559999999999985</v>
      </c>
      <c r="D19">
        <v>14.441999999999998</v>
      </c>
    </row>
    <row r="20" spans="1:4" x14ac:dyDescent="0.2">
      <c r="A20">
        <v>1876</v>
      </c>
      <c r="B20">
        <v>14.419</v>
      </c>
      <c r="C20">
        <v>8.2349999999999994</v>
      </c>
      <c r="D20">
        <v>14.419</v>
      </c>
    </row>
    <row r="21" spans="1:4" x14ac:dyDescent="0.2">
      <c r="A21">
        <v>1877</v>
      </c>
      <c r="B21">
        <v>14.476000000000003</v>
      </c>
      <c r="C21">
        <v>8.2449999999999992</v>
      </c>
      <c r="D21">
        <v>14.476000000000003</v>
      </c>
    </row>
    <row r="22" spans="1:4" x14ac:dyDescent="0.2">
      <c r="A22">
        <v>1878</v>
      </c>
      <c r="B22">
        <v>14.488</v>
      </c>
      <c r="C22">
        <v>8.302999999999999</v>
      </c>
      <c r="D22">
        <v>14.488</v>
      </c>
    </row>
    <row r="23" spans="1:4" x14ac:dyDescent="0.2">
      <c r="A23">
        <v>1879</v>
      </c>
      <c r="B23">
        <v>14.450999999999999</v>
      </c>
      <c r="C23">
        <v>8.2769999999999992</v>
      </c>
      <c r="D23">
        <v>14.450999999999999</v>
      </c>
    </row>
    <row r="24" spans="1:4" x14ac:dyDescent="0.2">
      <c r="A24">
        <v>1880</v>
      </c>
      <c r="B24">
        <v>14.353999999999999</v>
      </c>
      <c r="C24">
        <v>8.2690000000000001</v>
      </c>
      <c r="D24">
        <v>14.353999999999999</v>
      </c>
    </row>
    <row r="25" spans="1:4" x14ac:dyDescent="0.2">
      <c r="A25">
        <v>1881</v>
      </c>
      <c r="B25">
        <v>14.359000000000004</v>
      </c>
      <c r="C25">
        <v>8.2839999999999989</v>
      </c>
      <c r="D25">
        <v>14.359000000000004</v>
      </c>
    </row>
    <row r="26" spans="1:4" x14ac:dyDescent="0.2">
      <c r="A26">
        <v>1882</v>
      </c>
      <c r="B26">
        <v>14.254000000000001</v>
      </c>
      <c r="C26">
        <v>8.2779999999999987</v>
      </c>
      <c r="D26">
        <v>14.254000000000001</v>
      </c>
    </row>
    <row r="27" spans="1:4" x14ac:dyDescent="0.2">
      <c r="A27">
        <v>1883</v>
      </c>
      <c r="B27">
        <v>14.201000000000002</v>
      </c>
      <c r="C27">
        <v>8.2409999999999997</v>
      </c>
      <c r="D27">
        <v>14.201000000000002</v>
      </c>
    </row>
    <row r="28" spans="1:4" x14ac:dyDescent="0.2">
      <c r="A28">
        <v>1884</v>
      </c>
      <c r="B28">
        <v>14.196999999999999</v>
      </c>
      <c r="C28">
        <v>8.1750000000000007</v>
      </c>
      <c r="D28">
        <v>14.196999999999999</v>
      </c>
    </row>
    <row r="29" spans="1:4" x14ac:dyDescent="0.2">
      <c r="A29">
        <v>1885</v>
      </c>
      <c r="B29">
        <v>14.225999999999999</v>
      </c>
      <c r="C29">
        <v>8.1809999999999992</v>
      </c>
      <c r="D29">
        <v>14.225999999999999</v>
      </c>
    </row>
    <row r="30" spans="1:4" x14ac:dyDescent="0.2">
      <c r="A30">
        <v>1886</v>
      </c>
      <c r="B30">
        <v>14.24</v>
      </c>
      <c r="C30">
        <v>8.1679999999999993</v>
      </c>
      <c r="D30">
        <v>14.24</v>
      </c>
    </row>
    <row r="31" spans="1:4" x14ac:dyDescent="0.2">
      <c r="A31">
        <v>1887</v>
      </c>
      <c r="B31">
        <v>14.175000000000001</v>
      </c>
      <c r="C31">
        <v>8.1050000000000004</v>
      </c>
      <c r="D31">
        <v>14.175000000000001</v>
      </c>
    </row>
    <row r="32" spans="1:4" x14ac:dyDescent="0.2">
      <c r="A32">
        <v>1888</v>
      </c>
      <c r="B32">
        <v>14.207999999999998</v>
      </c>
      <c r="C32">
        <v>8.0310000000000006</v>
      </c>
      <c r="D32">
        <v>14.207999999999998</v>
      </c>
    </row>
    <row r="33" spans="1:4" x14ac:dyDescent="0.2">
      <c r="A33">
        <v>1889</v>
      </c>
      <c r="B33">
        <v>14.269</v>
      </c>
      <c r="C33">
        <v>8.0460000000000012</v>
      </c>
      <c r="D33">
        <v>14.269</v>
      </c>
    </row>
    <row r="34" spans="1:4" x14ac:dyDescent="0.2">
      <c r="A34">
        <v>1890</v>
      </c>
      <c r="B34">
        <v>14.352</v>
      </c>
      <c r="C34">
        <v>8.0310000000000006</v>
      </c>
      <c r="D34">
        <v>14.352</v>
      </c>
    </row>
    <row r="35" spans="1:4" x14ac:dyDescent="0.2">
      <c r="A35">
        <v>1891</v>
      </c>
      <c r="B35">
        <v>14.359</v>
      </c>
      <c r="C35">
        <v>8.0059999999999985</v>
      </c>
      <c r="D35">
        <v>14.359</v>
      </c>
    </row>
    <row r="36" spans="1:4" x14ac:dyDescent="0.2">
      <c r="A36">
        <v>1892</v>
      </c>
      <c r="B36">
        <v>14.406000000000001</v>
      </c>
      <c r="C36">
        <v>8</v>
      </c>
      <c r="D36">
        <v>14.406000000000001</v>
      </c>
    </row>
    <row r="37" spans="1:4" x14ac:dyDescent="0.2">
      <c r="A37">
        <v>1893</v>
      </c>
      <c r="B37">
        <v>14.353000000000003</v>
      </c>
      <c r="C37">
        <v>8.0080000000000009</v>
      </c>
      <c r="D37">
        <v>14.353000000000003</v>
      </c>
    </row>
    <row r="38" spans="1:4" x14ac:dyDescent="0.2">
      <c r="A38">
        <v>1894</v>
      </c>
      <c r="B38">
        <v>14.327999999999999</v>
      </c>
      <c r="C38">
        <v>8.0470000000000006</v>
      </c>
      <c r="D38">
        <v>14.327999999999999</v>
      </c>
    </row>
    <row r="39" spans="1:4" x14ac:dyDescent="0.2">
      <c r="A39">
        <v>1895</v>
      </c>
      <c r="B39">
        <v>14.217999999999998</v>
      </c>
      <c r="C39">
        <v>8.0699999999999985</v>
      </c>
      <c r="D39">
        <v>14.217999999999998</v>
      </c>
    </row>
    <row r="40" spans="1:4" x14ac:dyDescent="0.2">
      <c r="A40">
        <v>1896</v>
      </c>
      <c r="B40">
        <v>14.182000000000002</v>
      </c>
      <c r="C40">
        <v>8.0960000000000001</v>
      </c>
      <c r="D40">
        <v>14.182000000000002</v>
      </c>
    </row>
    <row r="41" spans="1:4" x14ac:dyDescent="0.2">
      <c r="A41">
        <v>1897</v>
      </c>
      <c r="B41">
        <v>14.125</v>
      </c>
      <c r="C41">
        <v>8.1340000000000003</v>
      </c>
      <c r="D41">
        <v>14.125</v>
      </c>
    </row>
    <row r="42" spans="1:4" x14ac:dyDescent="0.2">
      <c r="A42">
        <v>1898</v>
      </c>
      <c r="B42">
        <v>14.032000000000002</v>
      </c>
      <c r="C42">
        <v>8.1430000000000007</v>
      </c>
      <c r="D42">
        <v>14.032000000000002</v>
      </c>
    </row>
    <row r="43" spans="1:4" x14ac:dyDescent="0.2">
      <c r="A43">
        <v>1899</v>
      </c>
      <c r="B43">
        <v>13.955000000000002</v>
      </c>
      <c r="C43">
        <v>8.1510000000000016</v>
      </c>
      <c r="D43">
        <v>13.955000000000002</v>
      </c>
    </row>
    <row r="44" spans="1:4" x14ac:dyDescent="0.2">
      <c r="A44">
        <v>1900</v>
      </c>
      <c r="B44">
        <v>14.013999999999999</v>
      </c>
      <c r="C44">
        <v>8.2040000000000006</v>
      </c>
      <c r="D44">
        <v>14.013999999999999</v>
      </c>
    </row>
    <row r="45" spans="1:4" x14ac:dyDescent="0.2">
      <c r="A45">
        <v>1901</v>
      </c>
      <c r="B45">
        <v>14.001999999999999</v>
      </c>
      <c r="C45">
        <v>8.2560000000000002</v>
      </c>
      <c r="D45">
        <v>14.001999999999999</v>
      </c>
    </row>
    <row r="46" spans="1:4" x14ac:dyDescent="0.2">
      <c r="A46">
        <v>1902</v>
      </c>
      <c r="B46">
        <v>14.004000000000001</v>
      </c>
      <c r="C46">
        <v>8.2789999999999981</v>
      </c>
      <c r="D46">
        <v>14.004000000000001</v>
      </c>
    </row>
    <row r="47" spans="1:4" x14ac:dyDescent="0.2">
      <c r="A47">
        <v>1903</v>
      </c>
      <c r="B47">
        <v>14.076000000000002</v>
      </c>
      <c r="C47">
        <v>8.2949999999999999</v>
      </c>
      <c r="D47">
        <v>14.076000000000002</v>
      </c>
    </row>
    <row r="48" spans="1:4" x14ac:dyDescent="0.2">
      <c r="A48">
        <v>1904</v>
      </c>
      <c r="B48">
        <v>14.146000000000001</v>
      </c>
      <c r="C48">
        <v>8.2880000000000003</v>
      </c>
      <c r="D48">
        <v>14.146000000000001</v>
      </c>
    </row>
    <row r="49" spans="1:4" x14ac:dyDescent="0.2">
      <c r="A49">
        <v>1905</v>
      </c>
      <c r="B49">
        <v>14.189999999999998</v>
      </c>
      <c r="C49">
        <v>8.2960000000000012</v>
      </c>
      <c r="D49">
        <v>14.189999999999998</v>
      </c>
    </row>
    <row r="50" spans="1:4" x14ac:dyDescent="0.2">
      <c r="A50">
        <v>1906</v>
      </c>
      <c r="B50">
        <v>14.248999999999999</v>
      </c>
      <c r="C50">
        <v>8.3129999999999988</v>
      </c>
      <c r="D50">
        <v>14.248999999999999</v>
      </c>
    </row>
    <row r="51" spans="1:4" x14ac:dyDescent="0.2">
      <c r="A51">
        <v>1907</v>
      </c>
      <c r="B51">
        <v>14.302000000000001</v>
      </c>
      <c r="C51">
        <v>8.2789999999999999</v>
      </c>
      <c r="D51">
        <v>14.302000000000001</v>
      </c>
    </row>
    <row r="52" spans="1:4" x14ac:dyDescent="0.2">
      <c r="A52">
        <v>1908</v>
      </c>
      <c r="B52">
        <v>14.325999999999999</v>
      </c>
      <c r="C52">
        <v>8.2799999999999994</v>
      </c>
      <c r="D52">
        <v>14.325999999999999</v>
      </c>
    </row>
    <row r="53" spans="1:4" x14ac:dyDescent="0.2">
      <c r="A53">
        <v>1909</v>
      </c>
      <c r="B53">
        <v>14.327000000000002</v>
      </c>
      <c r="C53">
        <v>8.2580000000000009</v>
      </c>
      <c r="D53">
        <v>14.327000000000002</v>
      </c>
    </row>
    <row r="54" spans="1:4" x14ac:dyDescent="0.2">
      <c r="A54">
        <v>1910</v>
      </c>
      <c r="B54">
        <v>14.280000000000001</v>
      </c>
      <c r="C54">
        <v>8.23</v>
      </c>
      <c r="D54">
        <v>14.280000000000001</v>
      </c>
    </row>
    <row r="55" spans="1:4" x14ac:dyDescent="0.2">
      <c r="A55">
        <v>1911</v>
      </c>
      <c r="B55">
        <v>14.192000000000002</v>
      </c>
      <c r="C55">
        <v>8.1939999999999991</v>
      </c>
      <c r="D55">
        <v>14.192000000000002</v>
      </c>
    </row>
    <row r="56" spans="1:4" x14ac:dyDescent="0.2">
      <c r="A56">
        <v>1912</v>
      </c>
      <c r="B56">
        <v>14.179999999999998</v>
      </c>
      <c r="C56">
        <v>8.1810000000000009</v>
      </c>
      <c r="D56">
        <v>14.179999999999998</v>
      </c>
    </row>
    <row r="57" spans="1:4" x14ac:dyDescent="0.2">
      <c r="A57">
        <v>1913</v>
      </c>
      <c r="B57">
        <v>14.206000000000003</v>
      </c>
      <c r="C57">
        <v>8.1890000000000001</v>
      </c>
      <c r="D57">
        <v>14.206000000000003</v>
      </c>
    </row>
    <row r="58" spans="1:4" x14ac:dyDescent="0.2">
      <c r="A58">
        <v>1914</v>
      </c>
      <c r="B58">
        <v>14.189000000000002</v>
      </c>
      <c r="C58">
        <v>8.2390000000000008</v>
      </c>
      <c r="D58">
        <v>14.189000000000002</v>
      </c>
    </row>
    <row r="59" spans="1:4" x14ac:dyDescent="0.2">
      <c r="A59">
        <v>1915</v>
      </c>
      <c r="B59">
        <v>14.180000000000001</v>
      </c>
      <c r="C59">
        <v>8.2750000000000021</v>
      </c>
      <c r="D59">
        <v>14.180000000000001</v>
      </c>
    </row>
    <row r="60" spans="1:4" x14ac:dyDescent="0.2">
      <c r="A60">
        <v>1916</v>
      </c>
      <c r="B60">
        <v>14.059999999999999</v>
      </c>
      <c r="C60">
        <v>8.2600000000000016</v>
      </c>
      <c r="D60">
        <v>14.059999999999999</v>
      </c>
    </row>
    <row r="61" spans="1:4" x14ac:dyDescent="0.2">
      <c r="A61">
        <v>1917</v>
      </c>
      <c r="B61">
        <v>14.032</v>
      </c>
      <c r="C61">
        <v>8.2669999999999995</v>
      </c>
      <c r="D61">
        <v>14.032</v>
      </c>
    </row>
    <row r="62" spans="1:4" x14ac:dyDescent="0.2">
      <c r="A62">
        <v>1918</v>
      </c>
      <c r="B62">
        <v>14.044999999999998</v>
      </c>
      <c r="C62">
        <v>8.2609999999999992</v>
      </c>
      <c r="D62">
        <v>14.044999999999998</v>
      </c>
    </row>
    <row r="63" spans="1:4" x14ac:dyDescent="0.2">
      <c r="A63">
        <v>1919</v>
      </c>
      <c r="B63">
        <v>14</v>
      </c>
      <c r="C63">
        <v>8.2810000000000006</v>
      </c>
      <c r="D63">
        <v>14</v>
      </c>
    </row>
    <row r="64" spans="1:4" x14ac:dyDescent="0.2">
      <c r="A64">
        <v>1920</v>
      </c>
      <c r="B64">
        <v>13.955000000000002</v>
      </c>
      <c r="C64">
        <v>8.2949999999999982</v>
      </c>
      <c r="D64">
        <v>13.955000000000002</v>
      </c>
    </row>
    <row r="65" spans="1:4" x14ac:dyDescent="0.2">
      <c r="A65">
        <v>1921</v>
      </c>
      <c r="B65">
        <v>14.032999999999998</v>
      </c>
      <c r="C65">
        <v>8.3339999999999996</v>
      </c>
      <c r="D65">
        <v>14.032999999999998</v>
      </c>
    </row>
    <row r="66" spans="1:4" x14ac:dyDescent="0.2">
      <c r="A66">
        <v>1922</v>
      </c>
      <c r="B66">
        <v>13.999000000000001</v>
      </c>
      <c r="C66">
        <v>8.3580000000000005</v>
      </c>
      <c r="D66">
        <v>13.999000000000001</v>
      </c>
    </row>
    <row r="67" spans="1:4" x14ac:dyDescent="0.2">
      <c r="A67">
        <v>1923</v>
      </c>
      <c r="B67">
        <v>13.973999999999998</v>
      </c>
      <c r="C67">
        <v>8.370000000000001</v>
      </c>
      <c r="D67">
        <v>13.973999999999998</v>
      </c>
    </row>
    <row r="68" spans="1:4" x14ac:dyDescent="0.2">
      <c r="A68">
        <v>1924</v>
      </c>
      <c r="B68">
        <v>13.950999999999999</v>
      </c>
      <c r="C68">
        <v>8.3620000000000001</v>
      </c>
      <c r="D68">
        <v>13.950999999999999</v>
      </c>
    </row>
    <row r="69" spans="1:4" x14ac:dyDescent="0.2">
      <c r="A69">
        <v>1925</v>
      </c>
      <c r="B69">
        <v>13.954999999999998</v>
      </c>
      <c r="C69">
        <v>8.3560000000000016</v>
      </c>
      <c r="D69">
        <v>13.954999999999998</v>
      </c>
    </row>
    <row r="70" spans="1:4" x14ac:dyDescent="0.2">
      <c r="A70">
        <v>1926</v>
      </c>
      <c r="B70">
        <v>14.107999999999999</v>
      </c>
      <c r="C70">
        <v>8.4060000000000024</v>
      </c>
      <c r="D70">
        <v>14.107999999999999</v>
      </c>
    </row>
    <row r="71" spans="1:4" x14ac:dyDescent="0.2">
      <c r="A71">
        <v>1927</v>
      </c>
      <c r="B71">
        <v>14.125999999999999</v>
      </c>
      <c r="C71">
        <v>8.4559999999999995</v>
      </c>
      <c r="D71">
        <v>14.125999999999999</v>
      </c>
    </row>
    <row r="72" spans="1:4" x14ac:dyDescent="0.2">
      <c r="A72">
        <v>1928</v>
      </c>
      <c r="B72">
        <v>14.144</v>
      </c>
      <c r="C72">
        <v>8.5059999999999985</v>
      </c>
      <c r="D72">
        <v>14.144</v>
      </c>
    </row>
    <row r="73" spans="1:4" x14ac:dyDescent="0.2">
      <c r="A73">
        <v>1929</v>
      </c>
      <c r="B73">
        <v>14.209</v>
      </c>
      <c r="C73">
        <v>8.4919999999999991</v>
      </c>
      <c r="D73">
        <v>14.209</v>
      </c>
    </row>
    <row r="74" spans="1:4" x14ac:dyDescent="0.2">
      <c r="A74">
        <v>1930</v>
      </c>
      <c r="B74">
        <v>14.262</v>
      </c>
      <c r="C74">
        <v>8.5189999999999984</v>
      </c>
      <c r="D74">
        <v>14.262</v>
      </c>
    </row>
    <row r="75" spans="1:4" x14ac:dyDescent="0.2">
      <c r="A75">
        <v>1931</v>
      </c>
      <c r="B75">
        <v>14.331</v>
      </c>
      <c r="C75">
        <v>8.5339999999999989</v>
      </c>
      <c r="D75">
        <v>14.331</v>
      </c>
    </row>
    <row r="76" spans="1:4" x14ac:dyDescent="0.2">
      <c r="A76">
        <v>1932</v>
      </c>
      <c r="B76">
        <v>14.394000000000002</v>
      </c>
      <c r="C76">
        <v>8.5639999999999983</v>
      </c>
      <c r="D76">
        <v>14.394000000000002</v>
      </c>
    </row>
    <row r="77" spans="1:4" x14ac:dyDescent="0.2">
      <c r="A77">
        <v>1933</v>
      </c>
      <c r="B77">
        <v>14.374000000000001</v>
      </c>
      <c r="C77">
        <v>8.5560000000000009</v>
      </c>
      <c r="D77">
        <v>14.374000000000001</v>
      </c>
    </row>
    <row r="78" spans="1:4" x14ac:dyDescent="0.2">
      <c r="A78">
        <v>1934</v>
      </c>
      <c r="B78">
        <v>14.494999999999999</v>
      </c>
      <c r="C78">
        <v>8.5680000000000014</v>
      </c>
      <c r="D78">
        <v>14.494999999999999</v>
      </c>
    </row>
    <row r="79" spans="1:4" x14ac:dyDescent="0.2">
      <c r="A79">
        <v>1935</v>
      </c>
      <c r="B79">
        <v>14.472999999999999</v>
      </c>
      <c r="C79">
        <v>8.5670000000000002</v>
      </c>
      <c r="D79">
        <v>14.472999999999999</v>
      </c>
    </row>
    <row r="80" spans="1:4" x14ac:dyDescent="0.2">
      <c r="A80">
        <v>1936</v>
      </c>
      <c r="B80">
        <v>14.472</v>
      </c>
      <c r="C80">
        <v>8.5489999999999995</v>
      </c>
      <c r="D80">
        <v>14.472</v>
      </c>
    </row>
    <row r="81" spans="1:4" x14ac:dyDescent="0.2">
      <c r="A81">
        <v>1937</v>
      </c>
      <c r="B81">
        <v>14.483999999999998</v>
      </c>
      <c r="C81">
        <v>8.5670000000000002</v>
      </c>
      <c r="D81">
        <v>14.483999999999998</v>
      </c>
    </row>
    <row r="82" spans="1:4" x14ac:dyDescent="0.2">
      <c r="A82">
        <v>1938</v>
      </c>
      <c r="B82">
        <v>14.486999999999998</v>
      </c>
      <c r="C82">
        <v>8.59</v>
      </c>
      <c r="D82">
        <v>14.486999999999998</v>
      </c>
    </row>
    <row r="83" spans="1:4" x14ac:dyDescent="0.2">
      <c r="A83">
        <v>1939</v>
      </c>
      <c r="B83">
        <v>14.543000000000001</v>
      </c>
      <c r="C83">
        <v>8.6420000000000012</v>
      </c>
      <c r="D83">
        <v>14.543000000000001</v>
      </c>
    </row>
    <row r="84" spans="1:4" x14ac:dyDescent="0.2">
      <c r="A84">
        <v>1940</v>
      </c>
      <c r="B84">
        <v>14.629999999999999</v>
      </c>
      <c r="C84">
        <v>8.6550000000000011</v>
      </c>
      <c r="D84">
        <v>14.629999999999999</v>
      </c>
    </row>
    <row r="85" spans="1:4" x14ac:dyDescent="0.2">
      <c r="A85">
        <v>1941</v>
      </c>
      <c r="B85">
        <v>14.635</v>
      </c>
      <c r="C85">
        <v>8.66</v>
      </c>
      <c r="D85">
        <v>14.635</v>
      </c>
    </row>
    <row r="86" spans="1:4" x14ac:dyDescent="0.2">
      <c r="A86">
        <v>1942</v>
      </c>
      <c r="B86">
        <v>14.630999999999997</v>
      </c>
      <c r="C86">
        <v>8.661999999999999</v>
      </c>
      <c r="D86">
        <v>14.630999999999997</v>
      </c>
    </row>
    <row r="87" spans="1:4" x14ac:dyDescent="0.2">
      <c r="A87">
        <v>1943</v>
      </c>
      <c r="B87">
        <v>14.709999999999999</v>
      </c>
      <c r="C87">
        <v>8.7040000000000006</v>
      </c>
      <c r="D87">
        <v>14.709999999999999</v>
      </c>
    </row>
    <row r="88" spans="1:4" x14ac:dyDescent="0.2">
      <c r="A88">
        <v>1944</v>
      </c>
      <c r="B88">
        <v>14.596</v>
      </c>
      <c r="C88">
        <v>8.7259999999999991</v>
      </c>
      <c r="D88">
        <v>14.596</v>
      </c>
    </row>
    <row r="89" spans="1:4" x14ac:dyDescent="0.2">
      <c r="A89">
        <v>1945</v>
      </c>
      <c r="B89">
        <v>14.625</v>
      </c>
      <c r="C89">
        <v>8.7319999999999993</v>
      </c>
      <c r="D89">
        <v>14.625</v>
      </c>
    </row>
    <row r="90" spans="1:4" x14ac:dyDescent="0.2">
      <c r="A90">
        <v>1946</v>
      </c>
      <c r="B90">
        <v>14.495000000000001</v>
      </c>
      <c r="C90">
        <v>8.7449999999999992</v>
      </c>
      <c r="D90">
        <v>14.495000000000001</v>
      </c>
    </row>
    <row r="91" spans="1:4" x14ac:dyDescent="0.2">
      <c r="A91">
        <v>1947</v>
      </c>
      <c r="B91">
        <v>14.51</v>
      </c>
      <c r="C91">
        <v>8.754999999999999</v>
      </c>
      <c r="D91">
        <v>14.51</v>
      </c>
    </row>
    <row r="92" spans="1:4" x14ac:dyDescent="0.2">
      <c r="A92">
        <v>1948</v>
      </c>
      <c r="B92">
        <v>14.440000000000001</v>
      </c>
      <c r="C92">
        <v>8.743999999999998</v>
      </c>
      <c r="D92">
        <v>14.440000000000001</v>
      </c>
    </row>
    <row r="93" spans="1:4" x14ac:dyDescent="0.2">
      <c r="A93">
        <v>1949</v>
      </c>
      <c r="B93">
        <v>14.349</v>
      </c>
      <c r="C93">
        <v>8.7270000000000003</v>
      </c>
      <c r="D93">
        <v>14.349</v>
      </c>
    </row>
    <row r="94" spans="1:4" x14ac:dyDescent="0.2">
      <c r="A94">
        <v>1950</v>
      </c>
      <c r="B94">
        <v>14.303000000000001</v>
      </c>
      <c r="C94">
        <v>8.6880000000000006</v>
      </c>
      <c r="D94">
        <v>14.303000000000001</v>
      </c>
    </row>
    <row r="95" spans="1:4" x14ac:dyDescent="0.2">
      <c r="A95">
        <v>1951</v>
      </c>
      <c r="B95">
        <v>14.211000000000002</v>
      </c>
      <c r="C95">
        <v>8.6740000000000013</v>
      </c>
      <c r="D95">
        <v>14.211000000000002</v>
      </c>
    </row>
    <row r="96" spans="1:4" x14ac:dyDescent="0.2">
      <c r="A96">
        <v>1952</v>
      </c>
      <c r="B96">
        <v>14.202000000000002</v>
      </c>
      <c r="C96">
        <v>8.6650000000000009</v>
      </c>
      <c r="D96">
        <v>14.202000000000002</v>
      </c>
    </row>
    <row r="97" spans="1:4" x14ac:dyDescent="0.2">
      <c r="A97">
        <v>1953</v>
      </c>
      <c r="B97">
        <v>14.172000000000001</v>
      </c>
      <c r="C97">
        <v>8.6760000000000002</v>
      </c>
      <c r="D97">
        <v>14.172000000000001</v>
      </c>
    </row>
    <row r="98" spans="1:4" x14ac:dyDescent="0.2">
      <c r="A98">
        <v>1954</v>
      </c>
      <c r="B98">
        <v>14.172999999999998</v>
      </c>
      <c r="C98">
        <v>8.647000000000002</v>
      </c>
      <c r="D98">
        <v>14.172999999999998</v>
      </c>
    </row>
    <row r="99" spans="1:4" x14ac:dyDescent="0.2">
      <c r="A99">
        <v>1955</v>
      </c>
      <c r="B99">
        <v>14.106</v>
      </c>
      <c r="C99">
        <v>8.6519999999999992</v>
      </c>
      <c r="D99">
        <v>14.106</v>
      </c>
    </row>
    <row r="100" spans="1:4" x14ac:dyDescent="0.2">
      <c r="A100">
        <v>1956</v>
      </c>
      <c r="B100">
        <v>14.131</v>
      </c>
      <c r="C100">
        <v>8.6119999999999983</v>
      </c>
      <c r="D100">
        <v>14.131</v>
      </c>
    </row>
    <row r="101" spans="1:4" x14ac:dyDescent="0.2">
      <c r="A101">
        <v>1957</v>
      </c>
      <c r="B101">
        <v>14.138999999999999</v>
      </c>
      <c r="C101">
        <v>8.6050000000000004</v>
      </c>
      <c r="D101">
        <v>14.138999999999999</v>
      </c>
    </row>
    <row r="102" spans="1:4" x14ac:dyDescent="0.2">
      <c r="A102">
        <v>1958</v>
      </c>
      <c r="B102">
        <v>14.315000000000001</v>
      </c>
      <c r="C102">
        <v>8.6070000000000011</v>
      </c>
      <c r="D102">
        <v>14.315000000000001</v>
      </c>
    </row>
    <row r="103" spans="1:4" x14ac:dyDescent="0.2">
      <c r="A103">
        <v>1959</v>
      </c>
      <c r="B103">
        <v>14.463999999999999</v>
      </c>
      <c r="C103">
        <v>8.6210000000000004</v>
      </c>
      <c r="D103">
        <v>14.463999999999999</v>
      </c>
    </row>
    <row r="104" spans="1:4" x14ac:dyDescent="0.2">
      <c r="A104">
        <v>1960</v>
      </c>
      <c r="B104">
        <v>14.457000000000003</v>
      </c>
      <c r="C104">
        <v>8.6419999999999995</v>
      </c>
      <c r="D104">
        <v>14.457000000000003</v>
      </c>
    </row>
    <row r="105" spans="1:4" x14ac:dyDescent="0.2">
      <c r="A105">
        <v>1961</v>
      </c>
      <c r="B105">
        <v>14.516</v>
      </c>
      <c r="C105">
        <v>8.6590000000000007</v>
      </c>
      <c r="D105">
        <v>14.516</v>
      </c>
    </row>
    <row r="106" spans="1:4" x14ac:dyDescent="0.2">
      <c r="A106">
        <v>1962</v>
      </c>
      <c r="B106">
        <v>14.527000000000001</v>
      </c>
      <c r="C106">
        <v>8.67</v>
      </c>
      <c r="D106">
        <v>14.527000000000001</v>
      </c>
    </row>
    <row r="107" spans="1:4" x14ac:dyDescent="0.2">
      <c r="A107">
        <v>1963</v>
      </c>
      <c r="B107">
        <v>14.504000000000001</v>
      </c>
      <c r="C107">
        <v>8.6690000000000005</v>
      </c>
      <c r="D107">
        <v>14.504000000000001</v>
      </c>
    </row>
    <row r="108" spans="1:4" x14ac:dyDescent="0.2">
      <c r="A108">
        <v>1964</v>
      </c>
      <c r="B108">
        <v>14.510000000000002</v>
      </c>
      <c r="C108">
        <v>8.6539999999999999</v>
      </c>
      <c r="D108">
        <v>14.510000000000002</v>
      </c>
    </row>
    <row r="109" spans="1:4" x14ac:dyDescent="0.2">
      <c r="A109">
        <v>1965</v>
      </c>
      <c r="B109">
        <v>14.55</v>
      </c>
      <c r="C109">
        <v>8.6440000000000001</v>
      </c>
      <c r="D109">
        <v>14.55</v>
      </c>
    </row>
    <row r="110" spans="1:4" x14ac:dyDescent="0.2">
      <c r="A110">
        <v>1966</v>
      </c>
      <c r="B110">
        <v>14.616000000000003</v>
      </c>
      <c r="C110">
        <v>8.6759999999999984</v>
      </c>
      <c r="D110">
        <v>14.616000000000003</v>
      </c>
    </row>
    <row r="111" spans="1:4" x14ac:dyDescent="0.2">
      <c r="A111">
        <v>1967</v>
      </c>
      <c r="B111">
        <v>14.606999999999999</v>
      </c>
      <c r="C111">
        <v>8.6729999999999983</v>
      </c>
      <c r="D111">
        <v>14.606999999999999</v>
      </c>
    </row>
    <row r="112" spans="1:4" x14ac:dyDescent="0.2">
      <c r="A112">
        <v>1968</v>
      </c>
      <c r="B112">
        <v>14.532</v>
      </c>
      <c r="C112">
        <v>8.6479999999999997</v>
      </c>
      <c r="D112">
        <v>14.532</v>
      </c>
    </row>
    <row r="113" spans="1:4" x14ac:dyDescent="0.2">
      <c r="A113">
        <v>1969</v>
      </c>
      <c r="B113">
        <v>14.443999999999999</v>
      </c>
      <c r="C113">
        <v>8.6349999999999998</v>
      </c>
      <c r="D113">
        <v>14.443999999999999</v>
      </c>
    </row>
    <row r="114" spans="1:4" x14ac:dyDescent="0.2">
      <c r="A114">
        <v>1970</v>
      </c>
      <c r="B114">
        <v>14.460999999999999</v>
      </c>
      <c r="C114">
        <v>8.6470000000000002</v>
      </c>
      <c r="D114">
        <v>14.460999999999999</v>
      </c>
    </row>
    <row r="115" spans="1:4" x14ac:dyDescent="0.2">
      <c r="A115">
        <v>1971</v>
      </c>
      <c r="B115">
        <v>14.385000000000002</v>
      </c>
      <c r="C115">
        <v>8.6269999999999989</v>
      </c>
      <c r="D115">
        <v>14.385000000000002</v>
      </c>
    </row>
    <row r="116" spans="1:4" x14ac:dyDescent="0.2">
      <c r="A116">
        <v>1972</v>
      </c>
      <c r="B116">
        <v>14.388</v>
      </c>
      <c r="C116">
        <v>8.6019999999999985</v>
      </c>
      <c r="D116">
        <v>14.388</v>
      </c>
    </row>
    <row r="117" spans="1:4" x14ac:dyDescent="0.2">
      <c r="A117">
        <v>1973</v>
      </c>
      <c r="B117">
        <v>14.427000000000001</v>
      </c>
      <c r="C117">
        <v>8.6109999999999989</v>
      </c>
      <c r="D117">
        <v>14.427000000000001</v>
      </c>
    </row>
    <row r="118" spans="1:4" x14ac:dyDescent="0.2">
      <c r="A118">
        <v>1974</v>
      </c>
      <c r="B118">
        <v>14.444000000000003</v>
      </c>
      <c r="C118">
        <v>8.6170000000000009</v>
      </c>
      <c r="D118">
        <v>14.444000000000003</v>
      </c>
    </row>
    <row r="119" spans="1:4" x14ac:dyDescent="0.2">
      <c r="A119">
        <v>1975</v>
      </c>
      <c r="B119">
        <v>14.412000000000001</v>
      </c>
      <c r="C119">
        <v>8.6379999999999981</v>
      </c>
      <c r="D119">
        <v>14.412000000000001</v>
      </c>
    </row>
    <row r="120" spans="1:4" x14ac:dyDescent="0.2">
      <c r="A120">
        <v>1976</v>
      </c>
      <c r="B120">
        <v>14.41</v>
      </c>
      <c r="C120">
        <v>8.6129999999999978</v>
      </c>
      <c r="D120">
        <v>14.41</v>
      </c>
    </row>
    <row r="121" spans="1:4" x14ac:dyDescent="0.2">
      <c r="A121">
        <v>1977</v>
      </c>
      <c r="B121">
        <v>14.422999999999998</v>
      </c>
      <c r="C121">
        <v>8.6279999999999966</v>
      </c>
      <c r="D121">
        <v>14.422999999999998</v>
      </c>
    </row>
    <row r="122" spans="1:4" x14ac:dyDescent="0.2">
      <c r="A122">
        <v>1978</v>
      </c>
      <c r="B122">
        <v>14.452999999999999</v>
      </c>
      <c r="C122">
        <v>8.6449999999999996</v>
      </c>
      <c r="D122">
        <v>14.452999999999999</v>
      </c>
    </row>
    <row r="123" spans="1:4" x14ac:dyDescent="0.2">
      <c r="A123">
        <v>1979</v>
      </c>
      <c r="B123">
        <v>14.501000000000001</v>
      </c>
      <c r="C123">
        <v>8.6579999999999995</v>
      </c>
      <c r="D123">
        <v>14.501000000000001</v>
      </c>
    </row>
    <row r="124" spans="1:4" x14ac:dyDescent="0.2">
      <c r="A124">
        <v>1980</v>
      </c>
      <c r="B124">
        <v>14.499000000000001</v>
      </c>
      <c r="C124">
        <v>8.6860000000000017</v>
      </c>
      <c r="D124">
        <v>14.499000000000001</v>
      </c>
    </row>
    <row r="125" spans="1:4" x14ac:dyDescent="0.2">
      <c r="A125">
        <v>1981</v>
      </c>
      <c r="B125">
        <v>14.632</v>
      </c>
      <c r="C125">
        <v>8.7430000000000003</v>
      </c>
      <c r="D125">
        <v>14.632</v>
      </c>
    </row>
    <row r="126" spans="1:4" x14ac:dyDescent="0.2">
      <c r="A126">
        <v>1982</v>
      </c>
      <c r="B126">
        <v>14.606999999999999</v>
      </c>
      <c r="C126">
        <v>8.7570000000000014</v>
      </c>
      <c r="D126">
        <v>14.606999999999999</v>
      </c>
    </row>
    <row r="127" spans="1:4" x14ac:dyDescent="0.2">
      <c r="A127">
        <v>1983</v>
      </c>
      <c r="B127">
        <v>14.656000000000001</v>
      </c>
      <c r="C127">
        <v>8.7650000000000006</v>
      </c>
      <c r="D127">
        <v>14.656000000000001</v>
      </c>
    </row>
    <row r="128" spans="1:4" x14ac:dyDescent="0.2">
      <c r="A128">
        <v>1984</v>
      </c>
      <c r="B128">
        <v>14.712</v>
      </c>
      <c r="C128">
        <v>8.7870000000000008</v>
      </c>
      <c r="D128">
        <v>14.712</v>
      </c>
    </row>
    <row r="129" spans="1:4" x14ac:dyDescent="0.2">
      <c r="A129">
        <v>1985</v>
      </c>
      <c r="B129">
        <v>14.753</v>
      </c>
      <c r="C129">
        <v>8.7789999999999999</v>
      </c>
      <c r="D129">
        <v>14.753</v>
      </c>
    </row>
    <row r="130" spans="1:4" x14ac:dyDescent="0.2">
      <c r="A130">
        <v>1986</v>
      </c>
      <c r="B130">
        <v>14.781000000000001</v>
      </c>
      <c r="C130">
        <v>8.827</v>
      </c>
      <c r="D130">
        <v>14.781000000000001</v>
      </c>
    </row>
    <row r="131" spans="1:4" x14ac:dyDescent="0.2">
      <c r="A131">
        <v>1987</v>
      </c>
      <c r="B131">
        <v>14.812999999999999</v>
      </c>
      <c r="C131">
        <v>8.8409999999999993</v>
      </c>
      <c r="D131">
        <v>14.812999999999999</v>
      </c>
    </row>
    <row r="132" spans="1:4" x14ac:dyDescent="0.2">
      <c r="A132">
        <v>1988</v>
      </c>
      <c r="B132">
        <v>14.825000000000003</v>
      </c>
      <c r="C132">
        <v>8.8919999999999995</v>
      </c>
      <c r="D132">
        <v>14.825000000000003</v>
      </c>
    </row>
    <row r="133" spans="1:4" x14ac:dyDescent="0.2">
      <c r="A133">
        <v>1989</v>
      </c>
      <c r="B133">
        <v>14.771000000000001</v>
      </c>
      <c r="C133">
        <v>8.9109999999999996</v>
      </c>
      <c r="D133">
        <v>14.771000000000001</v>
      </c>
    </row>
    <row r="134" spans="1:4" x14ac:dyDescent="0.2">
      <c r="A134">
        <v>1990</v>
      </c>
      <c r="B134">
        <v>14.77</v>
      </c>
      <c r="C134">
        <v>8.9359999999999999</v>
      </c>
      <c r="D134">
        <v>14.77</v>
      </c>
    </row>
    <row r="135" spans="1:4" x14ac:dyDescent="0.2">
      <c r="A135">
        <v>1991</v>
      </c>
      <c r="B135">
        <v>14.697999999999999</v>
      </c>
      <c r="C135">
        <v>8.9370000000000012</v>
      </c>
      <c r="D135">
        <v>14.697999999999999</v>
      </c>
    </row>
    <row r="136" spans="1:4" x14ac:dyDescent="0.2">
      <c r="A136">
        <v>1992</v>
      </c>
      <c r="B136">
        <v>14.851000000000003</v>
      </c>
      <c r="C136">
        <v>8.9570000000000025</v>
      </c>
      <c r="D136">
        <v>14.851000000000003</v>
      </c>
    </row>
    <row r="137" spans="1:4" x14ac:dyDescent="0.2">
      <c r="A137">
        <v>1993</v>
      </c>
      <c r="B137">
        <v>14.840999999999999</v>
      </c>
      <c r="C137">
        <v>8.9410000000000025</v>
      </c>
      <c r="D137">
        <v>14.840999999999999</v>
      </c>
    </row>
    <row r="138" spans="1:4" x14ac:dyDescent="0.2">
      <c r="A138">
        <v>1994</v>
      </c>
      <c r="B138">
        <v>14.765000000000001</v>
      </c>
      <c r="C138">
        <v>8.9760000000000026</v>
      </c>
      <c r="D138">
        <v>14.765000000000001</v>
      </c>
    </row>
    <row r="139" spans="1:4" x14ac:dyDescent="0.2">
      <c r="A139">
        <v>1995</v>
      </c>
      <c r="B139">
        <v>14.873000000000001</v>
      </c>
      <c r="C139">
        <v>9.0449999999999982</v>
      </c>
      <c r="D139">
        <v>14.873000000000001</v>
      </c>
    </row>
    <row r="140" spans="1:4" x14ac:dyDescent="0.2">
      <c r="A140">
        <v>1996</v>
      </c>
      <c r="B140">
        <v>14.929000000000002</v>
      </c>
      <c r="C140">
        <v>9.0659999999999989</v>
      </c>
      <c r="D140">
        <v>14.929000000000002</v>
      </c>
    </row>
    <row r="141" spans="1:4" x14ac:dyDescent="0.2">
      <c r="A141">
        <v>1997</v>
      </c>
      <c r="B141">
        <v>15.009</v>
      </c>
      <c r="C141">
        <v>9.0869999999999997</v>
      </c>
      <c r="D141">
        <v>15.009</v>
      </c>
    </row>
    <row r="142" spans="1:4" x14ac:dyDescent="0.2">
      <c r="A142">
        <v>1998</v>
      </c>
      <c r="B142">
        <v>14.939000000000002</v>
      </c>
      <c r="C142">
        <v>9.1189999999999998</v>
      </c>
      <c r="D142">
        <v>14.939000000000002</v>
      </c>
    </row>
    <row r="143" spans="1:4" x14ac:dyDescent="0.2">
      <c r="A143">
        <v>1999</v>
      </c>
      <c r="B143">
        <v>14.934999999999999</v>
      </c>
      <c r="C143">
        <v>9.1560000000000006</v>
      </c>
      <c r="D143">
        <v>14.934999999999999</v>
      </c>
    </row>
    <row r="144" spans="1:4" x14ac:dyDescent="0.2">
      <c r="A144">
        <v>2000</v>
      </c>
      <c r="B144">
        <v>14.964000000000002</v>
      </c>
      <c r="C144">
        <v>9.1529999999999987</v>
      </c>
      <c r="D144">
        <v>14.964000000000002</v>
      </c>
    </row>
    <row r="145" spans="1:4" x14ac:dyDescent="0.2">
      <c r="A145">
        <v>2001</v>
      </c>
      <c r="B145">
        <v>15.038999999999998</v>
      </c>
      <c r="C145">
        <v>9.1760000000000002</v>
      </c>
      <c r="D145">
        <v>15.038999999999998</v>
      </c>
    </row>
    <row r="146" spans="1:4" x14ac:dyDescent="0.2">
      <c r="A146">
        <v>2002</v>
      </c>
      <c r="B146">
        <v>14.986000000000001</v>
      </c>
      <c r="C146">
        <v>9.2490000000000006</v>
      </c>
      <c r="D146">
        <v>14.986000000000001</v>
      </c>
    </row>
    <row r="147" spans="1:4" x14ac:dyDescent="0.2">
      <c r="A147">
        <v>2003</v>
      </c>
      <c r="B147">
        <v>15.032</v>
      </c>
      <c r="C147">
        <v>9.3149999999999977</v>
      </c>
      <c r="D147">
        <v>15.032</v>
      </c>
    </row>
    <row r="148" spans="1:4" x14ac:dyDescent="0.2">
      <c r="A148">
        <v>2004</v>
      </c>
      <c r="B148">
        <v>15.148000000000001</v>
      </c>
      <c r="C148">
        <v>9.3429999999999982</v>
      </c>
      <c r="D148">
        <v>15.148000000000001</v>
      </c>
    </row>
    <row r="149" spans="1:4" x14ac:dyDescent="0.2">
      <c r="A149">
        <v>2005</v>
      </c>
      <c r="B149">
        <v>15.134</v>
      </c>
      <c r="C149">
        <v>9.3779999999999983</v>
      </c>
      <c r="D149">
        <v>15.134</v>
      </c>
    </row>
    <row r="150" spans="1:4" x14ac:dyDescent="0.2">
      <c r="A150">
        <v>2006</v>
      </c>
      <c r="B150">
        <v>15.080000000000002</v>
      </c>
      <c r="C150">
        <v>9.4269999999999996</v>
      </c>
      <c r="D150">
        <v>15.080000000000002</v>
      </c>
    </row>
    <row r="151" spans="1:4" x14ac:dyDescent="0.2">
      <c r="A151">
        <v>2007</v>
      </c>
      <c r="B151">
        <v>14.999000000000001</v>
      </c>
      <c r="C151">
        <v>9.48</v>
      </c>
      <c r="D151">
        <v>14.999000000000001</v>
      </c>
    </row>
    <row r="152" spans="1:4" x14ac:dyDescent="0.2">
      <c r="A152">
        <v>2008</v>
      </c>
      <c r="B152">
        <v>15.066000000000003</v>
      </c>
      <c r="C152">
        <v>9.4710000000000001</v>
      </c>
      <c r="D152">
        <v>15.066000000000003</v>
      </c>
    </row>
    <row r="153" spans="1:4" x14ac:dyDescent="0.2">
      <c r="A153">
        <v>2009</v>
      </c>
      <c r="B153">
        <v>15.127000000000001</v>
      </c>
      <c r="C153">
        <v>9.4930000000000021</v>
      </c>
      <c r="D153">
        <v>15.127000000000001</v>
      </c>
    </row>
    <row r="154" spans="1:4" x14ac:dyDescent="0.2">
      <c r="A154">
        <v>2010</v>
      </c>
      <c r="B154">
        <v>15.091999999999999</v>
      </c>
      <c r="C154">
        <v>9.543000000000001</v>
      </c>
      <c r="D154">
        <v>15.091999999999999</v>
      </c>
    </row>
    <row r="155" spans="1:4" x14ac:dyDescent="0.2">
      <c r="A155">
        <v>2011</v>
      </c>
      <c r="B155">
        <v>15.016999999999999</v>
      </c>
      <c r="C155">
        <v>9.5540000000000003</v>
      </c>
      <c r="D155">
        <v>15.016999999999999</v>
      </c>
    </row>
    <row r="156" spans="1:4" x14ac:dyDescent="0.2">
      <c r="A156">
        <v>2012</v>
      </c>
      <c r="B156">
        <v>15.022</v>
      </c>
      <c r="C156">
        <v>9.548</v>
      </c>
      <c r="D156">
        <v>15.022</v>
      </c>
    </row>
    <row r="157" spans="1:4" x14ac:dyDescent="0.2">
      <c r="A157">
        <v>2013</v>
      </c>
      <c r="B157">
        <v>15.101999999999999</v>
      </c>
      <c r="C157">
        <v>9.5560000000000009</v>
      </c>
      <c r="D157">
        <v>15.101999999999999</v>
      </c>
    </row>
  </sheetData>
  <sortState ref="F6:J10">
    <sortCondition ref="F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 data</vt:lpstr>
      <vt:lpstr>sacramento data</vt:lpstr>
      <vt:lpstr>normal data</vt:lpstr>
      <vt:lpstr>delta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2017-11-19T23:06:39Z</dcterms:created>
  <dcterms:modified xsi:type="dcterms:W3CDTF">2017-11-21T06:34:43Z</dcterms:modified>
</cp:coreProperties>
</file>