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whipple/Desktop/GDPE/THESIS RESOURCES/data/"/>
    </mc:Choice>
  </mc:AlternateContent>
  <xr:revisionPtr revIDLastSave="0" documentId="13_ncr:1_{33C7E08B-368D-F64B-AD60-AD88291C5BF8}" xr6:coauthVersionLast="47" xr6:coauthVersionMax="47" xr10:uidLastSave="{00000000-0000-0000-0000-000000000000}"/>
  <bookViews>
    <workbookView xWindow="42620" yWindow="3160" windowWidth="27640" windowHeight="16940" activeTab="1" xr2:uid="{99D415B5-ADBE-4648-A2C2-A1ABA2C91950}"/>
  </bookViews>
  <sheets>
    <sheet name="ChiSquare" sheetId="1" r:id="rId1"/>
    <sheet name="Overview Records" sheetId="10" r:id="rId2"/>
    <sheet name="Richness+Evenness" sheetId="2" r:id="rId3"/>
    <sheet name="RankCorrelation" sheetId="3" r:id="rId4"/>
    <sheet name="Hesperiidae" sheetId="4" r:id="rId5"/>
    <sheet name="Lycaenidae" sheetId="5" r:id="rId6"/>
    <sheet name="Nymphalidae" sheetId="6" r:id="rId7"/>
    <sheet name="Papilionidae" sheetId="7" r:id="rId8"/>
    <sheet name="Pieridae" sheetId="8" r:id="rId9"/>
    <sheet name="Bombus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9" l="1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6" i="9" s="1"/>
  <c r="Y5" i="9"/>
  <c r="Y4" i="9"/>
  <c r="Y3" i="9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U6" i="8" s="1"/>
  <c r="U5" i="8"/>
  <c r="U4" i="8"/>
  <c r="U3" i="8"/>
  <c r="J6" i="7"/>
  <c r="I6" i="7"/>
  <c r="H6" i="7"/>
  <c r="G6" i="7"/>
  <c r="F6" i="7"/>
  <c r="E6" i="7"/>
  <c r="D6" i="7"/>
  <c r="C6" i="7"/>
  <c r="B6" i="7"/>
  <c r="K6" i="7" s="1"/>
  <c r="K5" i="7"/>
  <c r="K4" i="7"/>
  <c r="K3" i="7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6" i="6" s="1"/>
  <c r="BM5" i="6"/>
  <c r="AZ4" i="6"/>
  <c r="AY4" i="6"/>
  <c r="BM4" i="6" s="1"/>
  <c r="AY3" i="6"/>
  <c r="BM3" i="6" s="1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Q6" i="5" s="1"/>
  <c r="AQ5" i="5"/>
  <c r="AQ4" i="5"/>
  <c r="AQ3" i="5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A6" i="4" s="1"/>
  <c r="AA5" i="4"/>
  <c r="AA4" i="4"/>
  <c r="AA3" i="4"/>
  <c r="D20" i="3" l="1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D23" i="3" s="1"/>
  <c r="B15" i="3"/>
  <c r="C23" i="3" s="1"/>
  <c r="Q59" i="1"/>
  <c r="P59" i="1"/>
  <c r="O59" i="1"/>
  <c r="N59" i="1"/>
  <c r="M59" i="1"/>
  <c r="L59" i="1"/>
  <c r="R59" i="1" s="1"/>
  <c r="Q58" i="1"/>
  <c r="P58" i="1"/>
  <c r="O58" i="1"/>
  <c r="N58" i="1"/>
  <c r="M58" i="1"/>
  <c r="L58" i="1"/>
  <c r="R58" i="1" s="1"/>
  <c r="Q57" i="1"/>
  <c r="P57" i="1"/>
  <c r="O57" i="1"/>
  <c r="N57" i="1"/>
  <c r="M57" i="1"/>
  <c r="L57" i="1"/>
  <c r="R57" i="1" s="1"/>
  <c r="Q56" i="1"/>
  <c r="P56" i="1"/>
  <c r="O56" i="1"/>
  <c r="N56" i="1"/>
  <c r="M56" i="1"/>
  <c r="L56" i="1"/>
  <c r="R56" i="1" s="1"/>
  <c r="Q55" i="1"/>
  <c r="P55" i="1"/>
  <c r="R55" i="1" s="1"/>
  <c r="O55" i="1"/>
  <c r="N55" i="1"/>
  <c r="M55" i="1"/>
  <c r="L55" i="1"/>
  <c r="L60" i="1" s="1"/>
  <c r="Q54" i="1"/>
  <c r="Q60" i="1" s="1"/>
  <c r="P54" i="1"/>
  <c r="P60" i="1" s="1"/>
  <c r="O54" i="1"/>
  <c r="O60" i="1" s="1"/>
  <c r="N54" i="1"/>
  <c r="N60" i="1" s="1"/>
  <c r="M54" i="1"/>
  <c r="M60" i="1" s="1"/>
  <c r="L54" i="1"/>
  <c r="Q49" i="1"/>
  <c r="P49" i="1"/>
  <c r="O49" i="1"/>
  <c r="N49" i="1"/>
  <c r="M49" i="1"/>
  <c r="L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23" i="3" l="1"/>
  <c r="X49" i="1"/>
  <c r="X98" i="1" s="1"/>
  <c r="Y36" i="1"/>
  <c r="Y85" i="1" s="1"/>
  <c r="Z24" i="1"/>
  <c r="Z73" i="1" s="1"/>
  <c r="Z45" i="1"/>
  <c r="V42" i="1"/>
  <c r="V91" i="1" s="1"/>
  <c r="Y15" i="1"/>
  <c r="Y64" i="1" s="1"/>
  <c r="Y47" i="1"/>
  <c r="Y96" i="1" s="1"/>
  <c r="R60" i="1"/>
  <c r="Z17" i="1"/>
  <c r="Z66" i="1" s="1"/>
  <c r="Z49" i="1"/>
  <c r="Z98" i="1" s="1"/>
  <c r="V41" i="1"/>
  <c r="V90" i="1" s="1"/>
  <c r="Y6" i="1"/>
  <c r="Y55" i="1" s="1"/>
  <c r="AA10" i="1"/>
  <c r="AA59" i="1" s="1"/>
  <c r="V26" i="1"/>
  <c r="V75" i="1" s="1"/>
  <c r="R54" i="1"/>
  <c r="Y7" i="1"/>
  <c r="Y56" i="1" s="1"/>
  <c r="W26" i="1"/>
  <c r="W75" i="1" s="1"/>
  <c r="V7" i="1"/>
  <c r="V56" i="1" s="1"/>
  <c r="W7" i="1"/>
  <c r="W56" i="1" s="1"/>
  <c r="X7" i="1"/>
  <c r="X56" i="1" s="1"/>
  <c r="W10" i="1"/>
  <c r="W59" i="1" s="1"/>
  <c r="V17" i="1"/>
  <c r="V66" i="1" s="1"/>
  <c r="V33" i="1"/>
  <c r="V82" i="1" s="1"/>
  <c r="W42" i="1"/>
  <c r="W91" i="1" s="1"/>
  <c r="Y10" i="1"/>
  <c r="Y59" i="1" s="1"/>
  <c r="V15" i="1"/>
  <c r="V64" i="1" s="1"/>
  <c r="X17" i="1"/>
  <c r="X66" i="1" s="1"/>
  <c r="W24" i="1"/>
  <c r="W73" i="1" s="1"/>
  <c r="Y26" i="1"/>
  <c r="Y75" i="1" s="1"/>
  <c r="V31" i="1"/>
  <c r="V80" i="1" s="1"/>
  <c r="X33" i="1"/>
  <c r="X82" i="1" s="1"/>
  <c r="W40" i="1"/>
  <c r="W89" i="1" s="1"/>
  <c r="Y42" i="1"/>
  <c r="Y91" i="1" s="1"/>
  <c r="AA44" i="1"/>
  <c r="AA93" i="1" s="1"/>
  <c r="V47" i="1"/>
  <c r="V96" i="1" s="1"/>
  <c r="V51" i="1"/>
  <c r="V100" i="1" s="1"/>
  <c r="W15" i="1"/>
  <c r="W64" i="1" s="1"/>
  <c r="Y17" i="1"/>
  <c r="Y66" i="1" s="1"/>
  <c r="V22" i="1"/>
  <c r="V71" i="1" s="1"/>
  <c r="X24" i="1"/>
  <c r="X73" i="1" s="1"/>
  <c r="Z26" i="1"/>
  <c r="Z75" i="1" s="1"/>
  <c r="W31" i="1"/>
  <c r="W80" i="1" s="1"/>
  <c r="Y33" i="1"/>
  <c r="Y82" i="1" s="1"/>
  <c r="V38" i="1"/>
  <c r="V87" i="1" s="1"/>
  <c r="X40" i="1"/>
  <c r="X89" i="1" s="1"/>
  <c r="Z42" i="1"/>
  <c r="Z91" i="1" s="1"/>
  <c r="W47" i="1"/>
  <c r="W96" i="1" s="1"/>
  <c r="W51" i="1"/>
  <c r="W100" i="1" s="1"/>
  <c r="AA26" i="1"/>
  <c r="AA75" i="1" s="1"/>
  <c r="V29" i="1"/>
  <c r="V78" i="1" s="1"/>
  <c r="X31" i="1"/>
  <c r="X80" i="1" s="1"/>
  <c r="Z33" i="1"/>
  <c r="Z82" i="1" s="1"/>
  <c r="W38" i="1"/>
  <c r="W87" i="1" s="1"/>
  <c r="Y40" i="1"/>
  <c r="Y89" i="1" s="1"/>
  <c r="AA42" i="1"/>
  <c r="AA91" i="1" s="1"/>
  <c r="V45" i="1"/>
  <c r="X47" i="1"/>
  <c r="X96" i="1" s="1"/>
  <c r="X51" i="1"/>
  <c r="X100" i="1" s="1"/>
  <c r="V40" i="1"/>
  <c r="V89" i="1" s="1"/>
  <c r="V6" i="1"/>
  <c r="V55" i="1" s="1"/>
  <c r="R49" i="1"/>
  <c r="W34" i="1" s="1"/>
  <c r="W83" i="1" s="1"/>
  <c r="W17" i="1"/>
  <c r="W66" i="1" s="1"/>
  <c r="W6" i="1"/>
  <c r="W55" i="1" s="1"/>
  <c r="Z8" i="1"/>
  <c r="Z57" i="1" s="1"/>
  <c r="AA17" i="1"/>
  <c r="AA66" i="1" s="1"/>
  <c r="X22" i="1"/>
  <c r="X71" i="1" s="1"/>
  <c r="W29" i="1"/>
  <c r="W78" i="1" s="1"/>
  <c r="W20" i="1"/>
  <c r="W69" i="1" s="1"/>
  <c r="W36" i="1"/>
  <c r="W85" i="1" s="1"/>
  <c r="Y38" i="1"/>
  <c r="Y87" i="1" s="1"/>
  <c r="X45" i="1"/>
  <c r="Z47" i="1"/>
  <c r="Z96" i="1" s="1"/>
  <c r="V49" i="1"/>
  <c r="V98" i="1" s="1"/>
  <c r="V20" i="1"/>
  <c r="V69" i="1" s="1"/>
  <c r="X13" i="1"/>
  <c r="X62" i="1" s="1"/>
  <c r="AA24" i="1"/>
  <c r="AA73" i="1" s="1"/>
  <c r="Z31" i="1"/>
  <c r="Z80" i="1" s="1"/>
  <c r="V43" i="1"/>
  <c r="V92" i="1" s="1"/>
  <c r="Z6" i="1"/>
  <c r="Z55" i="1" s="1"/>
  <c r="W11" i="1"/>
  <c r="W60" i="1" s="1"/>
  <c r="Y13" i="1"/>
  <c r="Y62" i="1" s="1"/>
  <c r="AA15" i="1"/>
  <c r="AA64" i="1" s="1"/>
  <c r="V18" i="1"/>
  <c r="V67" i="1" s="1"/>
  <c r="X20" i="1"/>
  <c r="X69" i="1" s="1"/>
  <c r="Z22" i="1"/>
  <c r="Z71" i="1" s="1"/>
  <c r="W27" i="1"/>
  <c r="W76" i="1" s="1"/>
  <c r="V34" i="1"/>
  <c r="V83" i="1" s="1"/>
  <c r="Z38" i="1"/>
  <c r="Z87" i="1" s="1"/>
  <c r="W43" i="1"/>
  <c r="W92" i="1" s="1"/>
  <c r="Y45" i="1"/>
  <c r="AA47" i="1"/>
  <c r="AA96" i="1" s="1"/>
  <c r="W49" i="1"/>
  <c r="W98" i="1" s="1"/>
  <c r="AA51" i="1"/>
  <c r="AA100" i="1" s="1"/>
  <c r="V24" i="1"/>
  <c r="V73" i="1" s="1"/>
  <c r="X6" i="1"/>
  <c r="X55" i="1" s="1"/>
  <c r="V36" i="1"/>
  <c r="V85" i="1" s="1"/>
  <c r="W45" i="1"/>
  <c r="V11" i="1"/>
  <c r="V60" i="1" s="1"/>
  <c r="Z15" i="1"/>
  <c r="Z64" i="1" s="1"/>
  <c r="X29" i="1"/>
  <c r="X78" i="1" s="1"/>
  <c r="AA6" i="1"/>
  <c r="AA55" i="1" s="1"/>
  <c r="V9" i="1"/>
  <c r="V58" i="1" s="1"/>
  <c r="X11" i="1"/>
  <c r="X60" i="1" s="1"/>
  <c r="Z13" i="1"/>
  <c r="Z62" i="1" s="1"/>
  <c r="W18" i="1"/>
  <c r="W67" i="1" s="1"/>
  <c r="Y20" i="1"/>
  <c r="Y69" i="1" s="1"/>
  <c r="AA22" i="1"/>
  <c r="AA71" i="1" s="1"/>
  <c r="V25" i="1"/>
  <c r="V74" i="1" s="1"/>
  <c r="X27" i="1"/>
  <c r="X76" i="1" s="1"/>
  <c r="Z29" i="1"/>
  <c r="Z78" i="1" s="1"/>
  <c r="X43" i="1"/>
  <c r="X92" i="1" s="1"/>
  <c r="AA40" i="1" l="1"/>
  <c r="AA89" i="1" s="1"/>
  <c r="X36" i="1"/>
  <c r="X85" i="1" s="1"/>
  <c r="AA8" i="1"/>
  <c r="AA57" i="1" s="1"/>
  <c r="Z7" i="1"/>
  <c r="Z56" i="1" s="1"/>
  <c r="Y24" i="1"/>
  <c r="Y73" i="1" s="1"/>
  <c r="Z10" i="1"/>
  <c r="Z59" i="1" s="1"/>
  <c r="W8" i="1"/>
  <c r="W57" i="1" s="1"/>
  <c r="AA38" i="1"/>
  <c r="AA87" i="1" s="1"/>
  <c r="Z44" i="1"/>
  <c r="Z93" i="1" s="1"/>
  <c r="W19" i="1"/>
  <c r="W68" i="1" s="1"/>
  <c r="Z16" i="1"/>
  <c r="Z65" i="1" s="1"/>
  <c r="Z9" i="1"/>
  <c r="Z58" i="1" s="1"/>
  <c r="Y9" i="1"/>
  <c r="Y58" i="1" s="1"/>
  <c r="W9" i="1"/>
  <c r="W58" i="1" s="1"/>
  <c r="AA21" i="1"/>
  <c r="AA70" i="1" s="1"/>
  <c r="AA46" i="1"/>
  <c r="AA95" i="1" s="1"/>
  <c r="Y28" i="1"/>
  <c r="Y77" i="1" s="1"/>
  <c r="Z5" i="1"/>
  <c r="Z54" i="1" s="1"/>
  <c r="Y37" i="1"/>
  <c r="Y86" i="1" s="1"/>
  <c r="Y21" i="1"/>
  <c r="Y70" i="1" s="1"/>
  <c r="W28" i="1"/>
  <c r="W77" i="1" s="1"/>
  <c r="AA9" i="1"/>
  <c r="AA58" i="1" s="1"/>
  <c r="W5" i="1"/>
  <c r="W54" i="1" s="1"/>
  <c r="AA18" i="1"/>
  <c r="AA67" i="1" s="1"/>
  <c r="Y11" i="1"/>
  <c r="Y60" i="1" s="1"/>
  <c r="Y44" i="1"/>
  <c r="Y93" i="1" s="1"/>
  <c r="AA30" i="1"/>
  <c r="AA79" i="1" s="1"/>
  <c r="X19" i="1"/>
  <c r="X68" i="1" s="1"/>
  <c r="AA14" i="1"/>
  <c r="AA63" i="1" s="1"/>
  <c r="X44" i="1"/>
  <c r="X93" i="1" s="1"/>
  <c r="Z23" i="1"/>
  <c r="Z72" i="1" s="1"/>
  <c r="V14" i="1"/>
  <c r="V63" i="1" s="1"/>
  <c r="Y51" i="1"/>
  <c r="Y100" i="1" s="1"/>
  <c r="Z37" i="1"/>
  <c r="Z86" i="1" s="1"/>
  <c r="W44" i="1"/>
  <c r="W93" i="1" s="1"/>
  <c r="W12" i="1"/>
  <c r="W61" i="1" s="1"/>
  <c r="W14" i="1"/>
  <c r="W63" i="1" s="1"/>
  <c r="AA13" i="1"/>
  <c r="AA62" i="1" s="1"/>
  <c r="Y35" i="1"/>
  <c r="Y84" i="1" s="1"/>
  <c r="X35" i="1"/>
  <c r="X84" i="1" s="1"/>
  <c r="Y5" i="1"/>
  <c r="Y54" i="1" s="1"/>
  <c r="Z39" i="1"/>
  <c r="Z88" i="1" s="1"/>
  <c r="Y14" i="1"/>
  <c r="Y63" i="1" s="1"/>
  <c r="Y16" i="1"/>
  <c r="Y65" i="1" s="1"/>
  <c r="AA35" i="1"/>
  <c r="AA84" i="1" s="1"/>
  <c r="AA19" i="1"/>
  <c r="AA68" i="1" s="1"/>
  <c r="Z28" i="1"/>
  <c r="Z77" i="1" s="1"/>
  <c r="Y19" i="1"/>
  <c r="Y68" i="1" s="1"/>
  <c r="AA5" i="1"/>
  <c r="AA54" i="1" s="1"/>
  <c r="Y12" i="1"/>
  <c r="Y61" i="1" s="1"/>
  <c r="X5" i="1"/>
  <c r="X54" i="1" s="1"/>
  <c r="Y25" i="1"/>
  <c r="Y74" i="1" s="1"/>
  <c r="Z35" i="1"/>
  <c r="Z84" i="1" s="1"/>
  <c r="AA28" i="1"/>
  <c r="AA77" i="1" s="1"/>
  <c r="Z19" i="1"/>
  <c r="Z68" i="1" s="1"/>
  <c r="AA12" i="1"/>
  <c r="AA61" i="1" s="1"/>
  <c r="AA37" i="1"/>
  <c r="AA86" i="1" s="1"/>
  <c r="Z12" i="1"/>
  <c r="Z61" i="1" s="1"/>
  <c r="Z50" i="1"/>
  <c r="Z99" i="1" s="1"/>
  <c r="V35" i="1"/>
  <c r="V84" i="1" s="1"/>
  <c r="V21" i="1"/>
  <c r="V70" i="1" s="1"/>
  <c r="Z21" i="1"/>
  <c r="Z70" i="1" s="1"/>
  <c r="Z46" i="1"/>
  <c r="Z95" i="1" s="1"/>
  <c r="Z30" i="1"/>
  <c r="Z79" i="1" s="1"/>
  <c r="AA23" i="1"/>
  <c r="AA72" i="1" s="1"/>
  <c r="AA32" i="1"/>
  <c r="AA81" i="1" s="1"/>
  <c r="W35" i="1"/>
  <c r="W84" i="1" s="1"/>
  <c r="Z14" i="1"/>
  <c r="Z63" i="1" s="1"/>
  <c r="V19" i="1"/>
  <c r="V68" i="1" s="1"/>
  <c r="AA25" i="1"/>
  <c r="AA74" i="1" s="1"/>
  <c r="AA11" i="1"/>
  <c r="AA60" i="1" s="1"/>
  <c r="Y50" i="1"/>
  <c r="Y99" i="1" s="1"/>
  <c r="AA39" i="1"/>
  <c r="AA88" i="1" s="1"/>
  <c r="X28" i="1"/>
  <c r="X77" i="1" s="1"/>
  <c r="X12" i="1"/>
  <c r="X61" i="1" s="1"/>
  <c r="X21" i="1"/>
  <c r="X70" i="1" s="1"/>
  <c r="W21" i="1"/>
  <c r="W70" i="1" s="1"/>
  <c r="V5" i="1"/>
  <c r="V54" i="1" s="1"/>
  <c r="X16" i="1"/>
  <c r="X65" i="1" s="1"/>
  <c r="X50" i="1"/>
  <c r="X99" i="1" s="1"/>
  <c r="AA48" i="1"/>
  <c r="AA97" i="1" s="1"/>
  <c r="Y46" i="1"/>
  <c r="Y95" i="1" s="1"/>
  <c r="X37" i="1"/>
  <c r="X86" i="1" s="1"/>
  <c r="Y30" i="1"/>
  <c r="Y79" i="1" s="1"/>
  <c r="AA16" i="1"/>
  <c r="AA65" i="1" s="1"/>
  <c r="X14" i="1"/>
  <c r="X63" i="1" s="1"/>
  <c r="W50" i="1"/>
  <c r="W99" i="1" s="1"/>
  <c r="Z48" i="1"/>
  <c r="Z97" i="1" s="1"/>
  <c r="X46" i="1"/>
  <c r="X95" i="1" s="1"/>
  <c r="V44" i="1"/>
  <c r="V93" i="1" s="1"/>
  <c r="AA41" i="1"/>
  <c r="AA90" i="1" s="1"/>
  <c r="Y39" i="1"/>
  <c r="Y88" i="1" s="1"/>
  <c r="W37" i="1"/>
  <c r="W86" i="1" s="1"/>
  <c r="Z32" i="1"/>
  <c r="Z81" i="1" s="1"/>
  <c r="X30" i="1"/>
  <c r="X79" i="1" s="1"/>
  <c r="V28" i="1"/>
  <c r="V77" i="1" s="1"/>
  <c r="Y23" i="1"/>
  <c r="Y72" i="1" s="1"/>
  <c r="V12" i="1"/>
  <c r="V61" i="1" s="1"/>
  <c r="W23" i="1"/>
  <c r="W72" i="1" s="1"/>
  <c r="V50" i="1"/>
  <c r="V99" i="1" s="1"/>
  <c r="Y48" i="1"/>
  <c r="Y97" i="1" s="1"/>
  <c r="W46" i="1"/>
  <c r="W95" i="1" s="1"/>
  <c r="Z41" i="1"/>
  <c r="Z90" i="1" s="1"/>
  <c r="X39" i="1"/>
  <c r="X88" i="1" s="1"/>
  <c r="V37" i="1"/>
  <c r="V86" i="1" s="1"/>
  <c r="AA34" i="1"/>
  <c r="AA83" i="1" s="1"/>
  <c r="Y32" i="1"/>
  <c r="Y81" i="1" s="1"/>
  <c r="W30" i="1"/>
  <c r="W79" i="1" s="1"/>
  <c r="Z25" i="1"/>
  <c r="Z74" i="1" s="1"/>
  <c r="X23" i="1"/>
  <c r="X72" i="1" s="1"/>
  <c r="X9" i="1"/>
  <c r="X58" i="1" s="1"/>
  <c r="AA49" i="1"/>
  <c r="AA98" i="1" s="1"/>
  <c r="X48" i="1"/>
  <c r="X97" i="1" s="1"/>
  <c r="V46" i="1"/>
  <c r="V95" i="1" s="1"/>
  <c r="AA43" i="1"/>
  <c r="AA92" i="1" s="1"/>
  <c r="Y41" i="1"/>
  <c r="Y90" i="1" s="1"/>
  <c r="W39" i="1"/>
  <c r="W88" i="1" s="1"/>
  <c r="Z34" i="1"/>
  <c r="Z83" i="1" s="1"/>
  <c r="X32" i="1"/>
  <c r="X81" i="1" s="1"/>
  <c r="V30" i="1"/>
  <c r="V79" i="1" s="1"/>
  <c r="AA27" i="1"/>
  <c r="AA76" i="1" s="1"/>
  <c r="Z18" i="1"/>
  <c r="Z67" i="1" s="1"/>
  <c r="W48" i="1"/>
  <c r="W97" i="1" s="1"/>
  <c r="Z43" i="1"/>
  <c r="Z92" i="1" s="1"/>
  <c r="X41" i="1"/>
  <c r="X90" i="1" s="1"/>
  <c r="V39" i="1"/>
  <c r="V88" i="1" s="1"/>
  <c r="AA36" i="1"/>
  <c r="AA85" i="1" s="1"/>
  <c r="Y34" i="1"/>
  <c r="Y83" i="1" s="1"/>
  <c r="W32" i="1"/>
  <c r="W81" i="1" s="1"/>
  <c r="Z27" i="1"/>
  <c r="Z76" i="1" s="1"/>
  <c r="X25" i="1"/>
  <c r="X74" i="1" s="1"/>
  <c r="V23" i="1"/>
  <c r="V72" i="1" s="1"/>
  <c r="AA20" i="1"/>
  <c r="AA69" i="1" s="1"/>
  <c r="Y18" i="1"/>
  <c r="Y67" i="1" s="1"/>
  <c r="W16" i="1"/>
  <c r="W65" i="1" s="1"/>
  <c r="Z11" i="1"/>
  <c r="Z60" i="1" s="1"/>
  <c r="Y49" i="1"/>
  <c r="Y98" i="1" s="1"/>
  <c r="V48" i="1"/>
  <c r="V97" i="1" s="1"/>
  <c r="AA45" i="1"/>
  <c r="Y43" i="1"/>
  <c r="Y92" i="1" s="1"/>
  <c r="W41" i="1"/>
  <c r="W90" i="1" s="1"/>
  <c r="Z36" i="1"/>
  <c r="Z85" i="1" s="1"/>
  <c r="X34" i="1"/>
  <c r="X83" i="1" s="1"/>
  <c r="V32" i="1"/>
  <c r="V81" i="1" s="1"/>
  <c r="AA29" i="1"/>
  <c r="AA78" i="1" s="1"/>
  <c r="Y27" i="1"/>
  <c r="Y76" i="1" s="1"/>
  <c r="W25" i="1"/>
  <c r="W74" i="1" s="1"/>
  <c r="Z20" i="1"/>
  <c r="Z69" i="1" s="1"/>
  <c r="X18" i="1"/>
  <c r="X67" i="1" s="1"/>
  <c r="V16" i="1"/>
  <c r="V65" i="1" s="1"/>
  <c r="W22" i="1"/>
  <c r="W71" i="1" s="1"/>
  <c r="X8" i="1"/>
  <c r="X57" i="1" s="1"/>
  <c r="X26" i="1"/>
  <c r="X75" i="1" s="1"/>
  <c r="Z40" i="1"/>
  <c r="Z89" i="1" s="1"/>
  <c r="AA50" i="1"/>
  <c r="AA99" i="1" s="1"/>
  <c r="V27" i="1"/>
  <c r="V76" i="1" s="1"/>
  <c r="AA31" i="1"/>
  <c r="AA80" i="1" s="1"/>
  <c r="X15" i="1"/>
  <c r="X64" i="1" s="1"/>
  <c r="X38" i="1"/>
  <c r="X87" i="1" s="1"/>
  <c r="V13" i="1"/>
  <c r="V62" i="1" s="1"/>
  <c r="X42" i="1"/>
  <c r="X91" i="1" s="1"/>
  <c r="W33" i="1"/>
  <c r="W82" i="1" s="1"/>
  <c r="Y8" i="1"/>
  <c r="Y57" i="1" s="1"/>
  <c r="AA33" i="1"/>
  <c r="AA82" i="1" s="1"/>
  <c r="Y22" i="1"/>
  <c r="Y71" i="1" s="1"/>
  <c r="Y29" i="1"/>
  <c r="Y78" i="1" s="1"/>
  <c r="Z51" i="1"/>
  <c r="Z100" i="1" s="1"/>
  <c r="W13" i="1"/>
  <c r="W62" i="1" s="1"/>
  <c r="V8" i="1"/>
  <c r="V57" i="1" s="1"/>
  <c r="V10" i="1"/>
  <c r="V59" i="1" s="1"/>
  <c r="X10" i="1"/>
  <c r="X59" i="1" s="1"/>
  <c r="AA7" i="1"/>
  <c r="AA56" i="1" s="1"/>
  <c r="Y31" i="1"/>
  <c r="Y80" i="1" s="1"/>
  <c r="W101" i="1" l="1"/>
  <c r="W103" i="1" s="1"/>
  <c r="V101" i="1"/>
  <c r="V103" i="1" s="1"/>
  <c r="Y101" i="1"/>
  <c r="Y103" i="1" s="1"/>
  <c r="X101" i="1"/>
  <c r="X103" i="1" s="1"/>
  <c r="Z101" i="1"/>
  <c r="Z103" i="1" s="1"/>
  <c r="AA101" i="1"/>
  <c r="AA103" i="1" s="1"/>
</calcChain>
</file>

<file path=xl/sharedStrings.xml><?xml version="1.0" encoding="utf-8"?>
<sst xmlns="http://schemas.openxmlformats.org/spreadsheetml/2006/main" count="485" uniqueCount="273">
  <si>
    <t>OBSERVED</t>
  </si>
  <si>
    <t>Bombus</t>
  </si>
  <si>
    <t>Hesperiidae</t>
  </si>
  <si>
    <t>Lycaenidae</t>
  </si>
  <si>
    <t>Nymphalidae</t>
  </si>
  <si>
    <t>Papilionidae</t>
  </si>
  <si>
    <t>Pieridae</t>
  </si>
  <si>
    <t>Total</t>
  </si>
  <si>
    <t>Classification</t>
  </si>
  <si>
    <t>iNaturalist</t>
  </si>
  <si>
    <t>Crowdsourced</t>
  </si>
  <si>
    <t>AMNH</t>
  </si>
  <si>
    <t>Federal</t>
  </si>
  <si>
    <t>ANSP</t>
  </si>
  <si>
    <t>FMNH</t>
  </si>
  <si>
    <t>HRC</t>
  </si>
  <si>
    <t>SI</t>
  </si>
  <si>
    <t>USDA-ARS</t>
  </si>
  <si>
    <t>iDigBio</t>
  </si>
  <si>
    <t>Mixed</t>
  </si>
  <si>
    <t>LEPSOC</t>
  </si>
  <si>
    <t>HARP</t>
  </si>
  <si>
    <t>Private</t>
  </si>
  <si>
    <t>YBC</t>
  </si>
  <si>
    <t>CHAS</t>
  </si>
  <si>
    <t>State</t>
  </si>
  <si>
    <t>CLEV</t>
  </si>
  <si>
    <t>DMNS</t>
  </si>
  <si>
    <t>LACM</t>
  </si>
  <si>
    <t>MPM</t>
  </si>
  <si>
    <t>SBMNH</t>
  </si>
  <si>
    <t>ASU</t>
  </si>
  <si>
    <t>University</t>
  </si>
  <si>
    <t>BISON</t>
  </si>
  <si>
    <t>CNC</t>
  </si>
  <si>
    <t>CSU</t>
  </si>
  <si>
    <t>EMEC</t>
  </si>
  <si>
    <t>GMNH</t>
  </si>
  <si>
    <t>INHS</t>
  </si>
  <si>
    <t>KU</t>
  </si>
  <si>
    <t>MCZ</t>
  </si>
  <si>
    <t>MIN</t>
  </si>
  <si>
    <t>MNA</t>
  </si>
  <si>
    <t>MSU</t>
  </si>
  <si>
    <t>OSAC</t>
  </si>
  <si>
    <t>TAMU</t>
  </si>
  <si>
    <t>Triplehorn</t>
  </si>
  <si>
    <t>UASM</t>
  </si>
  <si>
    <t>UCD</t>
  </si>
  <si>
    <t>UCFC</t>
  </si>
  <si>
    <t>UCM</t>
  </si>
  <si>
    <t>UCRC</t>
  </si>
  <si>
    <t>UI-WFBM</t>
  </si>
  <si>
    <t>UMMZ</t>
  </si>
  <si>
    <t>UMNH</t>
  </si>
  <si>
    <t>UNM</t>
  </si>
  <si>
    <t>UTIC</t>
  </si>
  <si>
    <t>UWYMED</t>
  </si>
  <si>
    <t>VPI</t>
  </si>
  <si>
    <t>WWU</t>
  </si>
  <si>
    <t>YPM</t>
  </si>
  <si>
    <t>NPS RPRS</t>
  </si>
  <si>
    <t>EXPECTED</t>
  </si>
  <si>
    <t>Chi-Square Points</t>
  </si>
  <si>
    <t>X2</t>
  </si>
  <si>
    <t>df</t>
  </si>
  <si>
    <t>p-value</t>
  </si>
  <si>
    <t>Total species known for arae</t>
  </si>
  <si>
    <t>Rank Correlation</t>
  </si>
  <si>
    <t>Data rescue</t>
  </si>
  <si>
    <t>Digitization/Availability</t>
  </si>
  <si>
    <t>Archiving/Management</t>
  </si>
  <si>
    <t>Citizen Science</t>
  </si>
  <si>
    <t xml:space="preserve">Federal </t>
  </si>
  <si>
    <t>Private resources</t>
  </si>
  <si>
    <t>State repository</t>
  </si>
  <si>
    <t>Data rescue rank</t>
  </si>
  <si>
    <t>Digitzation rank</t>
  </si>
  <si>
    <t>Archiving rank</t>
  </si>
  <si>
    <t>DATA RESCUE + DIGITIZATION</t>
  </si>
  <si>
    <t>DATA RESCUE+ ARCHIVING</t>
  </si>
  <si>
    <t>DIGITIZATION + ARCHIVING</t>
  </si>
  <si>
    <t>SPEARMAN CORRELATION</t>
  </si>
  <si>
    <t>N=6</t>
  </si>
  <si>
    <t>CRITICAL VALUE</t>
  </si>
  <si>
    <t>P-VALUE: 0.05</t>
  </si>
  <si>
    <t>NOT SIGNIFICANT</t>
  </si>
  <si>
    <t>SIGNIFICANT</t>
  </si>
  <si>
    <t>Sites</t>
  </si>
  <si>
    <t>Erynnis persius</t>
  </si>
  <si>
    <t>Erynnis afranius</t>
  </si>
  <si>
    <t>Erynnis icelus</t>
  </si>
  <si>
    <t>Thymelicus lineola</t>
  </si>
  <si>
    <t>Oarisma garita</t>
  </si>
  <si>
    <t>Pyrgus ruralis</t>
  </si>
  <si>
    <t>Pyrgus centaureae</t>
  </si>
  <si>
    <t>Burnsius communis</t>
  </si>
  <si>
    <t>Piruna pirus</t>
  </si>
  <si>
    <t>Pholisora catullus</t>
  </si>
  <si>
    <t>Carterocephalus palaemon</t>
  </si>
  <si>
    <t>Carterocephalus skada</t>
  </si>
  <si>
    <t>Hesperia juba</t>
  </si>
  <si>
    <t>Hesperia nevada</t>
  </si>
  <si>
    <t>Hesperia colorado</t>
  </si>
  <si>
    <t>Hesperia uncas</t>
  </si>
  <si>
    <t>Polites draco</t>
  </si>
  <si>
    <t>Polites sonora</t>
  </si>
  <si>
    <t>Polites peckius</t>
  </si>
  <si>
    <t>Polites themistocles</t>
  </si>
  <si>
    <t>Polites mystic</t>
  </si>
  <si>
    <t>Ochlodes sylvanoides</t>
  </si>
  <si>
    <t>Amblyscirtes vialis</t>
  </si>
  <si>
    <t>Epargyreus clarus</t>
  </si>
  <si>
    <t>Cecropterus pylades</t>
  </si>
  <si>
    <t>GRTE</t>
  </si>
  <si>
    <t>YELL</t>
  </si>
  <si>
    <t>GYE</t>
  </si>
  <si>
    <t>TOTAL</t>
  </si>
  <si>
    <t>Euphilotes ancilla</t>
  </si>
  <si>
    <t>Euphilotes battoides</t>
  </si>
  <si>
    <t>Celastrina echo</t>
  </si>
  <si>
    <t>Celastrina lucia</t>
  </si>
  <si>
    <t>Cupido amyntula</t>
  </si>
  <si>
    <t>Icaricia shasta</t>
  </si>
  <si>
    <t>Plebejus idas</t>
  </si>
  <si>
    <t xml:space="preserve">Icaricia lupini lutzi </t>
  </si>
  <si>
    <t>Plebejus acmon</t>
  </si>
  <si>
    <t>Plebejus melissa</t>
  </si>
  <si>
    <t>Icaricia saepiolus</t>
  </si>
  <si>
    <t>Icaricia icarioides</t>
  </si>
  <si>
    <t>Agriades glandon</t>
  </si>
  <si>
    <t>Agriades glandon rustica</t>
  </si>
  <si>
    <t>Glaucopsyche piasus</t>
  </si>
  <si>
    <t>Glaucopsyche lygdamus</t>
  </si>
  <si>
    <t>Satyrium behrii</t>
  </si>
  <si>
    <t>Satyrium saepium</t>
  </si>
  <si>
    <t>Satyrium californica</t>
  </si>
  <si>
    <t>Satyrium titus</t>
  </si>
  <si>
    <t>Satyrium semiluna</t>
  </si>
  <si>
    <t>Satryium sylvinus</t>
  </si>
  <si>
    <t>Satyrium acadica</t>
  </si>
  <si>
    <t>Callophrys sheridanii</t>
  </si>
  <si>
    <t>Callophrys affinis</t>
  </si>
  <si>
    <t>Callophrys polios</t>
  </si>
  <si>
    <t>Callophrys augustinus</t>
  </si>
  <si>
    <t>Callophrys gryneus</t>
  </si>
  <si>
    <t>Callophrys eryphon</t>
  </si>
  <si>
    <t>Callophrys spinetorum</t>
  </si>
  <si>
    <t>Tharsalea rubidus</t>
  </si>
  <si>
    <t>Tharsalea hyllus</t>
  </si>
  <si>
    <t>Tharsalea mariposa</t>
  </si>
  <si>
    <t>Tharsalea helloides</t>
  </si>
  <si>
    <t>Tharsalea nivalis</t>
  </si>
  <si>
    <t xml:space="preserve">Lycaena cupreus </t>
  </si>
  <si>
    <t>Tharsalea  heteronea</t>
  </si>
  <si>
    <t>Lycaena phlaeas arctodon</t>
  </si>
  <si>
    <t>Tharsalea editha</t>
  </si>
  <si>
    <t>Tharsalea dione</t>
  </si>
  <si>
    <t>Tharsalea dorcas</t>
  </si>
  <si>
    <t>Speyeria atlantis</t>
  </si>
  <si>
    <t>Speyeria aphrodite</t>
  </si>
  <si>
    <t>Speyeria charlottei cybele</t>
  </si>
  <si>
    <t>Speyeria hesperis</t>
  </si>
  <si>
    <t>Speyeria hydapse</t>
  </si>
  <si>
    <t>Speyeria callippe</t>
  </si>
  <si>
    <t>Speyeria zerene</t>
  </si>
  <si>
    <t>Speyeria edwardsii</t>
  </si>
  <si>
    <t>Speyeria zerene picta</t>
  </si>
  <si>
    <t>Speyeria egleis</t>
  </si>
  <si>
    <t>Speyeria coronis</t>
  </si>
  <si>
    <t>Speyeria mormonia</t>
  </si>
  <si>
    <t>Boloria freija</t>
  </si>
  <si>
    <t>Boloria frigga</t>
  </si>
  <si>
    <t>Boloria bellona</t>
  </si>
  <si>
    <t>Beloria kriemhild</t>
  </si>
  <si>
    <t>Boloria selene</t>
  </si>
  <si>
    <t>Boloria eunomia</t>
  </si>
  <si>
    <t>Boloria chariclea</t>
  </si>
  <si>
    <t>Phyciodes pulchella</t>
  </si>
  <si>
    <t>Phyciodes cocyta selenis</t>
  </si>
  <si>
    <t>Phyciodes pallida</t>
  </si>
  <si>
    <t xml:space="preserve">Chlosyne acastus </t>
  </si>
  <si>
    <t>Chlosyne palla</t>
  </si>
  <si>
    <t>Chlosyne gorgone</t>
  </si>
  <si>
    <t>Chlosyne damoetas</t>
  </si>
  <si>
    <t>Euphydryas anicia</t>
  </si>
  <si>
    <t>Euphydryas editha</t>
  </si>
  <si>
    <t>Euphydryas chalcedona</t>
  </si>
  <si>
    <t>Euphydryas gillettii</t>
  </si>
  <si>
    <t>Polygonia gracilis</t>
  </si>
  <si>
    <t>Polygonia oreas</t>
  </si>
  <si>
    <t xml:space="preserve">Polygonia satyrus </t>
  </si>
  <si>
    <t>Polygonia faunus</t>
  </si>
  <si>
    <t>Euptoieta claudia</t>
  </si>
  <si>
    <t>Aglais milberti</t>
  </si>
  <si>
    <t>Nymphalis californica</t>
  </si>
  <si>
    <t>Nymphalis vaualbum</t>
  </si>
  <si>
    <t>Nymphalis antiopa</t>
  </si>
  <si>
    <t>Vanesa cardui</t>
  </si>
  <si>
    <t>Vanessa annabella</t>
  </si>
  <si>
    <t>Vanessa atalanta</t>
  </si>
  <si>
    <t>Limenitis weidermeyerii</t>
  </si>
  <si>
    <t>Liminitis archippus</t>
  </si>
  <si>
    <t>Danaus plexippus</t>
  </si>
  <si>
    <t>Erebia pawlowskii</t>
  </si>
  <si>
    <t>Erebia callias</t>
  </si>
  <si>
    <t>Erebia magdalena</t>
  </si>
  <si>
    <t>Erebia epipsodea</t>
  </si>
  <si>
    <t>Coenonympha california</t>
  </si>
  <si>
    <t>Coenonympha california ochracea</t>
  </si>
  <si>
    <t>Coenonympha haydenii</t>
  </si>
  <si>
    <t>Coenonympha tullia inornata</t>
  </si>
  <si>
    <t>Neominois ridingsii</t>
  </si>
  <si>
    <t>Cercyonis pegala</t>
  </si>
  <si>
    <t xml:space="preserve">Ceryonis oetus </t>
  </si>
  <si>
    <t>Cercyonis sthenele</t>
  </si>
  <si>
    <t>Oeneis uhleri</t>
  </si>
  <si>
    <t>Oeneis chryxus chryxus</t>
  </si>
  <si>
    <t>Oeneis taygete</t>
  </si>
  <si>
    <t>Oeneis jutta</t>
  </si>
  <si>
    <t>Oeneis melissa</t>
  </si>
  <si>
    <t>Oeneis polixenes brucei</t>
  </si>
  <si>
    <t>Parnassius clodius</t>
  </si>
  <si>
    <t>Parnassius phoebus smintheus</t>
  </si>
  <si>
    <t>Papilio eurymedon</t>
  </si>
  <si>
    <t>Papilio machaon</t>
  </si>
  <si>
    <t>Papilio canadensis</t>
  </si>
  <si>
    <t>Papilio multicaudata</t>
  </si>
  <si>
    <t>Papilio rutulus</t>
  </si>
  <si>
    <t>Papilio zelicaon</t>
  </si>
  <si>
    <t>Papilio inda</t>
  </si>
  <si>
    <t>Pontia occidentalis</t>
  </si>
  <si>
    <t>Pontia protodice</t>
  </si>
  <si>
    <t>Pontia sisymbrii</t>
  </si>
  <si>
    <t>Pontia beckerii</t>
  </si>
  <si>
    <t>Neophasia menapia</t>
  </si>
  <si>
    <t>Pieris marginalis</t>
  </si>
  <si>
    <t>Pieris rapae</t>
  </si>
  <si>
    <t>Euchloe olympia</t>
  </si>
  <si>
    <t>Euchloe ausonides</t>
  </si>
  <si>
    <t>Euchloe hyantis lotta</t>
  </si>
  <si>
    <t>Anthocharis julia</t>
  </si>
  <si>
    <t>Colias pelidne</t>
  </si>
  <si>
    <t>Colias meadii</t>
  </si>
  <si>
    <t>Colias gigantea</t>
  </si>
  <si>
    <t>Colias philodice</t>
  </si>
  <si>
    <t>Colias christina</t>
  </si>
  <si>
    <t>Colias alexandra</t>
  </si>
  <si>
    <t>Colias interior</t>
  </si>
  <si>
    <t>Colias eurytheme</t>
  </si>
  <si>
    <t>Bombus appositus</t>
  </si>
  <si>
    <t>Bombus balteatus</t>
  </si>
  <si>
    <t>Bombus bifarius</t>
  </si>
  <si>
    <t>Bombus borealis</t>
  </si>
  <si>
    <t>Bombus californicus</t>
  </si>
  <si>
    <t>Bombus centralis</t>
  </si>
  <si>
    <t>Bombus fernaldae</t>
  </si>
  <si>
    <t>Bombus fervidus</t>
  </si>
  <si>
    <t>Bombus flavifrons</t>
  </si>
  <si>
    <t>Bombus frigidus</t>
  </si>
  <si>
    <t>Bombus griseocollis</t>
  </si>
  <si>
    <t>Bombus huntii</t>
  </si>
  <si>
    <t>Bombus insularis</t>
  </si>
  <si>
    <t>Bombus melanopygus</t>
  </si>
  <si>
    <t>Bombus mixtus</t>
  </si>
  <si>
    <t>Bombus nevadensis</t>
  </si>
  <si>
    <t>Bombus occidentalis</t>
  </si>
  <si>
    <t>Bombus rufocinctus</t>
  </si>
  <si>
    <t>Bombus sitkensis</t>
  </si>
  <si>
    <t>Bombus suckleyi</t>
  </si>
  <si>
    <t>Bombus sylvicola</t>
  </si>
  <si>
    <t>Bombus vancouverensis</t>
  </si>
  <si>
    <t>Bombus vancouverensis nearcticus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</si>
</sst>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7ADB-957A-6A49-9242-3B42DFC4607E}">
  <dimension ref="A1:AA107"/>
  <sheetViews>
    <sheetView workbookViewId="0">
      <selection activeCell="K1" sqref="K1:AA1048576"/>
    </sheetView>
  </sheetViews>
  <sheetFormatPr baseColWidth="10" defaultRowHeight="16" x14ac:dyDescent="0.2"/>
  <cols>
    <col min="2" max="2" width="12" bestFit="1" customWidth="1"/>
    <col min="12" max="12" width="12" bestFit="1" customWidth="1"/>
    <col min="22" max="22" width="12.1640625" bestFit="1" customWidth="1"/>
    <col min="23" max="23" width="12" bestFit="1" customWidth="1"/>
    <col min="24" max="24" width="13.1640625" bestFit="1" customWidth="1"/>
    <col min="25" max="25" width="12.1640625" bestFit="1" customWidth="1"/>
  </cols>
  <sheetData>
    <row r="1" spans="1:27" ht="34" x14ac:dyDescent="0.2">
      <c r="A1" s="1"/>
      <c r="B1" s="1"/>
      <c r="C1" s="1"/>
      <c r="D1" s="1"/>
      <c r="E1" s="1"/>
      <c r="F1" s="1"/>
      <c r="G1" s="1"/>
      <c r="H1" s="1"/>
      <c r="I1" s="1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67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</row>
    <row r="2" spans="1:27" x14ac:dyDescent="0.2">
      <c r="K2" t="s">
        <v>9</v>
      </c>
      <c r="L2">
        <v>800</v>
      </c>
      <c r="M2">
        <v>87</v>
      </c>
      <c r="N2">
        <v>319</v>
      </c>
      <c r="O2">
        <v>914</v>
      </c>
      <c r="P2">
        <v>146</v>
      </c>
      <c r="Q2">
        <v>122</v>
      </c>
      <c r="R2">
        <f>SUM(L2:Q2)</f>
        <v>2388</v>
      </c>
      <c r="S2" t="s">
        <v>10</v>
      </c>
      <c r="V2">
        <v>23</v>
      </c>
      <c r="W2">
        <v>24</v>
      </c>
      <c r="X2">
        <v>38</v>
      </c>
      <c r="Y2">
        <v>56</v>
      </c>
      <c r="Z2">
        <v>9</v>
      </c>
      <c r="AA2">
        <v>19</v>
      </c>
    </row>
    <row r="3" spans="1:27" x14ac:dyDescent="0.2">
      <c r="K3" t="s">
        <v>11</v>
      </c>
      <c r="L3">
        <v>3</v>
      </c>
      <c r="M3">
        <v>0</v>
      </c>
      <c r="N3">
        <v>2</v>
      </c>
      <c r="O3">
        <v>10</v>
      </c>
      <c r="P3">
        <v>1</v>
      </c>
      <c r="Q3">
        <v>0</v>
      </c>
      <c r="R3">
        <f t="shared" ref="R3:R48" si="0">SUM(L3:Q3)</f>
        <v>16</v>
      </c>
      <c r="S3" t="s">
        <v>12</v>
      </c>
    </row>
    <row r="4" spans="1:27" x14ac:dyDescent="0.2">
      <c r="K4" t="s">
        <v>13</v>
      </c>
      <c r="L4">
        <v>16</v>
      </c>
      <c r="M4">
        <v>0</v>
      </c>
      <c r="N4">
        <v>0</v>
      </c>
      <c r="O4">
        <v>3</v>
      </c>
      <c r="P4">
        <v>2</v>
      </c>
      <c r="Q4">
        <v>0</v>
      </c>
      <c r="R4">
        <f t="shared" si="0"/>
        <v>21</v>
      </c>
      <c r="S4" t="s">
        <v>12</v>
      </c>
      <c r="U4" s="1" t="s">
        <v>62</v>
      </c>
      <c r="V4" s="1" t="s">
        <v>1</v>
      </c>
      <c r="W4" s="1" t="s">
        <v>2</v>
      </c>
      <c r="X4" s="1" t="s">
        <v>3</v>
      </c>
      <c r="Y4" s="1" t="s">
        <v>4</v>
      </c>
      <c r="Z4" s="1" t="s">
        <v>5</v>
      </c>
      <c r="AA4" s="1" t="s">
        <v>6</v>
      </c>
    </row>
    <row r="5" spans="1:27" x14ac:dyDescent="0.2">
      <c r="K5" t="s">
        <v>14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f t="shared" si="0"/>
        <v>2</v>
      </c>
      <c r="S5" t="s">
        <v>12</v>
      </c>
      <c r="U5" t="s">
        <v>9</v>
      </c>
      <c r="V5" s="3">
        <f>(L49*R2)/R49</f>
        <v>836.54840314396574</v>
      </c>
      <c r="W5" s="3">
        <f>(M49*R2)/R49</f>
        <v>60.822604715948664</v>
      </c>
      <c r="X5" s="3">
        <f>(N49*R2)/R49</f>
        <v>715.8535469107552</v>
      </c>
      <c r="Y5" s="3">
        <f>(O49*R2)/R49</f>
        <v>380.14127947467915</v>
      </c>
      <c r="Z5" s="3">
        <f>(P49*R2)/R49</f>
        <v>348.30444731867476</v>
      </c>
      <c r="AA5" s="3">
        <f>(Q49*R2)/R49</f>
        <v>46.329718435976517</v>
      </c>
    </row>
    <row r="6" spans="1:27" x14ac:dyDescent="0.2">
      <c r="K6" t="s">
        <v>15</v>
      </c>
      <c r="L6">
        <v>0</v>
      </c>
      <c r="M6">
        <v>0</v>
      </c>
      <c r="N6">
        <v>0</v>
      </c>
      <c r="O6">
        <v>39</v>
      </c>
      <c r="P6">
        <v>0</v>
      </c>
      <c r="Q6">
        <v>0</v>
      </c>
      <c r="R6">
        <f t="shared" si="0"/>
        <v>39</v>
      </c>
      <c r="S6" t="s">
        <v>12</v>
      </c>
      <c r="U6" t="s">
        <v>11</v>
      </c>
      <c r="V6" s="3">
        <f>(L49*R3)/R49</f>
        <v>5.6050144264252317</v>
      </c>
      <c r="W6" s="3">
        <f>(M49*R3)/R49</f>
        <v>0.40752163963784699</v>
      </c>
      <c r="X6" s="3">
        <f>(N49*R3)/R49</f>
        <v>4.7963386727688784</v>
      </c>
      <c r="Y6" s="3">
        <f>(O49*R3)/R49</f>
        <v>2.5470102477365435</v>
      </c>
      <c r="Z6" s="3">
        <f>(P49*R3)/R49</f>
        <v>2.3336981394886083</v>
      </c>
      <c r="AA6">
        <f>(Q49*R3)/R49</f>
        <v>0.31041687394289125</v>
      </c>
    </row>
    <row r="7" spans="1:27" x14ac:dyDescent="0.2">
      <c r="K7" t="s">
        <v>16</v>
      </c>
      <c r="L7">
        <v>5</v>
      </c>
      <c r="M7">
        <v>0</v>
      </c>
      <c r="N7">
        <v>0</v>
      </c>
      <c r="O7">
        <v>0</v>
      </c>
      <c r="P7">
        <v>0</v>
      </c>
      <c r="Q7">
        <v>1</v>
      </c>
      <c r="R7">
        <f t="shared" si="0"/>
        <v>6</v>
      </c>
      <c r="S7" t="s">
        <v>12</v>
      </c>
      <c r="U7" t="s">
        <v>13</v>
      </c>
      <c r="V7" s="3">
        <f>(L49*R4)/R49</f>
        <v>7.3565814346831164</v>
      </c>
      <c r="W7" s="3">
        <f>(M49*R4)/R49</f>
        <v>0.5348721520246742</v>
      </c>
      <c r="X7" s="4">
        <f>(N49*R4)/R49</f>
        <v>6.2951945080091534</v>
      </c>
      <c r="Y7" s="3">
        <f>(O49*R4)/R49</f>
        <v>3.3429509501542136</v>
      </c>
      <c r="Z7" s="3">
        <f>(P49*R4)/R49</f>
        <v>3.0629788080787983</v>
      </c>
      <c r="AA7">
        <f>(Q49*R4)/R49</f>
        <v>0.40742214705004476</v>
      </c>
    </row>
    <row r="8" spans="1:27" x14ac:dyDescent="0.2">
      <c r="K8" t="s">
        <v>17</v>
      </c>
      <c r="L8">
        <v>19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19</v>
      </c>
      <c r="S8" t="s">
        <v>12</v>
      </c>
      <c r="U8" t="s">
        <v>14</v>
      </c>
      <c r="V8" s="3">
        <f>(L49*R5)/R49</f>
        <v>0.70062680330315397</v>
      </c>
      <c r="W8" s="3">
        <f>(M49*R5)/R49</f>
        <v>5.0940204954730874E-2</v>
      </c>
      <c r="X8" s="3">
        <f>(N49*R5)/R49</f>
        <v>0.5995423340961098</v>
      </c>
      <c r="Y8" s="3">
        <f>(O49*R5)/R49</f>
        <v>0.31837628096706794</v>
      </c>
      <c r="Z8" s="3">
        <f>(P49*R5)/R49</f>
        <v>0.29171226743607603</v>
      </c>
      <c r="AA8">
        <f>(Q49*R5)/R49</f>
        <v>3.8802109242861406E-2</v>
      </c>
    </row>
    <row r="9" spans="1:27" x14ac:dyDescent="0.2">
      <c r="K9" t="s">
        <v>18</v>
      </c>
      <c r="L9">
        <v>626</v>
      </c>
      <c r="M9">
        <v>28</v>
      </c>
      <c r="N9">
        <v>283</v>
      </c>
      <c r="O9">
        <v>69</v>
      </c>
      <c r="P9">
        <v>12</v>
      </c>
      <c r="Q9">
        <v>29</v>
      </c>
      <c r="R9">
        <f t="shared" si="0"/>
        <v>1047</v>
      </c>
      <c r="S9" t="s">
        <v>19</v>
      </c>
      <c r="U9" t="s">
        <v>15</v>
      </c>
      <c r="V9" s="3">
        <f>(L49*R6)/R49</f>
        <v>13.662222664411502</v>
      </c>
      <c r="W9" s="3">
        <f>(M49*R6)/R49</f>
        <v>0.99333399661725197</v>
      </c>
      <c r="X9" s="3">
        <f>(N49*R6)/R49</f>
        <v>11.691075514874141</v>
      </c>
      <c r="Y9" s="3">
        <f>(O49*R6)/R49</f>
        <v>6.2083374788578247</v>
      </c>
      <c r="Z9" s="3">
        <f>(P49*R6)/R49</f>
        <v>5.6883892150034825</v>
      </c>
      <c r="AA9">
        <f>(Q49*R6)/R49</f>
        <v>0.75664113023579749</v>
      </c>
    </row>
    <row r="10" spans="1:27" x14ac:dyDescent="0.2">
      <c r="K10" t="s">
        <v>20</v>
      </c>
      <c r="L10">
        <v>0</v>
      </c>
      <c r="M10">
        <v>39</v>
      </c>
      <c r="N10">
        <v>42</v>
      </c>
      <c r="O10">
        <v>122</v>
      </c>
      <c r="P10">
        <v>13</v>
      </c>
      <c r="Q10">
        <v>28</v>
      </c>
      <c r="R10">
        <f t="shared" si="0"/>
        <v>244</v>
      </c>
      <c r="S10" t="s">
        <v>19</v>
      </c>
      <c r="U10" t="s">
        <v>16</v>
      </c>
      <c r="V10" s="3">
        <f>(L49*R7)/R49</f>
        <v>2.1018804099094619</v>
      </c>
      <c r="W10" s="3">
        <f>(M49*R7)/R49</f>
        <v>0.15282061486419263</v>
      </c>
      <c r="X10" s="3">
        <f>(N49*R7)/R49</f>
        <v>1.7986270022883295</v>
      </c>
      <c r="Y10" s="3">
        <f>(O49*R7)/R49</f>
        <v>0.95512884290120381</v>
      </c>
      <c r="Z10" s="3">
        <f>(P49*R7)/R49</f>
        <v>0.87513680230822799</v>
      </c>
      <c r="AA10">
        <f>(Q49*R7)/R49</f>
        <v>0.11640632772858422</v>
      </c>
    </row>
    <row r="11" spans="1:27" x14ac:dyDescent="0.2">
      <c r="K11" t="s">
        <v>21</v>
      </c>
      <c r="L11">
        <v>0</v>
      </c>
      <c r="M11">
        <v>24</v>
      </c>
      <c r="N11">
        <v>0</v>
      </c>
      <c r="O11">
        <v>0</v>
      </c>
      <c r="P11">
        <v>0</v>
      </c>
      <c r="Q11">
        <v>0</v>
      </c>
      <c r="R11">
        <f t="shared" si="0"/>
        <v>24</v>
      </c>
      <c r="S11" t="s">
        <v>22</v>
      </c>
      <c r="U11" t="s">
        <v>17</v>
      </c>
      <c r="V11" s="3">
        <f>(L49*R8)/R49</f>
        <v>6.655954631379962</v>
      </c>
      <c r="W11" s="3">
        <f>(M49*R8)/R49</f>
        <v>0.4839319470699433</v>
      </c>
      <c r="X11" s="3">
        <f>(N49*R8)/R49</f>
        <v>5.6956521739130439</v>
      </c>
      <c r="Y11" s="3">
        <f>(O49*R8)/R49</f>
        <v>3.0245746691871456</v>
      </c>
      <c r="Z11" s="3">
        <f>(P49*R8)/R49</f>
        <v>2.7712665406427219</v>
      </c>
      <c r="AA11">
        <f>(Q49*R8)/R49</f>
        <v>0.36862003780718339</v>
      </c>
    </row>
    <row r="12" spans="1:27" x14ac:dyDescent="0.2">
      <c r="K12" t="s">
        <v>23</v>
      </c>
      <c r="L12">
        <v>0</v>
      </c>
      <c r="M12">
        <v>1</v>
      </c>
      <c r="N12">
        <v>1</v>
      </c>
      <c r="O12">
        <v>10</v>
      </c>
      <c r="P12">
        <v>1</v>
      </c>
      <c r="Q12">
        <v>0</v>
      </c>
      <c r="R12">
        <f t="shared" si="0"/>
        <v>13</v>
      </c>
      <c r="S12" t="s">
        <v>22</v>
      </c>
      <c r="U12" t="s">
        <v>18</v>
      </c>
      <c r="V12" s="3">
        <f>(L49*R9)/R49</f>
        <v>366.77813152920106</v>
      </c>
      <c r="W12" s="3">
        <f>(M49*R9)/R49</f>
        <v>26.66719729380161</v>
      </c>
      <c r="X12" s="3">
        <f>(N49*R9)/R49</f>
        <v>313.86041189931348</v>
      </c>
      <c r="Y12" s="3">
        <f>(O49*R9)/R49</f>
        <v>166.66998308626006</v>
      </c>
      <c r="Z12" s="3">
        <f>(P49*R9)/R49</f>
        <v>152.71137200278579</v>
      </c>
      <c r="AA12">
        <f>(Q49*R9)/R49</f>
        <v>20.312904188637948</v>
      </c>
    </row>
    <row r="13" spans="1:27" x14ac:dyDescent="0.2">
      <c r="K13" t="s">
        <v>24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f t="shared" si="0"/>
        <v>1</v>
      </c>
      <c r="S13" t="s">
        <v>25</v>
      </c>
      <c r="U13" t="s">
        <v>20</v>
      </c>
      <c r="V13" s="3">
        <f>(L49*R10)/R49</f>
        <v>85.476470002984783</v>
      </c>
      <c r="W13" s="3">
        <f>(M49*R10)/R49</f>
        <v>6.2147050044771666</v>
      </c>
      <c r="X13" s="3">
        <f>(N49*R10)/R49</f>
        <v>73.144164759725399</v>
      </c>
      <c r="Y13" s="3">
        <f>(O49*R10)/R49</f>
        <v>38.841906277982289</v>
      </c>
      <c r="Z13" s="3">
        <f>(P49*R10)/R49</f>
        <v>35.588896627201272</v>
      </c>
      <c r="AA13">
        <f>(Q49*R10)/R49</f>
        <v>4.7338573276290914</v>
      </c>
    </row>
    <row r="14" spans="1:27" x14ac:dyDescent="0.2">
      <c r="K14" t="s">
        <v>26</v>
      </c>
      <c r="L14">
        <v>0</v>
      </c>
      <c r="M14">
        <v>4</v>
      </c>
      <c r="N14">
        <v>0</v>
      </c>
      <c r="O14">
        <v>16</v>
      </c>
      <c r="P14">
        <v>3</v>
      </c>
      <c r="Q14">
        <v>0</v>
      </c>
      <c r="R14">
        <f t="shared" si="0"/>
        <v>23</v>
      </c>
      <c r="S14" t="s">
        <v>25</v>
      </c>
      <c r="U14" t="s">
        <v>21</v>
      </c>
      <c r="V14" s="3">
        <f>(L49*R11)/R49</f>
        <v>8.4075216396378476</v>
      </c>
      <c r="W14" s="3">
        <f>(M49*R11)/R49</f>
        <v>0.61128245945677051</v>
      </c>
      <c r="X14" s="3">
        <f>(N49*R11)/R49</f>
        <v>7.194508009153318</v>
      </c>
      <c r="Y14" s="3">
        <f>(O49*R11)/R49</f>
        <v>3.8205153716048152</v>
      </c>
      <c r="Z14" s="3">
        <f>(P49*R11)/R49</f>
        <v>3.500547209232912</v>
      </c>
      <c r="AA14">
        <f>(Q49*R11)/R49</f>
        <v>0.4656253109143369</v>
      </c>
    </row>
    <row r="15" spans="1:27" x14ac:dyDescent="0.2">
      <c r="K15" t="s">
        <v>27</v>
      </c>
      <c r="L15">
        <v>0</v>
      </c>
      <c r="M15">
        <v>0</v>
      </c>
      <c r="N15">
        <v>0</v>
      </c>
      <c r="O15">
        <v>10</v>
      </c>
      <c r="P15">
        <v>0</v>
      </c>
      <c r="Q15">
        <v>0</v>
      </c>
      <c r="R15">
        <f t="shared" si="0"/>
        <v>10</v>
      </c>
      <c r="S15" t="s">
        <v>25</v>
      </c>
      <c r="U15" t="s">
        <v>23</v>
      </c>
      <c r="V15" s="3">
        <f>(L49*R12)/R49</f>
        <v>4.5540742214705006</v>
      </c>
      <c r="W15" s="3">
        <f>(M49*R12)/R49</f>
        <v>0.33111133220575067</v>
      </c>
      <c r="X15" s="3">
        <f>(N49*R12)/R49</f>
        <v>3.8970251716247142</v>
      </c>
      <c r="Y15" s="3">
        <f>(O49*R12)/R49</f>
        <v>2.0694458262859419</v>
      </c>
      <c r="Z15" s="3">
        <f>(P49*R12)/R49</f>
        <v>1.8961297383344942</v>
      </c>
      <c r="AA15">
        <f>(Q49*R12)/R49</f>
        <v>0.25221371007859916</v>
      </c>
    </row>
    <row r="16" spans="1:27" x14ac:dyDescent="0.2">
      <c r="K16" t="s">
        <v>28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5</v>
      </c>
      <c r="S16" t="s">
        <v>25</v>
      </c>
      <c r="U16" t="s">
        <v>24</v>
      </c>
      <c r="V16" s="3">
        <f>(L49*R13)/R49</f>
        <v>0.35031340165157698</v>
      </c>
      <c r="W16" s="3">
        <f>(M49*R13)/R49</f>
        <v>2.5470102477365437E-2</v>
      </c>
      <c r="X16" s="3">
        <f>(N49*R13)/R49</f>
        <v>0.2997711670480549</v>
      </c>
      <c r="Y16" s="3">
        <f>(O49*R13)/R49</f>
        <v>0.15918814048353397</v>
      </c>
      <c r="Z16" s="3">
        <f>(P49*R13)/R49</f>
        <v>0.14585613371803802</v>
      </c>
      <c r="AA16">
        <f>(Q49*R13)/R49</f>
        <v>1.9401054621430703E-2</v>
      </c>
    </row>
    <row r="17" spans="11:27" x14ac:dyDescent="0.2">
      <c r="K17" t="s">
        <v>29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f t="shared" si="0"/>
        <v>5</v>
      </c>
      <c r="S17" t="s">
        <v>25</v>
      </c>
      <c r="U17" t="s">
        <v>26</v>
      </c>
      <c r="V17" s="3">
        <f>(L49*R14)/R49</f>
        <v>8.0572082379862699</v>
      </c>
      <c r="W17" s="3">
        <f>(M49*R14)/R49</f>
        <v>0.58581235697940504</v>
      </c>
      <c r="X17" s="3">
        <f>(N49*R14)/R49</f>
        <v>6.8947368421052628</v>
      </c>
      <c r="Y17" s="3">
        <f>(O49*R14)/R49</f>
        <v>3.6613272311212817</v>
      </c>
      <c r="Z17" s="3">
        <f>(P49*R14)/R49</f>
        <v>3.3546910755148742</v>
      </c>
      <c r="AA17">
        <f>(Q49*R14)/R49</f>
        <v>0.44622425629290619</v>
      </c>
    </row>
    <row r="18" spans="11:27" x14ac:dyDescent="0.2">
      <c r="K18" t="s">
        <v>30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1</v>
      </c>
      <c r="S18" t="s">
        <v>25</v>
      </c>
      <c r="U18" t="s">
        <v>27</v>
      </c>
      <c r="V18" s="3">
        <f>(L49*R15)/R49</f>
        <v>3.5031340165157694</v>
      </c>
      <c r="W18" s="3">
        <f>(M49*R15)/R49</f>
        <v>0.25470102477365436</v>
      </c>
      <c r="X18" s="3">
        <f>(N49*R15)/R49</f>
        <v>2.9977116704805491</v>
      </c>
      <c r="Y18" s="3">
        <f>(O49*R15)/R49</f>
        <v>1.5918814048353398</v>
      </c>
      <c r="Z18" s="3">
        <f>(P49*R15)/R49</f>
        <v>1.4585613371803801</v>
      </c>
      <c r="AA18">
        <f>(Q49*R15)/R49</f>
        <v>0.19401054621430702</v>
      </c>
    </row>
    <row r="19" spans="11:27" x14ac:dyDescent="0.2">
      <c r="K19" t="s">
        <v>31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f t="shared" si="0"/>
        <v>1</v>
      </c>
      <c r="S19" t="s">
        <v>32</v>
      </c>
      <c r="U19" t="s">
        <v>28</v>
      </c>
      <c r="V19" s="3">
        <f>(L49*R16)/R49</f>
        <v>1.7515670082578847</v>
      </c>
      <c r="W19" s="3">
        <f>(M49*R16)/R49</f>
        <v>0.12735051238682718</v>
      </c>
      <c r="X19" s="3">
        <f>(N49*R16)/R49</f>
        <v>1.4988558352402745</v>
      </c>
      <c r="Y19" s="3">
        <f>(O49*R16)/R49</f>
        <v>0.7959407024176699</v>
      </c>
      <c r="Z19" s="3">
        <f>(P49*R16)/R49</f>
        <v>0.72928066859019003</v>
      </c>
      <c r="AA19">
        <f>(Q49*R16)/R49</f>
        <v>9.7005273107153511E-2</v>
      </c>
    </row>
    <row r="20" spans="11:27" x14ac:dyDescent="0.2">
      <c r="K20" t="s">
        <v>33</v>
      </c>
      <c r="L20">
        <v>1110</v>
      </c>
      <c r="M20">
        <v>2</v>
      </c>
      <c r="N20">
        <v>0</v>
      </c>
      <c r="O20">
        <v>16</v>
      </c>
      <c r="P20">
        <v>1</v>
      </c>
      <c r="Q20">
        <v>1</v>
      </c>
      <c r="R20">
        <f t="shared" si="0"/>
        <v>1130</v>
      </c>
      <c r="S20" t="s">
        <v>32</v>
      </c>
      <c r="U20" t="s">
        <v>29</v>
      </c>
      <c r="V20" s="3">
        <f>(L49*R16)/R49</f>
        <v>1.7515670082578847</v>
      </c>
      <c r="W20" s="3">
        <f>(M49*R17)/R49</f>
        <v>0.12735051238682718</v>
      </c>
      <c r="X20" s="3">
        <f>(N49*R17)/R49</f>
        <v>1.4988558352402745</v>
      </c>
      <c r="Y20" s="3">
        <f>(O49*R17)/R49</f>
        <v>0.7959407024176699</v>
      </c>
      <c r="Z20" s="3">
        <f>(P49*R17)/R49</f>
        <v>0.72928066859019003</v>
      </c>
      <c r="AA20">
        <f>(Q49*R17)/R49</f>
        <v>9.7005273107153511E-2</v>
      </c>
    </row>
    <row r="21" spans="11:27" x14ac:dyDescent="0.2">
      <c r="K21" t="s">
        <v>34</v>
      </c>
      <c r="L21">
        <v>5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5</v>
      </c>
      <c r="S21" t="s">
        <v>32</v>
      </c>
      <c r="U21" t="s">
        <v>30</v>
      </c>
      <c r="V21" s="3">
        <f>(L49*R19)/R49</f>
        <v>0.35031340165157698</v>
      </c>
      <c r="W21" s="3">
        <f>(M49*R18)/R49</f>
        <v>2.5470102477365437E-2</v>
      </c>
      <c r="X21" s="3">
        <f>(N49*R18)/R49</f>
        <v>0.2997711670480549</v>
      </c>
      <c r="Y21" s="3">
        <f>(O49*R18)/R49</f>
        <v>0.15918814048353397</v>
      </c>
      <c r="Z21" s="3">
        <f>(P49*R18)/R49</f>
        <v>0.14585613371803802</v>
      </c>
      <c r="AA21">
        <f>(Q49*R18)/R49</f>
        <v>1.9401054621430703E-2</v>
      </c>
    </row>
    <row r="22" spans="11:27" x14ac:dyDescent="0.2">
      <c r="K22" t="s">
        <v>35</v>
      </c>
      <c r="L22">
        <v>0</v>
      </c>
      <c r="M22">
        <v>20</v>
      </c>
      <c r="N22">
        <v>76</v>
      </c>
      <c r="O22">
        <v>124</v>
      </c>
      <c r="P22">
        <v>5</v>
      </c>
      <c r="Q22">
        <v>12</v>
      </c>
      <c r="R22">
        <f t="shared" si="0"/>
        <v>237</v>
      </c>
      <c r="S22" t="s">
        <v>32</v>
      </c>
      <c r="U22" t="s">
        <v>31</v>
      </c>
      <c r="V22" s="3">
        <f>(L49*R19)/R49</f>
        <v>0.35031340165157698</v>
      </c>
      <c r="W22" s="3">
        <f>(M49*R19)/R49</f>
        <v>2.5470102477365437E-2</v>
      </c>
      <c r="X22" s="3">
        <f>(N49*R19)/R49</f>
        <v>0.2997711670480549</v>
      </c>
      <c r="Y22" s="3">
        <f>(O49*R19)/R49</f>
        <v>0.15918814048353397</v>
      </c>
      <c r="Z22" s="3">
        <f>(P49*R19)/R49</f>
        <v>0.14585613371803802</v>
      </c>
      <c r="AA22">
        <f>(Q49*R19)/R49</f>
        <v>1.9401054621430703E-2</v>
      </c>
    </row>
    <row r="23" spans="11:27" x14ac:dyDescent="0.2">
      <c r="K23" t="s">
        <v>36</v>
      </c>
      <c r="L23">
        <v>12</v>
      </c>
      <c r="M23">
        <v>4</v>
      </c>
      <c r="N23">
        <v>0</v>
      </c>
      <c r="O23">
        <v>0</v>
      </c>
      <c r="P23">
        <v>0</v>
      </c>
      <c r="Q23">
        <v>0</v>
      </c>
      <c r="R23">
        <f t="shared" si="0"/>
        <v>16</v>
      </c>
      <c r="S23" t="s">
        <v>32</v>
      </c>
      <c r="U23" t="s">
        <v>33</v>
      </c>
      <c r="V23" s="3">
        <f>(L49*R20)/R49</f>
        <v>395.85414386628196</v>
      </c>
      <c r="W23" s="3">
        <f>(M49*R20)/R49</f>
        <v>28.781215799422942</v>
      </c>
      <c r="X23" s="3">
        <f>(N49*R20)/R49</f>
        <v>338.74141876430207</v>
      </c>
      <c r="Y23" s="3">
        <f>(O49*R20)/R49</f>
        <v>179.8825987463934</v>
      </c>
      <c r="Z23" s="3">
        <f>(P49*R20)/R49</f>
        <v>164.81743110138294</v>
      </c>
      <c r="AA23">
        <f>(Q49*R20)/R49</f>
        <v>21.923191722216696</v>
      </c>
    </row>
    <row r="24" spans="11:27" x14ac:dyDescent="0.2">
      <c r="K24" t="s">
        <v>37</v>
      </c>
      <c r="L24">
        <v>0</v>
      </c>
      <c r="M24">
        <v>0</v>
      </c>
      <c r="N24">
        <v>0</v>
      </c>
      <c r="O24">
        <v>6</v>
      </c>
      <c r="P24">
        <v>0</v>
      </c>
      <c r="Q24">
        <v>0</v>
      </c>
      <c r="R24">
        <f t="shared" si="0"/>
        <v>6</v>
      </c>
      <c r="S24" t="s">
        <v>32</v>
      </c>
      <c r="U24" t="s">
        <v>34</v>
      </c>
      <c r="V24" s="3">
        <f>(L49*R21)/R49</f>
        <v>1.7515670082578847</v>
      </c>
      <c r="W24" s="3">
        <f>(M49*R21)/R49</f>
        <v>0.12735051238682718</v>
      </c>
      <c r="X24" s="3">
        <f>(N49*R21)/R49</f>
        <v>1.4988558352402745</v>
      </c>
      <c r="Y24" s="3">
        <f>(O49*R21)/R49</f>
        <v>0.7959407024176699</v>
      </c>
      <c r="Z24" s="3">
        <f>(P49*R21)/R49</f>
        <v>0.72928066859019003</v>
      </c>
      <c r="AA24">
        <f>(Q49*R21)/R49</f>
        <v>9.7005273107153511E-2</v>
      </c>
    </row>
    <row r="25" spans="11:27" x14ac:dyDescent="0.2">
      <c r="K25" t="s">
        <v>38</v>
      </c>
      <c r="L25">
        <v>4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4</v>
      </c>
      <c r="S25" t="s">
        <v>32</v>
      </c>
      <c r="U25" t="s">
        <v>35</v>
      </c>
      <c r="V25" s="3">
        <f>(L49*R22)/R49</f>
        <v>83.024276191423738</v>
      </c>
      <c r="W25" s="3">
        <f>(M49*R22)/R49</f>
        <v>6.0364142871356083</v>
      </c>
      <c r="X25" s="3">
        <f>(N49*R22)/R49</f>
        <v>71.045766590389022</v>
      </c>
      <c r="Y25" s="3">
        <f>(O49*R22)/R49</f>
        <v>37.72758929459755</v>
      </c>
      <c r="Z25" s="3">
        <f>(P49*R22)/R49</f>
        <v>34.567903691175005</v>
      </c>
      <c r="AA25">
        <f>(Q49*R22)/R49</f>
        <v>4.5980499452790768</v>
      </c>
    </row>
    <row r="26" spans="11:27" x14ac:dyDescent="0.2">
      <c r="K26" t="s">
        <v>39</v>
      </c>
      <c r="L26">
        <v>8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8</v>
      </c>
      <c r="S26" t="s">
        <v>32</v>
      </c>
      <c r="U26" t="s">
        <v>36</v>
      </c>
      <c r="V26" s="3">
        <f>(L49*R23)/R49</f>
        <v>5.6050144264252317</v>
      </c>
      <c r="W26" s="3">
        <f>(M49*R23)/R49</f>
        <v>0.40752163963784699</v>
      </c>
      <c r="X26" s="3">
        <f>(N49*R23)/R49</f>
        <v>4.7963386727688784</v>
      </c>
      <c r="Y26" s="3">
        <f>(O49*R23)/R49</f>
        <v>2.5470102477365435</v>
      </c>
      <c r="Z26" s="3">
        <f>(P49*R23)/R49</f>
        <v>2.3336981394886083</v>
      </c>
      <c r="AA26">
        <f>(Q49*R23)/R49</f>
        <v>0.31041687394289125</v>
      </c>
    </row>
    <row r="27" spans="11:27" x14ac:dyDescent="0.2">
      <c r="K27" t="s">
        <v>40</v>
      </c>
      <c r="L27">
        <v>0</v>
      </c>
      <c r="M27">
        <v>3</v>
      </c>
      <c r="N27">
        <v>13</v>
      </c>
      <c r="O27">
        <v>9</v>
      </c>
      <c r="P27">
        <v>1</v>
      </c>
      <c r="Q27">
        <v>0</v>
      </c>
      <c r="R27">
        <f t="shared" si="0"/>
        <v>26</v>
      </c>
      <c r="S27" t="s">
        <v>32</v>
      </c>
      <c r="U27" t="s">
        <v>37</v>
      </c>
      <c r="V27" s="3">
        <f>(L49*R24)/R49</f>
        <v>2.1018804099094619</v>
      </c>
      <c r="W27" s="3">
        <f>(M49*R24)/R49</f>
        <v>0.15282061486419263</v>
      </c>
      <c r="X27" s="3">
        <f>(N49*R24)/R49</f>
        <v>1.7986270022883295</v>
      </c>
      <c r="Y27" s="3">
        <f>(O49*R24)/R49</f>
        <v>0.95512884290120381</v>
      </c>
      <c r="Z27" s="3">
        <f>(P49*R24)/R49</f>
        <v>0.87513680230822799</v>
      </c>
      <c r="AA27">
        <f>(Q49*R24)/R49</f>
        <v>0.11640632772858422</v>
      </c>
    </row>
    <row r="28" spans="11:27" x14ac:dyDescent="0.2">
      <c r="K28" t="s">
        <v>41</v>
      </c>
      <c r="L28">
        <v>0</v>
      </c>
      <c r="M28">
        <v>9</v>
      </c>
      <c r="N28">
        <v>3</v>
      </c>
      <c r="O28">
        <v>0</v>
      </c>
      <c r="P28">
        <v>4</v>
      </c>
      <c r="Q28">
        <v>0</v>
      </c>
      <c r="R28">
        <f t="shared" si="0"/>
        <v>16</v>
      </c>
      <c r="S28" t="s">
        <v>32</v>
      </c>
      <c r="U28" t="s">
        <v>38</v>
      </c>
      <c r="V28" s="3">
        <f>(L49*R25)/R49</f>
        <v>1.4012536066063079</v>
      </c>
      <c r="W28" s="3">
        <f>(M49*R25)/R49</f>
        <v>0.10188040990946175</v>
      </c>
      <c r="X28" s="3">
        <f>(N49*R25)/R49</f>
        <v>1.1990846681922196</v>
      </c>
      <c r="Y28" s="3">
        <f>(O49*R25)/R49</f>
        <v>0.63675256193413587</v>
      </c>
      <c r="Z28" s="3">
        <f>(P49*R25)/R49</f>
        <v>0.58342453487215207</v>
      </c>
      <c r="AA28">
        <f>(Q49*R25)/R49</f>
        <v>7.7604218485722812E-2</v>
      </c>
    </row>
    <row r="29" spans="11:27" x14ac:dyDescent="0.2">
      <c r="K29" t="s">
        <v>42</v>
      </c>
      <c r="L29">
        <v>0</v>
      </c>
      <c r="M29">
        <v>0</v>
      </c>
      <c r="N29">
        <v>2</v>
      </c>
      <c r="O29">
        <v>1</v>
      </c>
      <c r="P29">
        <v>0</v>
      </c>
      <c r="Q29">
        <v>0</v>
      </c>
      <c r="R29">
        <f t="shared" si="0"/>
        <v>3</v>
      </c>
      <c r="S29" t="s">
        <v>32</v>
      </c>
      <c r="U29" t="s">
        <v>39</v>
      </c>
      <c r="V29" s="3">
        <f>(L49*R26)/R49</f>
        <v>2.8025072132126159</v>
      </c>
      <c r="W29" s="4">
        <f>(M49*R26)/R49</f>
        <v>0.20376081981892349</v>
      </c>
      <c r="X29" s="3">
        <f>(N49*R26)/R49</f>
        <v>2.3981693363844392</v>
      </c>
      <c r="Y29" s="3">
        <f>(O49*R26)/R49</f>
        <v>1.2735051238682717</v>
      </c>
      <c r="Z29" s="3">
        <f>(P49*R26)/R49</f>
        <v>1.1668490697443041</v>
      </c>
      <c r="AA29">
        <f>(Q49*R26)/R49</f>
        <v>0.15520843697144562</v>
      </c>
    </row>
    <row r="30" spans="11:27" x14ac:dyDescent="0.2">
      <c r="K30" t="s">
        <v>43</v>
      </c>
      <c r="L30">
        <v>0</v>
      </c>
      <c r="M30">
        <v>0</v>
      </c>
      <c r="N30">
        <v>0</v>
      </c>
      <c r="O30">
        <v>18</v>
      </c>
      <c r="P30">
        <v>0</v>
      </c>
      <c r="Q30">
        <v>0</v>
      </c>
      <c r="R30">
        <f t="shared" si="0"/>
        <v>18</v>
      </c>
      <c r="S30" t="s">
        <v>32</v>
      </c>
      <c r="U30" t="s">
        <v>40</v>
      </c>
      <c r="V30" s="3">
        <f>(L49*R27)/R49</f>
        <v>9.1081484429410011</v>
      </c>
      <c r="W30" s="3">
        <f>(M49*R27)/R49</f>
        <v>0.66222266441150135</v>
      </c>
      <c r="X30" s="3">
        <f>(N49*R27)/R49</f>
        <v>7.7940503432494284</v>
      </c>
      <c r="Y30" s="3">
        <f>(O49*R27)/R49</f>
        <v>4.1388916525718837</v>
      </c>
      <c r="Z30" s="3">
        <f>(P49*R27)/R49</f>
        <v>3.7922594766689883</v>
      </c>
      <c r="AA30">
        <f>(Q49*R27)/R49</f>
        <v>0.50442742015719833</v>
      </c>
    </row>
    <row r="31" spans="11:27" x14ac:dyDescent="0.2">
      <c r="K31" t="s">
        <v>44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f t="shared" si="0"/>
        <v>2</v>
      </c>
      <c r="S31" t="s">
        <v>32</v>
      </c>
      <c r="U31" t="s">
        <v>41</v>
      </c>
      <c r="V31" s="3">
        <f>(L49*R28)/R49</f>
        <v>5.6050144264252317</v>
      </c>
      <c r="W31" s="3">
        <f>(M49*R28)/R49</f>
        <v>0.40752163963784699</v>
      </c>
      <c r="X31" s="3">
        <f>(N49*R28)/R49</f>
        <v>4.7963386727688784</v>
      </c>
      <c r="Y31" s="3">
        <f>(O49*R28)/R49</f>
        <v>2.5470102477365435</v>
      </c>
      <c r="Z31" s="3">
        <f>(P49*R28)/R49</f>
        <v>2.3336981394886083</v>
      </c>
      <c r="AA31">
        <f>(Q49*R28)/R49</f>
        <v>0.31041687394289125</v>
      </c>
    </row>
    <row r="32" spans="11:27" x14ac:dyDescent="0.2">
      <c r="K32" t="s">
        <v>45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1</v>
      </c>
      <c r="S32" t="s">
        <v>32</v>
      </c>
      <c r="U32" t="s">
        <v>42</v>
      </c>
      <c r="V32" s="3">
        <f>(L49*R29)/R49</f>
        <v>1.0509402049547309</v>
      </c>
      <c r="W32" s="3">
        <f>(M49*R29)/R49</f>
        <v>7.6410307432096314E-2</v>
      </c>
      <c r="X32" s="3">
        <f>(N49*R29)/R49</f>
        <v>0.89931350114416475</v>
      </c>
      <c r="Y32" s="3">
        <f>(O49*R29)/R49</f>
        <v>0.47756442145060191</v>
      </c>
      <c r="Z32" s="3">
        <f>(P49*R29)/R49</f>
        <v>0.437568401154114</v>
      </c>
      <c r="AA32">
        <f>(Q49*R29)/R49</f>
        <v>5.8203163864292112E-2</v>
      </c>
    </row>
    <row r="33" spans="11:27" x14ac:dyDescent="0.2">
      <c r="K33" t="s">
        <v>46</v>
      </c>
      <c r="L33">
        <v>10</v>
      </c>
      <c r="M33">
        <v>13</v>
      </c>
      <c r="N33">
        <v>0</v>
      </c>
      <c r="O33">
        <v>13</v>
      </c>
      <c r="P33">
        <v>0</v>
      </c>
      <c r="Q33">
        <v>0</v>
      </c>
      <c r="R33">
        <f t="shared" si="0"/>
        <v>36</v>
      </c>
      <c r="S33" t="s">
        <v>32</v>
      </c>
      <c r="U33" t="s">
        <v>43</v>
      </c>
      <c r="V33" s="3">
        <f>(L49*R30)/R49</f>
        <v>6.3056412297283853</v>
      </c>
      <c r="W33" s="3">
        <f>(M49*R30)/R49</f>
        <v>0.45846184459257783</v>
      </c>
      <c r="X33" s="3">
        <f>(N49*R30)/R49</f>
        <v>5.3958810068649887</v>
      </c>
      <c r="Y33" s="3">
        <f>(O49*R30)/R49</f>
        <v>2.8653865287036115</v>
      </c>
      <c r="Z33" s="3">
        <f>(P49*R30)/R49</f>
        <v>2.6254104069246842</v>
      </c>
      <c r="AA33">
        <f>(Q49*R30)/R49</f>
        <v>0.34921898318575267</v>
      </c>
    </row>
    <row r="34" spans="11:27" x14ac:dyDescent="0.2">
      <c r="K34" t="s">
        <v>47</v>
      </c>
      <c r="L34">
        <v>0</v>
      </c>
      <c r="M34">
        <v>0</v>
      </c>
      <c r="N34">
        <v>0</v>
      </c>
      <c r="O34">
        <v>6</v>
      </c>
      <c r="P34">
        <v>1</v>
      </c>
      <c r="Q34">
        <v>1</v>
      </c>
      <c r="R34">
        <f t="shared" si="0"/>
        <v>8</v>
      </c>
      <c r="S34" t="s">
        <v>32</v>
      </c>
      <c r="U34" t="s">
        <v>44</v>
      </c>
      <c r="V34" s="3">
        <f>(L49*R31)/R49</f>
        <v>0.70062680330315397</v>
      </c>
      <c r="W34" s="3">
        <f>(M49*R31)/R49</f>
        <v>5.0940204954730874E-2</v>
      </c>
      <c r="X34" s="3">
        <f>(N49*R31)/R49</f>
        <v>0.5995423340961098</v>
      </c>
      <c r="Y34" s="3">
        <f>(O49*R31)/R49</f>
        <v>0.31837628096706794</v>
      </c>
      <c r="Z34" s="3">
        <f>(P49*R31)/R49</f>
        <v>0.29171226743607603</v>
      </c>
      <c r="AA34">
        <f>(Q49*R31)/R49</f>
        <v>3.8802109242861406E-2</v>
      </c>
    </row>
    <row r="35" spans="11:27" x14ac:dyDescent="0.2">
      <c r="K35" t="s">
        <v>48</v>
      </c>
      <c r="L35">
        <v>3</v>
      </c>
      <c r="M35">
        <v>0</v>
      </c>
      <c r="N35">
        <v>0</v>
      </c>
      <c r="O35">
        <v>7</v>
      </c>
      <c r="P35">
        <v>1</v>
      </c>
      <c r="Q35">
        <v>0</v>
      </c>
      <c r="R35">
        <f t="shared" si="0"/>
        <v>11</v>
      </c>
      <c r="S35" t="s">
        <v>32</v>
      </c>
      <c r="U35" t="s">
        <v>45</v>
      </c>
      <c r="V35" s="3">
        <f>(L49*R32)/R49</f>
        <v>0.35031340165157698</v>
      </c>
      <c r="W35" s="3">
        <f>(M49*R32)/R49</f>
        <v>2.5470102477365437E-2</v>
      </c>
      <c r="X35" s="3">
        <f>(N49*R32)/R49</f>
        <v>0.2997711670480549</v>
      </c>
      <c r="Y35" s="3">
        <f>(O49*R32)/R49</f>
        <v>0.15918814048353397</v>
      </c>
      <c r="Z35" s="3">
        <f>(P49*R32)/R49</f>
        <v>0.14585613371803802</v>
      </c>
      <c r="AA35">
        <f>(Q49*R32)/R49</f>
        <v>1.9401054621430703E-2</v>
      </c>
    </row>
    <row r="36" spans="11:27" x14ac:dyDescent="0.2">
      <c r="K36" t="s">
        <v>49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f t="shared" si="0"/>
        <v>2</v>
      </c>
      <c r="S36" t="s">
        <v>32</v>
      </c>
      <c r="U36" t="s">
        <v>46</v>
      </c>
      <c r="V36" s="3">
        <f>(L49*R33)/R49</f>
        <v>12.611282459456771</v>
      </c>
      <c r="W36" s="3">
        <f>(M49*R33)/R49</f>
        <v>0.91692368918515565</v>
      </c>
      <c r="X36" s="3">
        <f>(N49*R33)/R49</f>
        <v>10.791762013729977</v>
      </c>
      <c r="Y36" s="3">
        <f>(O49*R33)/R49</f>
        <v>5.7307730574072231</v>
      </c>
      <c r="Z36" s="3">
        <f>(P49*R33)/R49</f>
        <v>5.2508208138493684</v>
      </c>
      <c r="AA36">
        <f>(Q49*R33)/R49</f>
        <v>0.69843796637150535</v>
      </c>
    </row>
    <row r="37" spans="11:27" x14ac:dyDescent="0.2">
      <c r="K37" t="s">
        <v>50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1</v>
      </c>
      <c r="S37" t="s">
        <v>32</v>
      </c>
      <c r="U37" t="s">
        <v>47</v>
      </c>
      <c r="V37" s="3">
        <f>(L49*R34)/R49</f>
        <v>2.8025072132126159</v>
      </c>
      <c r="W37" s="3">
        <f>(M49*R34)/R49</f>
        <v>0.20376081981892349</v>
      </c>
      <c r="X37" s="3">
        <f>(N49*R34)/R49</f>
        <v>2.3981693363844392</v>
      </c>
      <c r="Y37" s="3">
        <f>(O49*R34)/R49</f>
        <v>1.2735051238682717</v>
      </c>
      <c r="Z37" s="3">
        <f>(P49*R34)/R49</f>
        <v>1.1668490697443041</v>
      </c>
      <c r="AA37">
        <f>(Q49*R34)/R49</f>
        <v>0.15520843697144562</v>
      </c>
    </row>
    <row r="38" spans="11:27" x14ac:dyDescent="0.2">
      <c r="K38" t="s">
        <v>51</v>
      </c>
      <c r="L38">
        <v>6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6</v>
      </c>
      <c r="S38" t="s">
        <v>32</v>
      </c>
      <c r="U38" t="s">
        <v>48</v>
      </c>
      <c r="V38" s="3">
        <f>(L49*R35)/R49</f>
        <v>3.8534474181673466</v>
      </c>
      <c r="W38" s="3">
        <f>(M49*R35)/R49</f>
        <v>0.28017112725101978</v>
      </c>
      <c r="X38" s="3">
        <f>(N49*R35)/R49</f>
        <v>3.2974828375286043</v>
      </c>
      <c r="Y38" s="3">
        <f>(O49*R35)/R49</f>
        <v>1.7510695453188738</v>
      </c>
      <c r="Z38" s="3">
        <f>(P49*R35)/R49</f>
        <v>1.604417470898418</v>
      </c>
      <c r="AA38">
        <f>(Q49*R35)/R49</f>
        <v>0.21341160083573774</v>
      </c>
    </row>
    <row r="39" spans="11:27" x14ac:dyDescent="0.2">
      <c r="K39" t="s">
        <v>52</v>
      </c>
      <c r="L39">
        <v>0</v>
      </c>
      <c r="M39">
        <v>3</v>
      </c>
      <c r="N39">
        <v>0</v>
      </c>
      <c r="O39">
        <v>5</v>
      </c>
      <c r="P39">
        <v>0</v>
      </c>
      <c r="Q39">
        <v>0</v>
      </c>
      <c r="R39">
        <f t="shared" si="0"/>
        <v>8</v>
      </c>
      <c r="S39" t="s">
        <v>32</v>
      </c>
      <c r="U39" t="s">
        <v>49</v>
      </c>
      <c r="V39" s="3">
        <f>(L49*R36)/R49</f>
        <v>0.70062680330315397</v>
      </c>
      <c r="W39" s="3">
        <f>(M49*R36)/R49</f>
        <v>5.0940204954730874E-2</v>
      </c>
      <c r="X39" s="3">
        <f>(N49*R36)/R49</f>
        <v>0.5995423340961098</v>
      </c>
      <c r="Y39" s="3">
        <f>(O49*R36)/R49</f>
        <v>0.31837628096706794</v>
      </c>
      <c r="Z39" s="3">
        <f>(P49*R36)/R49</f>
        <v>0.29171226743607603</v>
      </c>
      <c r="AA39">
        <f>(Q49*R36)/R49</f>
        <v>3.8802109242861406E-2</v>
      </c>
    </row>
    <row r="40" spans="11:27" x14ac:dyDescent="0.2">
      <c r="K40" t="s">
        <v>53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f t="shared" si="0"/>
        <v>1</v>
      </c>
      <c r="S40" t="s">
        <v>32</v>
      </c>
      <c r="U40" t="s">
        <v>50</v>
      </c>
      <c r="V40" s="3">
        <f>(L49*R37)/R49</f>
        <v>0.35031340165157698</v>
      </c>
      <c r="W40" s="3">
        <f>(M49*R37)/R49</f>
        <v>2.5470102477365437E-2</v>
      </c>
      <c r="X40" s="3">
        <f>(N49*R37)/R49</f>
        <v>0.2997711670480549</v>
      </c>
      <c r="Y40" s="3">
        <f>(O49*R37)/R49</f>
        <v>0.15918814048353397</v>
      </c>
      <c r="Z40" s="3">
        <f>(P49*R37)/R49</f>
        <v>0.14585613371803802</v>
      </c>
      <c r="AA40">
        <f>(Q49*R37)/R49</f>
        <v>1.9401054621430703E-2</v>
      </c>
    </row>
    <row r="41" spans="11:27" x14ac:dyDescent="0.2">
      <c r="K41" t="s">
        <v>54</v>
      </c>
      <c r="L41">
        <v>0</v>
      </c>
      <c r="M41">
        <v>5</v>
      </c>
      <c r="N41">
        <v>12</v>
      </c>
      <c r="O41">
        <v>19</v>
      </c>
      <c r="P41">
        <v>1</v>
      </c>
      <c r="Q41">
        <v>0</v>
      </c>
      <c r="R41">
        <f t="shared" si="0"/>
        <v>37</v>
      </c>
      <c r="S41" t="s">
        <v>32</v>
      </c>
      <c r="U41" t="s">
        <v>51</v>
      </c>
      <c r="V41" s="3">
        <f>(L49*R38)/R49</f>
        <v>2.1018804099094619</v>
      </c>
      <c r="W41" s="3">
        <f>(M49*R38)/R49</f>
        <v>0.15282061486419263</v>
      </c>
      <c r="X41" s="3">
        <f>(N49*R38)/R49</f>
        <v>1.7986270022883295</v>
      </c>
      <c r="Y41" s="3">
        <f>(O49*R38)/R49</f>
        <v>0.95512884290120381</v>
      </c>
      <c r="Z41" s="3">
        <f>(P49*R38)/R49</f>
        <v>0.87513680230822799</v>
      </c>
      <c r="AA41">
        <f>(Q49*R38)/R49</f>
        <v>0.11640632772858422</v>
      </c>
    </row>
    <row r="42" spans="11:27" x14ac:dyDescent="0.2">
      <c r="K42" t="s">
        <v>55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t="s">
        <v>32</v>
      </c>
      <c r="U42" t="s">
        <v>52</v>
      </c>
      <c r="V42" s="3">
        <f>(L49*R39)/R49</f>
        <v>2.8025072132126159</v>
      </c>
      <c r="W42" s="3">
        <f>(M49*R39)/R49</f>
        <v>0.20376081981892349</v>
      </c>
      <c r="X42" s="3">
        <f>(N49*R39)/R49</f>
        <v>2.3981693363844392</v>
      </c>
      <c r="Y42" s="3">
        <f>(O49*R39)/R49</f>
        <v>1.2735051238682717</v>
      </c>
      <c r="Z42" s="3">
        <f>(P49*R39)/R49</f>
        <v>1.1668490697443041</v>
      </c>
      <c r="AA42">
        <f>(Q49*R39)/R49</f>
        <v>0.15520843697144562</v>
      </c>
    </row>
    <row r="43" spans="11:27" x14ac:dyDescent="0.2">
      <c r="K43" t="s">
        <v>56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f t="shared" si="0"/>
        <v>1</v>
      </c>
      <c r="S43" t="s">
        <v>32</v>
      </c>
      <c r="U43" t="s">
        <v>53</v>
      </c>
      <c r="V43" s="3">
        <f>(L49*R40)/R49</f>
        <v>0.35031340165157698</v>
      </c>
      <c r="W43" s="3">
        <f>(M49*R40)/R49</f>
        <v>2.5470102477365437E-2</v>
      </c>
      <c r="X43" s="3">
        <f>(N49*R40)/R49</f>
        <v>0.2997711670480549</v>
      </c>
      <c r="Y43" s="3">
        <f>(O49*R40)/R49</f>
        <v>0.15918814048353397</v>
      </c>
      <c r="Z43" s="3">
        <f>(P49*R40)/R49</f>
        <v>0.14585613371803802</v>
      </c>
      <c r="AA43">
        <f>(Q49*R40)/R49</f>
        <v>1.9401054621430703E-2</v>
      </c>
    </row>
    <row r="44" spans="11:27" x14ac:dyDescent="0.2">
      <c r="K44" t="s">
        <v>57</v>
      </c>
      <c r="L44">
        <v>32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32</v>
      </c>
      <c r="S44" t="s">
        <v>32</v>
      </c>
      <c r="U44" t="s">
        <v>54</v>
      </c>
      <c r="V44" s="3">
        <f>(L49*R41)/R49</f>
        <v>12.961595861108348</v>
      </c>
      <c r="W44" s="3">
        <f>(M49*R41)/R49</f>
        <v>0.94239379166252113</v>
      </c>
      <c r="X44" s="3">
        <f>(N49*R41)/R49</f>
        <v>11.091533180778033</v>
      </c>
      <c r="Y44" s="3">
        <f>(O49*R41)/R49</f>
        <v>5.8899611978907576</v>
      </c>
      <c r="Z44" s="3">
        <f>(P49*R41)/R49</f>
        <v>5.3966769475674061</v>
      </c>
      <c r="AA44">
        <f>(Q49*R41)/R49</f>
        <v>0.71783902099293606</v>
      </c>
    </row>
    <row r="45" spans="11:27" x14ac:dyDescent="0.2">
      <c r="K45" t="s">
        <v>58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1</v>
      </c>
      <c r="S45" t="s">
        <v>32</v>
      </c>
      <c r="U45" t="s">
        <v>55</v>
      </c>
      <c r="V45" s="3">
        <f>(L49*R42)/R49</f>
        <v>0</v>
      </c>
      <c r="W45" s="3">
        <f>(M49*R42)/R49</f>
        <v>0</v>
      </c>
      <c r="X45" s="3">
        <f>(N49*R42)/R49</f>
        <v>0</v>
      </c>
      <c r="Y45" s="3">
        <f>(O49*R42)/R49</f>
        <v>0</v>
      </c>
      <c r="Z45" s="3">
        <f>(P49*R42)/R49</f>
        <v>0</v>
      </c>
      <c r="AA45">
        <f>(Q49*R42)/R49</f>
        <v>0</v>
      </c>
    </row>
    <row r="46" spans="11:27" x14ac:dyDescent="0.2">
      <c r="K46" t="s">
        <v>59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f t="shared" si="0"/>
        <v>1</v>
      </c>
      <c r="S46" t="s">
        <v>32</v>
      </c>
      <c r="U46" t="s">
        <v>56</v>
      </c>
      <c r="V46" s="3">
        <f>(L49*R43)/R49</f>
        <v>0.35031340165157698</v>
      </c>
      <c r="W46" s="3">
        <f>(M49*R43)/R49</f>
        <v>2.5470102477365437E-2</v>
      </c>
      <c r="X46" s="3">
        <f>(N49*R43)/R49</f>
        <v>0.2997711670480549</v>
      </c>
      <c r="Y46" s="3">
        <f>(O49*R43)/R49</f>
        <v>0.15918814048353397</v>
      </c>
      <c r="Z46" s="3">
        <f>(P49*R43)/R49</f>
        <v>0.14585613371803802</v>
      </c>
      <c r="AA46">
        <f>(Q49*R43)/R49</f>
        <v>1.9401054621430703E-2</v>
      </c>
    </row>
    <row r="47" spans="11:27" x14ac:dyDescent="0.2">
      <c r="K47" t="s">
        <v>60</v>
      </c>
      <c r="L47">
        <v>17</v>
      </c>
      <c r="M47">
        <v>7</v>
      </c>
      <c r="N47">
        <v>19</v>
      </c>
      <c r="O47">
        <v>39</v>
      </c>
      <c r="P47">
        <v>4</v>
      </c>
      <c r="Q47">
        <v>0</v>
      </c>
      <c r="R47">
        <f t="shared" si="0"/>
        <v>86</v>
      </c>
      <c r="S47" t="s">
        <v>32</v>
      </c>
      <c r="U47" t="s">
        <v>57</v>
      </c>
      <c r="V47" s="3">
        <f>(L49*R45)/R49</f>
        <v>0.35031340165157698</v>
      </c>
      <c r="W47" s="3">
        <f>(M49*R44)/R49</f>
        <v>0.81504327927569398</v>
      </c>
      <c r="X47" s="3">
        <f>(N49*R44)/R49</f>
        <v>9.5926773455377568</v>
      </c>
      <c r="Y47" s="3">
        <f>(O49*R44)/R49</f>
        <v>5.094020495473087</v>
      </c>
      <c r="Z47" s="3">
        <f>(P49*R44)/R49</f>
        <v>4.6673962789772165</v>
      </c>
      <c r="AA47">
        <f>(Q49*R44)/R49</f>
        <v>0.62083374788578249</v>
      </c>
    </row>
    <row r="48" spans="11:27" x14ac:dyDescent="0.2">
      <c r="K48" t="s">
        <v>61</v>
      </c>
      <c r="L48">
        <v>835</v>
      </c>
      <c r="M48">
        <v>0</v>
      </c>
      <c r="N48">
        <v>2241</v>
      </c>
      <c r="O48">
        <v>137</v>
      </c>
      <c r="P48">
        <v>1270</v>
      </c>
      <c r="Q48">
        <v>0</v>
      </c>
      <c r="R48">
        <f t="shared" si="0"/>
        <v>4483</v>
      </c>
      <c r="S48" t="s">
        <v>12</v>
      </c>
      <c r="U48" t="s">
        <v>58</v>
      </c>
      <c r="V48" s="3">
        <f>(L49*R45)/R49</f>
        <v>0.35031340165157698</v>
      </c>
      <c r="W48" s="3">
        <f>(M49*R45)/R49</f>
        <v>2.5470102477365437E-2</v>
      </c>
      <c r="X48" s="3">
        <f>(N49*R45)/R49</f>
        <v>0.2997711670480549</v>
      </c>
      <c r="Y48" s="3">
        <f>(O49*R45)/R49</f>
        <v>0.15918814048353397</v>
      </c>
      <c r="Z48" s="3">
        <f>(P49*R45)/R49</f>
        <v>0.14585613371803802</v>
      </c>
      <c r="AA48">
        <f>(Q49*R45)/R49</f>
        <v>1.9401054621430703E-2</v>
      </c>
    </row>
    <row r="49" spans="1:27" x14ac:dyDescent="0.2">
      <c r="A49" s="1"/>
      <c r="K49" s="1" t="s">
        <v>7</v>
      </c>
      <c r="L49">
        <f t="shared" ref="L49:R49" si="1">SUM(L2:L48)</f>
        <v>3521</v>
      </c>
      <c r="M49">
        <f t="shared" si="1"/>
        <v>256</v>
      </c>
      <c r="N49">
        <f t="shared" si="1"/>
        <v>3013</v>
      </c>
      <c r="O49">
        <f t="shared" si="1"/>
        <v>1600</v>
      </c>
      <c r="P49">
        <f t="shared" si="1"/>
        <v>1466</v>
      </c>
      <c r="Q49">
        <f t="shared" si="1"/>
        <v>195</v>
      </c>
      <c r="R49">
        <f t="shared" si="1"/>
        <v>10051</v>
      </c>
      <c r="U49" t="s">
        <v>59</v>
      </c>
      <c r="V49" s="3">
        <f>(L49*R46)/R49</f>
        <v>0.35031340165157698</v>
      </c>
      <c r="W49" s="3">
        <f>(M49*R46)/R49</f>
        <v>2.5470102477365437E-2</v>
      </c>
      <c r="X49" s="3">
        <f>(N49*R46)/R49</f>
        <v>0.2997711670480549</v>
      </c>
      <c r="Y49" s="3">
        <f>(O49*R46)/R49</f>
        <v>0.15918814048353397</v>
      </c>
      <c r="Z49" s="3">
        <f>(P49*R46)/R49</f>
        <v>0.14585613371803802</v>
      </c>
      <c r="AA49">
        <f>(Q49*R46)/R49</f>
        <v>1.9401054621430703E-2</v>
      </c>
    </row>
    <row r="50" spans="1:27" x14ac:dyDescent="0.2">
      <c r="U50" t="s">
        <v>60</v>
      </c>
      <c r="V50" s="3">
        <f>(L49*R47)/R49</f>
        <v>30.126952542035617</v>
      </c>
      <c r="W50" s="3">
        <f>(M49*R47)/R49</f>
        <v>2.1904288130534275</v>
      </c>
      <c r="X50" s="3">
        <f>(N49*R47)/R49</f>
        <v>25.780320366132724</v>
      </c>
      <c r="Y50" s="3">
        <f>(O49*R47)/R49</f>
        <v>13.690180081583922</v>
      </c>
      <c r="Z50" s="3">
        <f>(P49*R47)/R49</f>
        <v>12.543627499751269</v>
      </c>
      <c r="AA50">
        <f>(Q49*R47)/R49</f>
        <v>1.6684906974430405</v>
      </c>
    </row>
    <row r="51" spans="1:27" x14ac:dyDescent="0.2">
      <c r="U51" t="s">
        <v>61</v>
      </c>
      <c r="V51" s="3">
        <f>(L49*R48)/R49</f>
        <v>1570.4549796040194</v>
      </c>
      <c r="W51" s="3">
        <f>(M49*R48)/R49</f>
        <v>114.18246940602926</v>
      </c>
      <c r="X51" s="3">
        <f>(N49*R48)/R49</f>
        <v>1343.8741418764303</v>
      </c>
      <c r="Y51" s="3">
        <f>(O49*R48)/R49</f>
        <v>713.64043378768281</v>
      </c>
      <c r="Z51" s="3">
        <f>(P49*R48)/R49</f>
        <v>653.87304745796439</v>
      </c>
      <c r="AA51">
        <f>(Q49*R48)/R49</f>
        <v>86.974927867873845</v>
      </c>
    </row>
    <row r="53" spans="1:27" x14ac:dyDescent="0.2">
      <c r="B53" s="1"/>
      <c r="C53" s="1"/>
      <c r="D53" s="1"/>
      <c r="E53" s="1"/>
      <c r="F53" s="1"/>
      <c r="G53" s="1"/>
      <c r="H53" s="1"/>
      <c r="L53" s="1" t="s">
        <v>1</v>
      </c>
      <c r="M53" s="1" t="s">
        <v>2</v>
      </c>
      <c r="N53" s="1" t="s">
        <v>3</v>
      </c>
      <c r="O53" s="1" t="s">
        <v>4</v>
      </c>
      <c r="P53" s="1" t="s">
        <v>5</v>
      </c>
      <c r="Q53" s="1" t="s">
        <v>6</v>
      </c>
      <c r="R53" s="1" t="s">
        <v>7</v>
      </c>
      <c r="U53" s="1" t="s">
        <v>63</v>
      </c>
      <c r="V53" s="1" t="s">
        <v>1</v>
      </c>
      <c r="W53" s="1" t="s">
        <v>2</v>
      </c>
      <c r="X53" s="1" t="s">
        <v>3</v>
      </c>
      <c r="Y53" s="1" t="s">
        <v>4</v>
      </c>
      <c r="Z53" s="1" t="s">
        <v>5</v>
      </c>
      <c r="AA53" s="1" t="s">
        <v>6</v>
      </c>
    </row>
    <row r="54" spans="1:27" x14ac:dyDescent="0.2">
      <c r="K54" t="s">
        <v>12</v>
      </c>
      <c r="L54">
        <f>SUM(L3:L8)+L48</f>
        <v>879</v>
      </c>
      <c r="M54">
        <f>SUM(M3:M8)+M48</f>
        <v>0</v>
      </c>
      <c r="N54">
        <f>SUM(N3:N8)+N48</f>
        <v>2243</v>
      </c>
      <c r="O54">
        <f t="shared" ref="O54:Q54" si="2">SUM(O3:O8)+O48</f>
        <v>190</v>
      </c>
      <c r="P54">
        <f t="shared" si="2"/>
        <v>1273</v>
      </c>
      <c r="Q54">
        <f t="shared" si="2"/>
        <v>1</v>
      </c>
      <c r="R54">
        <f t="shared" ref="R54:R60" si="3">SUM(L54:Q54)</f>
        <v>4586</v>
      </c>
      <c r="U54" t="s">
        <v>9</v>
      </c>
      <c r="V54" s="3">
        <f t="shared" ref="V54:AA69" si="4">(L2-V5)^2/V5</f>
        <v>1.5967824065572487</v>
      </c>
      <c r="W54" s="3">
        <f t="shared" si="4"/>
        <v>11.266469547921021</v>
      </c>
      <c r="X54" s="3">
        <f t="shared" si="4"/>
        <v>220.00692512498154</v>
      </c>
      <c r="Y54" s="3">
        <f t="shared" si="4"/>
        <v>749.73476670248488</v>
      </c>
      <c r="Z54" s="3">
        <f t="shared" si="4"/>
        <v>117.50378072970443</v>
      </c>
      <c r="AA54" s="3">
        <f t="shared" si="4"/>
        <v>123.59219320297392</v>
      </c>
    </row>
    <row r="55" spans="1:27" x14ac:dyDescent="0.2">
      <c r="K55" t="s">
        <v>32</v>
      </c>
      <c r="L55">
        <f>SUM(L19:L47)</f>
        <v>1210</v>
      </c>
      <c r="M55">
        <f>SUM(M19:M47)</f>
        <v>68</v>
      </c>
      <c r="N55">
        <f>SUM(N19:N47)</f>
        <v>125</v>
      </c>
      <c r="O55">
        <f t="shared" ref="O55:Q55" si="5">SUM(O19:O47)</f>
        <v>268</v>
      </c>
      <c r="P55">
        <f t="shared" si="5"/>
        <v>18</v>
      </c>
      <c r="Q55">
        <f t="shared" si="5"/>
        <v>15</v>
      </c>
      <c r="R55">
        <f t="shared" si="3"/>
        <v>1704</v>
      </c>
      <c r="U55" t="s">
        <v>11</v>
      </c>
      <c r="V55" s="3">
        <f t="shared" si="4"/>
        <v>1.2107194818072253</v>
      </c>
      <c r="W55" s="3">
        <f t="shared" si="4"/>
        <v>0.40752163963784699</v>
      </c>
      <c r="X55" s="3">
        <f t="shared" si="4"/>
        <v>1.6303081384177334</v>
      </c>
      <c r="Y55" s="3">
        <f t="shared" si="4"/>
        <v>21.808728997736548</v>
      </c>
      <c r="Z55" s="3">
        <f t="shared" si="4"/>
        <v>0.76220257332216901</v>
      </c>
      <c r="AA55" s="3">
        <f t="shared" si="4"/>
        <v>0.31041687394289125</v>
      </c>
    </row>
    <row r="56" spans="1:27" x14ac:dyDescent="0.2">
      <c r="K56" t="s">
        <v>25</v>
      </c>
      <c r="L56">
        <f>SUM(L13:L18)</f>
        <v>6</v>
      </c>
      <c r="M56">
        <f>SUM(M13:M18)</f>
        <v>9</v>
      </c>
      <c r="N56">
        <f t="shared" ref="N56:Q56" si="6">SUM(N13:N18)</f>
        <v>0</v>
      </c>
      <c r="O56">
        <f t="shared" si="6"/>
        <v>27</v>
      </c>
      <c r="P56">
        <f t="shared" si="6"/>
        <v>3</v>
      </c>
      <c r="Q56">
        <f t="shared" si="6"/>
        <v>0</v>
      </c>
      <c r="R56">
        <f t="shared" si="3"/>
        <v>45</v>
      </c>
      <c r="U56" t="s">
        <v>13</v>
      </c>
      <c r="V56" s="3">
        <f t="shared" si="4"/>
        <v>10.155353428570134</v>
      </c>
      <c r="W56" s="3">
        <f t="shared" si="4"/>
        <v>0.5348721520246742</v>
      </c>
      <c r="X56" s="3">
        <f t="shared" si="4"/>
        <v>6.2951945080091525</v>
      </c>
      <c r="Y56" s="3">
        <f t="shared" si="4"/>
        <v>3.5183093011356387E-2</v>
      </c>
      <c r="Z56" s="3">
        <f t="shared" si="4"/>
        <v>0.3688970826191737</v>
      </c>
      <c r="AA56" s="3">
        <f t="shared" si="4"/>
        <v>0.40742214705004476</v>
      </c>
    </row>
    <row r="57" spans="1:27" x14ac:dyDescent="0.2">
      <c r="K57" t="s">
        <v>22</v>
      </c>
      <c r="L57">
        <f>SUM(L11:L12)</f>
        <v>0</v>
      </c>
      <c r="M57">
        <f>SUM(M11:M12)</f>
        <v>25</v>
      </c>
      <c r="N57">
        <f t="shared" ref="N57:Q57" si="7">SUM(N11:N12)</f>
        <v>1</v>
      </c>
      <c r="O57">
        <f t="shared" si="7"/>
        <v>10</v>
      </c>
      <c r="P57">
        <f t="shared" si="7"/>
        <v>1</v>
      </c>
      <c r="Q57">
        <f t="shared" si="7"/>
        <v>0</v>
      </c>
      <c r="R57">
        <f t="shared" si="3"/>
        <v>37</v>
      </c>
      <c r="U57" t="s">
        <v>14</v>
      </c>
      <c r="V57" s="3">
        <f t="shared" si="4"/>
        <v>0.12792018586492607</v>
      </c>
      <c r="W57" s="3">
        <f t="shared" si="4"/>
        <v>5.0940204954730874E-2</v>
      </c>
      <c r="X57" s="3">
        <f t="shared" si="4"/>
        <v>0.5995423340961098</v>
      </c>
      <c r="Y57" s="3">
        <f t="shared" si="4"/>
        <v>1.459313780967068</v>
      </c>
      <c r="Z57" s="3">
        <f t="shared" si="4"/>
        <v>0.29171226743607603</v>
      </c>
      <c r="AA57" s="3">
        <f t="shared" si="4"/>
        <v>3.8802109242861406E-2</v>
      </c>
    </row>
    <row r="58" spans="1:27" x14ac:dyDescent="0.2">
      <c r="K58" t="s">
        <v>19</v>
      </c>
      <c r="L58">
        <f>SUM(L9:L10)</f>
        <v>626</v>
      </c>
      <c r="M58">
        <f>SUM(M9:M10)</f>
        <v>67</v>
      </c>
      <c r="N58">
        <f t="shared" ref="N58:Q58" si="8">SUM(N9:N10)</f>
        <v>325</v>
      </c>
      <c r="O58">
        <f t="shared" si="8"/>
        <v>191</v>
      </c>
      <c r="P58">
        <f t="shared" si="8"/>
        <v>25</v>
      </c>
      <c r="Q58">
        <f t="shared" si="8"/>
        <v>57</v>
      </c>
      <c r="R58">
        <f t="shared" si="3"/>
        <v>1291</v>
      </c>
      <c r="U58" t="s">
        <v>15</v>
      </c>
      <c r="V58" s="3">
        <f t="shared" si="4"/>
        <v>13.6622226644115</v>
      </c>
      <c r="W58" s="3">
        <f t="shared" si="4"/>
        <v>0.99333399661725197</v>
      </c>
      <c r="X58" s="3">
        <f t="shared" si="4"/>
        <v>11.691075514874141</v>
      </c>
      <c r="Y58" s="3">
        <f t="shared" si="4"/>
        <v>173.20146247885782</v>
      </c>
      <c r="Z58" s="3">
        <f t="shared" si="4"/>
        <v>5.6883892150034825</v>
      </c>
      <c r="AA58" s="3">
        <f t="shared" si="4"/>
        <v>0.75664113023579749</v>
      </c>
    </row>
    <row r="59" spans="1:27" x14ac:dyDescent="0.2">
      <c r="K59" t="s">
        <v>10</v>
      </c>
      <c r="L59">
        <f>SUM(L2)</f>
        <v>800</v>
      </c>
      <c r="M59">
        <f>SUM(M2)</f>
        <v>87</v>
      </c>
      <c r="N59">
        <f t="shared" ref="N59:Q59" si="9">SUM(N2)</f>
        <v>319</v>
      </c>
      <c r="O59">
        <f t="shared" si="9"/>
        <v>914</v>
      </c>
      <c r="P59">
        <f t="shared" si="9"/>
        <v>146</v>
      </c>
      <c r="Q59">
        <f t="shared" si="9"/>
        <v>122</v>
      </c>
      <c r="R59">
        <f t="shared" si="3"/>
        <v>2388</v>
      </c>
      <c r="U59" t="s">
        <v>16</v>
      </c>
      <c r="V59" s="3">
        <f t="shared" si="4"/>
        <v>3.9959919312575622</v>
      </c>
      <c r="W59" s="3">
        <f t="shared" si="4"/>
        <v>0.15282061486419263</v>
      </c>
      <c r="X59" s="3">
        <f t="shared" si="4"/>
        <v>1.7986270022883295</v>
      </c>
      <c r="Y59" s="3">
        <f t="shared" si="4"/>
        <v>0.95512884290120381</v>
      </c>
      <c r="Z59" s="3">
        <f t="shared" si="4"/>
        <v>0.87513680230822788</v>
      </c>
      <c r="AA59" s="3">
        <f t="shared" si="4"/>
        <v>6.7070046183268737</v>
      </c>
    </row>
    <row r="60" spans="1:27" x14ac:dyDescent="0.2">
      <c r="A60" s="1"/>
      <c r="K60" s="1" t="s">
        <v>7</v>
      </c>
      <c r="L60">
        <f>SUM(L54:L59)</f>
        <v>3521</v>
      </c>
      <c r="M60">
        <f>SUM(M54:M59)</f>
        <v>256</v>
      </c>
      <c r="N60">
        <f t="shared" ref="N60:Q60" si="10">SUM(N54:N59)</f>
        <v>3013</v>
      </c>
      <c r="O60">
        <f t="shared" si="10"/>
        <v>1600</v>
      </c>
      <c r="P60">
        <f t="shared" si="10"/>
        <v>1466</v>
      </c>
      <c r="Q60">
        <f t="shared" si="10"/>
        <v>195</v>
      </c>
      <c r="R60">
        <f t="shared" si="3"/>
        <v>10051</v>
      </c>
      <c r="U60" t="s">
        <v>17</v>
      </c>
      <c r="V60" s="3">
        <f t="shared" si="4"/>
        <v>22.893103168727308</v>
      </c>
      <c r="W60" s="3">
        <f t="shared" si="4"/>
        <v>0.4839319470699433</v>
      </c>
      <c r="X60" s="3">
        <f t="shared" si="4"/>
        <v>5.6956521739130439</v>
      </c>
      <c r="Y60" s="3">
        <f t="shared" si="4"/>
        <v>3.0245746691871456</v>
      </c>
      <c r="Z60" s="3">
        <f t="shared" si="4"/>
        <v>2.7712665406427219</v>
      </c>
      <c r="AA60" s="3">
        <f t="shared" si="4"/>
        <v>0.36862003780718339</v>
      </c>
    </row>
    <row r="61" spans="1:27" x14ac:dyDescent="0.2">
      <c r="U61" t="s">
        <v>18</v>
      </c>
      <c r="V61" s="3">
        <f t="shared" si="4"/>
        <v>183.20606196812574</v>
      </c>
      <c r="W61" s="3">
        <f t="shared" si="4"/>
        <v>6.6612289026062727E-2</v>
      </c>
      <c r="X61" s="3">
        <f t="shared" si="4"/>
        <v>3.0343585443990553</v>
      </c>
      <c r="Y61" s="3">
        <f t="shared" si="4"/>
        <v>57.235414676517948</v>
      </c>
      <c r="Z61" s="3">
        <f t="shared" si="4"/>
        <v>129.65432731849975</v>
      </c>
      <c r="AA61" s="3">
        <f t="shared" si="4"/>
        <v>3.7151572682549219</v>
      </c>
    </row>
    <row r="62" spans="1:27" x14ac:dyDescent="0.2">
      <c r="U62" t="s">
        <v>20</v>
      </c>
      <c r="V62" s="3">
        <f t="shared" si="4"/>
        <v>85.476470002984783</v>
      </c>
      <c r="W62" s="3">
        <f t="shared" si="4"/>
        <v>172.95681245837062</v>
      </c>
      <c r="X62" s="3">
        <f t="shared" si="4"/>
        <v>13.260921110620156</v>
      </c>
      <c r="Y62" s="3">
        <f t="shared" si="4"/>
        <v>178.03628127798231</v>
      </c>
      <c r="Z62" s="3">
        <f t="shared" si="4"/>
        <v>14.337568713619094</v>
      </c>
      <c r="AA62" s="3">
        <f t="shared" si="4"/>
        <v>114.34932601195023</v>
      </c>
    </row>
    <row r="63" spans="1:27" x14ac:dyDescent="0.2">
      <c r="U63" t="s">
        <v>21</v>
      </c>
      <c r="V63" s="3">
        <f t="shared" si="4"/>
        <v>8.4075216396378476</v>
      </c>
      <c r="W63" s="3">
        <f t="shared" si="4"/>
        <v>894.89253245945667</v>
      </c>
      <c r="X63" s="3">
        <f t="shared" si="4"/>
        <v>7.194508009153318</v>
      </c>
      <c r="Y63" s="3">
        <f t="shared" si="4"/>
        <v>3.8205153716048152</v>
      </c>
      <c r="Z63" s="3">
        <f t="shared" si="4"/>
        <v>3.5005472092329115</v>
      </c>
      <c r="AA63" s="3">
        <f t="shared" si="4"/>
        <v>0.4656253109143369</v>
      </c>
    </row>
    <row r="64" spans="1:27" x14ac:dyDescent="0.2">
      <c r="A64" s="1"/>
      <c r="B64" s="1"/>
      <c r="C64" s="1"/>
      <c r="D64" s="1"/>
      <c r="E64" s="1"/>
      <c r="F64" s="1"/>
      <c r="G64" s="1"/>
      <c r="K64" s="1"/>
      <c r="L64" s="1"/>
      <c r="M64" s="1"/>
      <c r="N64" s="1"/>
      <c r="O64" s="1"/>
      <c r="P64" s="1"/>
      <c r="Q64" s="1"/>
      <c r="U64" t="s">
        <v>23</v>
      </c>
      <c r="V64" s="3">
        <f t="shared" si="4"/>
        <v>4.5540742214705006</v>
      </c>
      <c r="W64" s="3">
        <f t="shared" si="4"/>
        <v>1.3512435437442123</v>
      </c>
      <c r="X64" s="3">
        <f t="shared" si="4"/>
        <v>2.1536311610551309</v>
      </c>
      <c r="Y64" s="3">
        <f t="shared" si="4"/>
        <v>30.391561210901322</v>
      </c>
      <c r="Z64" s="3">
        <f t="shared" si="4"/>
        <v>0.42351981074503042</v>
      </c>
      <c r="AA64" s="3">
        <f t="shared" si="4"/>
        <v>0.25221371007859916</v>
      </c>
    </row>
    <row r="65" spans="1:27" x14ac:dyDescent="0.2">
      <c r="U65" t="s">
        <v>24</v>
      </c>
      <c r="V65" s="3">
        <f t="shared" si="4"/>
        <v>0.35031340165157698</v>
      </c>
      <c r="W65" s="3">
        <f t="shared" si="4"/>
        <v>2.5470102477365437E-2</v>
      </c>
      <c r="X65" s="3">
        <f t="shared" si="4"/>
        <v>0.2997711670480549</v>
      </c>
      <c r="Y65" s="3">
        <f t="shared" si="4"/>
        <v>4.441063140483533</v>
      </c>
      <c r="Z65" s="3">
        <f t="shared" si="4"/>
        <v>0.14585613371803802</v>
      </c>
      <c r="AA65" s="3">
        <f t="shared" si="4"/>
        <v>1.9401054621430703E-2</v>
      </c>
    </row>
    <row r="66" spans="1:27" x14ac:dyDescent="0.2">
      <c r="U66" t="s">
        <v>26</v>
      </c>
      <c r="V66" s="3">
        <f t="shared" si="4"/>
        <v>8.0572082379862699</v>
      </c>
      <c r="W66" s="3">
        <f t="shared" si="4"/>
        <v>19.898312356979407</v>
      </c>
      <c r="X66" s="3">
        <f t="shared" si="4"/>
        <v>6.8947368421052628</v>
      </c>
      <c r="Y66" s="3">
        <f t="shared" si="4"/>
        <v>41.581327231121271</v>
      </c>
      <c r="Z66" s="3">
        <f t="shared" si="4"/>
        <v>3.7501443864123817E-2</v>
      </c>
      <c r="AA66" s="3">
        <f t="shared" si="4"/>
        <v>0.44622425629290619</v>
      </c>
    </row>
    <row r="67" spans="1:27" x14ac:dyDescent="0.2">
      <c r="U67" t="s">
        <v>27</v>
      </c>
      <c r="V67" s="3">
        <f t="shared" si="4"/>
        <v>3.5031340165157694</v>
      </c>
      <c r="W67" s="3">
        <f t="shared" si="4"/>
        <v>0.25470102477365436</v>
      </c>
      <c r="X67" s="3">
        <f t="shared" si="4"/>
        <v>2.9977116704805491</v>
      </c>
      <c r="Y67" s="3">
        <f t="shared" si="4"/>
        <v>44.410631404835343</v>
      </c>
      <c r="Z67" s="3">
        <f t="shared" si="4"/>
        <v>1.4585613371803798</v>
      </c>
      <c r="AA67" s="3">
        <f t="shared" si="4"/>
        <v>0.19401054621430705</v>
      </c>
    </row>
    <row r="68" spans="1:27" x14ac:dyDescent="0.2">
      <c r="U68" t="s">
        <v>28</v>
      </c>
      <c r="V68" s="3">
        <f t="shared" si="4"/>
        <v>6.0245008338756074</v>
      </c>
      <c r="W68" s="3">
        <f t="shared" si="4"/>
        <v>0.12735051238682718</v>
      </c>
      <c r="X68" s="3">
        <f t="shared" si="4"/>
        <v>1.4988558352402745</v>
      </c>
      <c r="Y68" s="3">
        <f t="shared" si="4"/>
        <v>0.7959407024176699</v>
      </c>
      <c r="Z68" s="3">
        <f t="shared" si="4"/>
        <v>0.72928066859018992</v>
      </c>
      <c r="AA68" s="3">
        <f t="shared" si="4"/>
        <v>9.7005273107153525E-2</v>
      </c>
    </row>
    <row r="69" spans="1:27" x14ac:dyDescent="0.2">
      <c r="U69" t="s">
        <v>29</v>
      </c>
      <c r="V69" s="3">
        <f t="shared" si="4"/>
        <v>1.7515670082578847</v>
      </c>
      <c r="W69" s="3">
        <f t="shared" si="4"/>
        <v>186.43594426238681</v>
      </c>
      <c r="X69" s="3">
        <f t="shared" si="4"/>
        <v>1.4988558352402745</v>
      </c>
      <c r="Y69" s="3">
        <f t="shared" si="4"/>
        <v>0.7959407024176699</v>
      </c>
      <c r="Z69" s="3">
        <f t="shared" si="4"/>
        <v>0.72928066859018992</v>
      </c>
      <c r="AA69" s="3">
        <f t="shared" si="4"/>
        <v>9.7005273107153525E-2</v>
      </c>
    </row>
    <row r="70" spans="1:27" x14ac:dyDescent="0.2">
      <c r="U70" t="s">
        <v>30</v>
      </c>
      <c r="V70" s="3">
        <f t="shared" ref="V70:AA85" si="11">(L18-V21)^2/V21</f>
        <v>1.2049001667751211</v>
      </c>
      <c r="W70" s="3">
        <f t="shared" si="11"/>
        <v>2.5470102477365437E-2</v>
      </c>
      <c r="X70" s="3">
        <f t="shared" si="11"/>
        <v>0.2997711670480549</v>
      </c>
      <c r="Y70" s="3">
        <f t="shared" si="11"/>
        <v>0.15918814048353397</v>
      </c>
      <c r="Z70" s="3">
        <f t="shared" si="11"/>
        <v>0.14585613371803802</v>
      </c>
      <c r="AA70" s="3">
        <f t="shared" si="11"/>
        <v>1.9401054621430703E-2</v>
      </c>
    </row>
    <row r="71" spans="1:27" x14ac:dyDescent="0.2">
      <c r="U71" t="s">
        <v>31</v>
      </c>
      <c r="V71" s="3">
        <f t="shared" si="11"/>
        <v>0.35031340165157698</v>
      </c>
      <c r="W71" s="3">
        <f t="shared" si="11"/>
        <v>2.5470102477365437E-2</v>
      </c>
      <c r="X71" s="3">
        <f t="shared" si="11"/>
        <v>0.2997711670480549</v>
      </c>
      <c r="Y71" s="3">
        <f t="shared" si="11"/>
        <v>4.441063140483533</v>
      </c>
      <c r="Z71" s="3">
        <f t="shared" si="11"/>
        <v>0.14585613371803802</v>
      </c>
      <c r="AA71" s="3">
        <f t="shared" si="11"/>
        <v>1.9401054621430703E-2</v>
      </c>
    </row>
    <row r="72" spans="1:27" x14ac:dyDescent="0.2">
      <c r="A72" s="2"/>
      <c r="B72" s="2"/>
      <c r="C72" s="2"/>
      <c r="K72" s="2"/>
      <c r="L72" s="2"/>
      <c r="M72" s="2"/>
      <c r="U72" t="s">
        <v>33</v>
      </c>
      <c r="V72" s="3">
        <f t="shared" si="11"/>
        <v>1288.3641910421397</v>
      </c>
      <c r="W72" s="3">
        <f t="shared" si="11"/>
        <v>24.92019533482117</v>
      </c>
      <c r="X72" s="3">
        <f t="shared" si="11"/>
        <v>338.74141876430207</v>
      </c>
      <c r="Y72" s="3">
        <f t="shared" si="11"/>
        <v>149.30574918887129</v>
      </c>
      <c r="Z72" s="3">
        <f t="shared" si="11"/>
        <v>162.82349842080004</v>
      </c>
      <c r="AA72" s="3">
        <f t="shared" si="11"/>
        <v>19.968805518449962</v>
      </c>
    </row>
    <row r="73" spans="1:27" x14ac:dyDescent="0.2">
      <c r="U73" t="s">
        <v>34</v>
      </c>
      <c r="V73" s="3">
        <f t="shared" si="11"/>
        <v>6.0245008338756074</v>
      </c>
      <c r="W73" s="3">
        <f t="shared" si="11"/>
        <v>0.12735051238682718</v>
      </c>
      <c r="X73" s="3">
        <f t="shared" si="11"/>
        <v>1.4988558352402745</v>
      </c>
      <c r="Y73" s="3">
        <f t="shared" si="11"/>
        <v>0.7959407024176699</v>
      </c>
      <c r="Z73" s="3">
        <f t="shared" si="11"/>
        <v>0.72928066859018992</v>
      </c>
      <c r="AA73" s="3">
        <f t="shared" si="11"/>
        <v>9.7005273107153525E-2</v>
      </c>
    </row>
    <row r="74" spans="1:27" x14ac:dyDescent="0.2">
      <c r="U74" t="s">
        <v>35</v>
      </c>
      <c r="V74" s="3">
        <f t="shared" si="11"/>
        <v>83.024276191423738</v>
      </c>
      <c r="W74" s="3">
        <f t="shared" si="11"/>
        <v>32.300918506544896</v>
      </c>
      <c r="X74" s="3">
        <f t="shared" si="11"/>
        <v>0.34547348638540781</v>
      </c>
      <c r="Y74" s="3">
        <f t="shared" si="11"/>
        <v>197.28079604565244</v>
      </c>
      <c r="Z74" s="3">
        <f t="shared" si="11"/>
        <v>25.291117925493253</v>
      </c>
      <c r="AA74" s="3">
        <f t="shared" si="11"/>
        <v>11.91567409328297</v>
      </c>
    </row>
    <row r="75" spans="1:27" x14ac:dyDescent="0.2">
      <c r="U75" t="s">
        <v>36</v>
      </c>
      <c r="V75" s="3">
        <f t="shared" si="11"/>
        <v>7.2962953125371302</v>
      </c>
      <c r="W75" s="3">
        <f t="shared" si="11"/>
        <v>31.669240389637846</v>
      </c>
      <c r="X75" s="3">
        <f t="shared" si="11"/>
        <v>4.7963386727688784</v>
      </c>
      <c r="Y75" s="3">
        <f t="shared" si="11"/>
        <v>2.5470102477365435</v>
      </c>
      <c r="Z75" s="3">
        <f t="shared" si="11"/>
        <v>2.3336981394886083</v>
      </c>
      <c r="AA75" s="3">
        <f t="shared" si="11"/>
        <v>0.31041687394289125</v>
      </c>
    </row>
    <row r="76" spans="1:27" x14ac:dyDescent="0.2">
      <c r="U76" t="s">
        <v>37</v>
      </c>
      <c r="V76" s="3">
        <f t="shared" si="11"/>
        <v>2.1018804099094619</v>
      </c>
      <c r="W76" s="3">
        <f t="shared" si="11"/>
        <v>0.15282061486419263</v>
      </c>
      <c r="X76" s="3">
        <f t="shared" si="11"/>
        <v>1.7986270022883295</v>
      </c>
      <c r="Y76" s="3">
        <f t="shared" si="11"/>
        <v>26.646378842901203</v>
      </c>
      <c r="Z76" s="3">
        <f t="shared" si="11"/>
        <v>0.87513680230822788</v>
      </c>
      <c r="AA76" s="3">
        <f t="shared" si="11"/>
        <v>0.11640632772858422</v>
      </c>
    </row>
    <row r="77" spans="1:27" x14ac:dyDescent="0.2">
      <c r="U77" t="s">
        <v>38</v>
      </c>
      <c r="V77" s="3">
        <f t="shared" si="11"/>
        <v>4.8196006671004845</v>
      </c>
      <c r="W77" s="3">
        <f t="shared" si="11"/>
        <v>0.10188040990946175</v>
      </c>
      <c r="X77" s="3">
        <f t="shared" si="11"/>
        <v>1.1990846681922196</v>
      </c>
      <c r="Y77" s="3">
        <f t="shared" si="11"/>
        <v>0.63675256193413587</v>
      </c>
      <c r="Z77" s="3">
        <f t="shared" si="11"/>
        <v>0.58342453487215207</v>
      </c>
      <c r="AA77" s="3">
        <f t="shared" si="11"/>
        <v>7.7604218485722812E-2</v>
      </c>
    </row>
    <row r="78" spans="1:27" x14ac:dyDescent="0.2">
      <c r="U78" t="s">
        <v>39</v>
      </c>
      <c r="V78" s="3">
        <f t="shared" si="11"/>
        <v>9.639201334200969</v>
      </c>
      <c r="W78" s="3">
        <f t="shared" si="11"/>
        <v>0.20376081981892349</v>
      </c>
      <c r="X78" s="3">
        <f t="shared" si="11"/>
        <v>2.3981693363844392</v>
      </c>
      <c r="Y78" s="3">
        <f t="shared" si="11"/>
        <v>1.2735051238682717</v>
      </c>
      <c r="Z78" s="3">
        <f t="shared" si="11"/>
        <v>1.1668490697443041</v>
      </c>
      <c r="AA78" s="3">
        <f t="shared" si="11"/>
        <v>0.15520843697144562</v>
      </c>
    </row>
    <row r="79" spans="1:27" x14ac:dyDescent="0.2">
      <c r="U79" t="s">
        <v>40</v>
      </c>
      <c r="V79" s="3">
        <f t="shared" si="11"/>
        <v>9.1081484429410011</v>
      </c>
      <c r="W79" s="3">
        <f t="shared" si="11"/>
        <v>8.2528176163345783</v>
      </c>
      <c r="X79" s="3">
        <f t="shared" si="11"/>
        <v>3.4772564501196559</v>
      </c>
      <c r="Y79" s="3">
        <f t="shared" si="11"/>
        <v>5.7093483833411129</v>
      </c>
      <c r="Z79" s="3">
        <f t="shared" si="11"/>
        <v>2.0559545128742562</v>
      </c>
      <c r="AA79" s="3">
        <f t="shared" si="11"/>
        <v>0.50442742015719833</v>
      </c>
    </row>
    <row r="80" spans="1:27" x14ac:dyDescent="0.2">
      <c r="U80" t="s">
        <v>41</v>
      </c>
      <c r="V80" s="3">
        <f t="shared" si="11"/>
        <v>5.6050144264252317</v>
      </c>
      <c r="W80" s="3">
        <f t="shared" si="11"/>
        <v>181.16997281151282</v>
      </c>
      <c r="X80" s="3">
        <f t="shared" si="11"/>
        <v>0.67276997047880216</v>
      </c>
      <c r="Y80" s="3">
        <f t="shared" si="11"/>
        <v>2.5470102477365435</v>
      </c>
      <c r="Z80" s="3">
        <f t="shared" si="11"/>
        <v>1.189769080825579</v>
      </c>
      <c r="AA80" s="3">
        <f t="shared" si="11"/>
        <v>0.31041687394289125</v>
      </c>
    </row>
    <row r="81" spans="21:27" x14ac:dyDescent="0.2">
      <c r="U81" t="s">
        <v>42</v>
      </c>
      <c r="V81" s="3">
        <f t="shared" si="11"/>
        <v>1.0509402049547309</v>
      </c>
      <c r="W81" s="3">
        <f t="shared" si="11"/>
        <v>7.6410307432096314E-2</v>
      </c>
      <c r="X81" s="3">
        <f t="shared" si="11"/>
        <v>1.3471506512713916</v>
      </c>
      <c r="Y81" s="3">
        <f t="shared" si="11"/>
        <v>0.57152275478393555</v>
      </c>
      <c r="Z81" s="3">
        <f t="shared" si="11"/>
        <v>0.43756840115411394</v>
      </c>
      <c r="AA81" s="3">
        <f t="shared" si="11"/>
        <v>5.8203163864292112E-2</v>
      </c>
    </row>
    <row r="82" spans="21:27" x14ac:dyDescent="0.2">
      <c r="U82" t="s">
        <v>43</v>
      </c>
      <c r="V82" s="3">
        <f t="shared" si="11"/>
        <v>6.3056412297283853</v>
      </c>
      <c r="W82" s="3">
        <f t="shared" si="11"/>
        <v>0.45846184459257783</v>
      </c>
      <c r="X82" s="3">
        <f t="shared" si="11"/>
        <v>5.3958810068649887</v>
      </c>
      <c r="Y82" s="3">
        <f t="shared" si="11"/>
        <v>79.939136528703614</v>
      </c>
      <c r="Z82" s="3">
        <f t="shared" si="11"/>
        <v>2.6254104069246842</v>
      </c>
      <c r="AA82" s="3">
        <f t="shared" si="11"/>
        <v>0.34921898318575267</v>
      </c>
    </row>
    <row r="83" spans="21:27" x14ac:dyDescent="0.2">
      <c r="U83" t="s">
        <v>44</v>
      </c>
      <c r="V83" s="3">
        <f t="shared" si="11"/>
        <v>0.70062680330315397</v>
      </c>
      <c r="W83" s="3">
        <f t="shared" si="11"/>
        <v>74.574377704954728</v>
      </c>
      <c r="X83" s="3">
        <f t="shared" si="11"/>
        <v>0.5995423340961098</v>
      </c>
      <c r="Y83" s="3">
        <f t="shared" si="11"/>
        <v>0.31837628096706794</v>
      </c>
      <c r="Z83" s="3">
        <f t="shared" si="11"/>
        <v>0.29171226743607603</v>
      </c>
      <c r="AA83" s="3">
        <f t="shared" si="11"/>
        <v>3.8802109242861406E-2</v>
      </c>
    </row>
    <row r="84" spans="21:27" x14ac:dyDescent="0.2">
      <c r="U84" t="s">
        <v>45</v>
      </c>
      <c r="V84" s="3">
        <f t="shared" si="11"/>
        <v>1.2049001667751211</v>
      </c>
      <c r="W84" s="3">
        <f t="shared" si="11"/>
        <v>2.5470102477365437E-2</v>
      </c>
      <c r="X84" s="3">
        <f t="shared" si="11"/>
        <v>0.2997711670480549</v>
      </c>
      <c r="Y84" s="3">
        <f t="shared" si="11"/>
        <v>0.15918814048353397</v>
      </c>
      <c r="Z84" s="3">
        <f t="shared" si="11"/>
        <v>0.14585613371803802</v>
      </c>
      <c r="AA84" s="3">
        <f t="shared" si="11"/>
        <v>1.9401054621430703E-2</v>
      </c>
    </row>
    <row r="85" spans="21:27" x14ac:dyDescent="0.2">
      <c r="U85" t="s">
        <v>46</v>
      </c>
      <c r="V85" s="3">
        <f>(L33-V36)^2/V36</f>
        <v>0.54069014035550511</v>
      </c>
      <c r="W85" s="3">
        <f>(M33-W36)^2/W36</f>
        <v>159.22888115446293</v>
      </c>
      <c r="X85" s="3">
        <f>(N33-X36)^2/X36</f>
        <v>10.791762013729977</v>
      </c>
      <c r="Y85" s="3">
        <f>(O33-Y36)^2/Y36</f>
        <v>9.2206862518516672</v>
      </c>
      <c r="Z85" s="3">
        <f t="shared" si="11"/>
        <v>5.2508208138493684</v>
      </c>
      <c r="AA85" s="3">
        <f t="shared" si="11"/>
        <v>0.69843796637150535</v>
      </c>
    </row>
    <row r="86" spans="21:27" x14ac:dyDescent="0.2">
      <c r="U86" t="s">
        <v>47</v>
      </c>
      <c r="V86" s="3">
        <f t="shared" ref="V86:AA100" si="12">(L34-V37)^2/V37</f>
        <v>2.8025072132126159</v>
      </c>
      <c r="W86" s="3">
        <f t="shared" si="12"/>
        <v>0.20376081981892349</v>
      </c>
      <c r="X86" s="3">
        <f t="shared" si="12"/>
        <v>2.3981693363844392</v>
      </c>
      <c r="Y86" s="3">
        <f t="shared" si="12"/>
        <v>17.54194262386827</v>
      </c>
      <c r="Z86" s="3">
        <f t="shared" si="12"/>
        <v>2.385793741142549E-2</v>
      </c>
      <c r="AA86" s="3">
        <f t="shared" si="12"/>
        <v>4.5981571549201643</v>
      </c>
    </row>
    <row r="87" spans="21:27" x14ac:dyDescent="0.2">
      <c r="U87" t="s">
        <v>48</v>
      </c>
      <c r="V87" s="3">
        <f t="shared" si="12"/>
        <v>0.1890184078138829</v>
      </c>
      <c r="W87" s="3">
        <f t="shared" si="12"/>
        <v>0.28017112725101978</v>
      </c>
      <c r="X87" s="3">
        <f t="shared" si="12"/>
        <v>3.2974828375286043</v>
      </c>
      <c r="Y87" s="3">
        <f t="shared" si="12"/>
        <v>15.733967272591599</v>
      </c>
      <c r="Z87" s="3">
        <f t="shared" si="12"/>
        <v>0.22769664738359724</v>
      </c>
      <c r="AA87" s="3">
        <f t="shared" si="12"/>
        <v>0.21341160083573776</v>
      </c>
    </row>
    <row r="88" spans="21:27" x14ac:dyDescent="0.2">
      <c r="U88" t="s">
        <v>49</v>
      </c>
      <c r="V88" s="3">
        <f t="shared" si="12"/>
        <v>0.70062680330315397</v>
      </c>
      <c r="W88" s="3">
        <f t="shared" si="12"/>
        <v>5.0940204954730874E-2</v>
      </c>
      <c r="X88" s="3">
        <f t="shared" si="12"/>
        <v>0.5995423340961098</v>
      </c>
      <c r="Y88" s="3">
        <f t="shared" si="12"/>
        <v>8.882126280967066</v>
      </c>
      <c r="Z88" s="3">
        <f t="shared" si="12"/>
        <v>0.29171226743607603</v>
      </c>
      <c r="AA88" s="3">
        <f t="shared" si="12"/>
        <v>3.8802109242861406E-2</v>
      </c>
    </row>
    <row r="89" spans="21:27" x14ac:dyDescent="0.2">
      <c r="U89" t="s">
        <v>50</v>
      </c>
      <c r="V89" s="3">
        <f t="shared" si="12"/>
        <v>1.2049001667751211</v>
      </c>
      <c r="W89" s="3">
        <f t="shared" si="12"/>
        <v>2.5470102477365437E-2</v>
      </c>
      <c r="X89" s="3">
        <f t="shared" si="12"/>
        <v>0.2997711670480549</v>
      </c>
      <c r="Y89" s="3">
        <f t="shared" si="12"/>
        <v>0.15918814048353397</v>
      </c>
      <c r="Z89" s="3">
        <f t="shared" si="12"/>
        <v>0.14585613371803802</v>
      </c>
      <c r="AA89" s="3">
        <f t="shared" si="12"/>
        <v>1.9401054621430703E-2</v>
      </c>
    </row>
    <row r="90" spans="21:27" x14ac:dyDescent="0.2">
      <c r="U90" t="s">
        <v>51</v>
      </c>
      <c r="V90" s="3">
        <f t="shared" si="12"/>
        <v>7.2294010006507277</v>
      </c>
      <c r="W90" s="3">
        <f t="shared" si="12"/>
        <v>0.15282061486419263</v>
      </c>
      <c r="X90" s="3">
        <f t="shared" si="12"/>
        <v>1.7986270022883295</v>
      </c>
      <c r="Y90" s="3">
        <f t="shared" si="12"/>
        <v>0.95512884290120381</v>
      </c>
      <c r="Z90" s="3">
        <f t="shared" si="12"/>
        <v>0.87513680230822788</v>
      </c>
      <c r="AA90" s="3">
        <f t="shared" si="12"/>
        <v>0.11640632772858422</v>
      </c>
    </row>
    <row r="91" spans="21:27" x14ac:dyDescent="0.2">
      <c r="U91" t="s">
        <v>52</v>
      </c>
      <c r="V91" s="3">
        <f t="shared" si="12"/>
        <v>2.8025072132126159</v>
      </c>
      <c r="W91" s="3">
        <f t="shared" si="12"/>
        <v>38.373194413568925</v>
      </c>
      <c r="X91" s="3">
        <f t="shared" si="12"/>
        <v>2.3981693363844392</v>
      </c>
      <c r="Y91" s="3">
        <f t="shared" si="12"/>
        <v>10.904364498868274</v>
      </c>
      <c r="Z91" s="3">
        <f t="shared" si="12"/>
        <v>1.1668490697443041</v>
      </c>
      <c r="AA91" s="3">
        <f t="shared" si="12"/>
        <v>0.15520843697144562</v>
      </c>
    </row>
    <row r="92" spans="21:27" x14ac:dyDescent="0.2">
      <c r="U92" t="s">
        <v>53</v>
      </c>
      <c r="V92" s="3">
        <f t="shared" si="12"/>
        <v>0.35031340165157698</v>
      </c>
      <c r="W92" s="3">
        <f t="shared" si="12"/>
        <v>2.5470102477365437E-2</v>
      </c>
      <c r="X92" s="3">
        <f t="shared" si="12"/>
        <v>0.2997711670480549</v>
      </c>
      <c r="Y92" s="3">
        <f t="shared" si="12"/>
        <v>0.15918814048353397</v>
      </c>
      <c r="Z92" s="3">
        <f t="shared" si="12"/>
        <v>0.14585613371803802</v>
      </c>
      <c r="AA92" s="3">
        <f t="shared" si="12"/>
        <v>49.562990798211175</v>
      </c>
    </row>
    <row r="93" spans="21:27" x14ac:dyDescent="0.2">
      <c r="U93" t="s">
        <v>54</v>
      </c>
      <c r="V93" s="3">
        <f t="shared" si="12"/>
        <v>12.961595861108348</v>
      </c>
      <c r="W93" s="3">
        <f t="shared" si="12"/>
        <v>17.470582136257114</v>
      </c>
      <c r="X93" s="3">
        <f t="shared" si="12"/>
        <v>7.4409186554801068E-2</v>
      </c>
      <c r="Y93" s="3">
        <f t="shared" si="12"/>
        <v>29.180687549242105</v>
      </c>
      <c r="Z93" s="3">
        <f t="shared" si="12"/>
        <v>3.581976162198135</v>
      </c>
      <c r="AA93" s="3">
        <f t="shared" si="12"/>
        <v>0.71783902099293606</v>
      </c>
    </row>
    <row r="94" spans="21:27" x14ac:dyDescent="0.2">
      <c r="U94" t="s">
        <v>55</v>
      </c>
      <c r="V94" s="3">
        <v>0</v>
      </c>
      <c r="W94" s="3">
        <v>0</v>
      </c>
      <c r="X94" s="3">
        <v>1</v>
      </c>
      <c r="Y94" s="3">
        <v>2</v>
      </c>
      <c r="Z94" s="3">
        <v>3</v>
      </c>
      <c r="AA94" s="3">
        <v>4</v>
      </c>
    </row>
    <row r="95" spans="21:27" x14ac:dyDescent="0.2">
      <c r="U95" t="s">
        <v>56</v>
      </c>
      <c r="V95" s="3">
        <f t="shared" si="12"/>
        <v>0.35031340165157698</v>
      </c>
      <c r="W95" s="3">
        <f t="shared" si="12"/>
        <v>2.5470102477365437E-2</v>
      </c>
      <c r="X95" s="3">
        <f t="shared" si="12"/>
        <v>0.2997711670480549</v>
      </c>
      <c r="Y95" s="3">
        <f t="shared" si="12"/>
        <v>4.441063140483533</v>
      </c>
      <c r="Z95" s="3">
        <f t="shared" si="12"/>
        <v>0.14585613371803802</v>
      </c>
      <c r="AA95" s="3">
        <f t="shared" si="12"/>
        <v>1.9401054621430703E-2</v>
      </c>
    </row>
    <row r="96" spans="21:27" x14ac:dyDescent="0.2">
      <c r="U96" t="s">
        <v>57</v>
      </c>
      <c r="V96" s="3">
        <f t="shared" si="12"/>
        <v>2859.4471608881609</v>
      </c>
      <c r="W96" s="3">
        <f t="shared" si="12"/>
        <v>0.81504327927569398</v>
      </c>
      <c r="X96" s="3">
        <f t="shared" si="12"/>
        <v>9.5926773455377568</v>
      </c>
      <c r="Y96" s="3">
        <f t="shared" si="12"/>
        <v>5.094020495473087</v>
      </c>
      <c r="Z96" s="3">
        <f t="shared" si="12"/>
        <v>4.6673962789772165</v>
      </c>
      <c r="AA96" s="3">
        <f t="shared" si="12"/>
        <v>0.62083374788578249</v>
      </c>
    </row>
    <row r="97" spans="21:27" x14ac:dyDescent="0.2">
      <c r="U97" t="s">
        <v>58</v>
      </c>
      <c r="V97" s="3">
        <f t="shared" si="12"/>
        <v>1.2049001667751211</v>
      </c>
      <c r="W97" s="3">
        <f t="shared" si="12"/>
        <v>2.5470102477365437E-2</v>
      </c>
      <c r="X97" s="3">
        <f t="shared" si="12"/>
        <v>0.2997711670480549</v>
      </c>
      <c r="Y97" s="3">
        <f t="shared" si="12"/>
        <v>0.15918814048353397</v>
      </c>
      <c r="Z97" s="3">
        <f t="shared" si="12"/>
        <v>0.14585613371803802</v>
      </c>
      <c r="AA97" s="3">
        <f t="shared" si="12"/>
        <v>1.9401054621430703E-2</v>
      </c>
    </row>
    <row r="98" spans="21:27" x14ac:dyDescent="0.2">
      <c r="U98" t="s">
        <v>59</v>
      </c>
      <c r="V98" s="3">
        <f t="shared" si="12"/>
        <v>0.35031340165157698</v>
      </c>
      <c r="W98" s="3">
        <f t="shared" si="12"/>
        <v>2.5470102477365437E-2</v>
      </c>
      <c r="X98" s="3">
        <f t="shared" si="12"/>
        <v>0.2997711670480549</v>
      </c>
      <c r="Y98" s="3">
        <f t="shared" si="12"/>
        <v>4.441063140483533</v>
      </c>
      <c r="Z98" s="3">
        <f t="shared" si="12"/>
        <v>0.14585613371803802</v>
      </c>
      <c r="AA98" s="3">
        <f t="shared" si="12"/>
        <v>1.9401054621430703E-2</v>
      </c>
    </row>
    <row r="99" spans="21:27" x14ac:dyDescent="0.2">
      <c r="U99" t="s">
        <v>60</v>
      </c>
      <c r="V99" s="3">
        <f t="shared" si="12"/>
        <v>5.7196917876252034</v>
      </c>
      <c r="W99" s="3">
        <f t="shared" si="12"/>
        <v>10.560477868285984</v>
      </c>
      <c r="X99" s="3">
        <f t="shared" si="12"/>
        <v>1.7832495335390788</v>
      </c>
      <c r="Y99" s="3">
        <f t="shared" si="12"/>
        <v>46.791713511816482</v>
      </c>
      <c r="Z99" s="3">
        <f t="shared" si="12"/>
        <v>5.8191755818604731</v>
      </c>
      <c r="AA99" s="3">
        <f t="shared" si="12"/>
        <v>1.6684906974430405</v>
      </c>
    </row>
    <row r="100" spans="21:27" x14ac:dyDescent="0.2">
      <c r="U100" t="s">
        <v>61</v>
      </c>
      <c r="V100" s="3">
        <f t="shared" si="12"/>
        <v>344.41867742094189</v>
      </c>
      <c r="W100" s="3">
        <f t="shared" si="12"/>
        <v>114.18246940602926</v>
      </c>
      <c r="X100" s="3">
        <f t="shared" si="12"/>
        <v>598.89150347827456</v>
      </c>
      <c r="Y100" s="3">
        <f t="shared" si="12"/>
        <v>465.94079334043761</v>
      </c>
      <c r="Z100" s="3">
        <f t="shared" si="12"/>
        <v>580.55982445604627</v>
      </c>
      <c r="AA100" s="3">
        <f t="shared" si="12"/>
        <v>86.974927867873845</v>
      </c>
    </row>
    <row r="101" spans="21:27" x14ac:dyDescent="0.2">
      <c r="U101" t="s">
        <v>64</v>
      </c>
      <c r="V101" s="3">
        <f>SUM(V54:V100)</f>
        <v>5022.0459925063333</v>
      </c>
      <c r="W101" s="3">
        <f t="shared" ref="W101:X101" si="13">SUM(W54:W100)</f>
        <v>1985.4291778300881</v>
      </c>
      <c r="X101" s="3">
        <f t="shared" si="13"/>
        <v>1283.8450048910174</v>
      </c>
      <c r="Y101" s="3">
        <f>SUM(Y54:Y100)</f>
        <v>2405.6639219842277</v>
      </c>
      <c r="Z101">
        <f>SUM(Z54:Z100)</f>
        <v>1086.3125438325471</v>
      </c>
      <c r="AA101">
        <f>SUM(AA54:AA100)</f>
        <v>435.22057122730939</v>
      </c>
    </row>
    <row r="102" spans="21:27" x14ac:dyDescent="0.2">
      <c r="U102" t="s">
        <v>65</v>
      </c>
      <c r="V102">
        <v>46</v>
      </c>
      <c r="W102">
        <v>46</v>
      </c>
      <c r="X102">
        <v>46</v>
      </c>
      <c r="Y102">
        <v>46</v>
      </c>
      <c r="Z102">
        <v>46</v>
      </c>
      <c r="AA102">
        <v>46</v>
      </c>
    </row>
    <row r="103" spans="21:27" x14ac:dyDescent="0.2">
      <c r="U103" t="s">
        <v>66</v>
      </c>
      <c r="V103">
        <f>_xlfn.CHISQ.DIST.RT(V101, V102)</f>
        <v>0</v>
      </c>
      <c r="W103">
        <f t="shared" ref="W103:AA103" si="14">_xlfn.CHISQ.DIST.RT(W101, W102)</f>
        <v>0</v>
      </c>
      <c r="X103">
        <f t="shared" si="14"/>
        <v>8.8220681330987314E-239</v>
      </c>
      <c r="Y103">
        <f t="shared" si="14"/>
        <v>0</v>
      </c>
      <c r="Z103">
        <f t="shared" si="14"/>
        <v>1.7608771971883579E-197</v>
      </c>
      <c r="AA103">
        <f t="shared" si="14"/>
        <v>8.2656167802656399E-65</v>
      </c>
    </row>
    <row r="104" spans="21:27" x14ac:dyDescent="0.2">
      <c r="X104" s="3"/>
    </row>
    <row r="107" spans="21:27" x14ac:dyDescent="0.2">
      <c r="U10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90CD-C59D-8C47-852A-28745811023D}">
  <dimension ref="A1:Y6"/>
  <sheetViews>
    <sheetView workbookViewId="0">
      <selection sqref="A1:Y6"/>
    </sheetView>
  </sheetViews>
  <sheetFormatPr baseColWidth="10" defaultRowHeight="16" x14ac:dyDescent="0.2"/>
  <sheetData>
    <row r="1" spans="1:25" ht="68" x14ac:dyDescent="0.2">
      <c r="A1" s="2" t="s">
        <v>88</v>
      </c>
      <c r="B1" s="9" t="s">
        <v>250</v>
      </c>
      <c r="C1" s="9" t="s">
        <v>251</v>
      </c>
      <c r="D1" s="9" t="s">
        <v>252</v>
      </c>
      <c r="E1" s="9" t="s">
        <v>253</v>
      </c>
      <c r="F1" s="9" t="s">
        <v>254</v>
      </c>
      <c r="G1" s="9" t="s">
        <v>255</v>
      </c>
      <c r="H1" s="9" t="s">
        <v>256</v>
      </c>
      <c r="I1" s="9" t="s">
        <v>257</v>
      </c>
      <c r="J1" s="9" t="s">
        <v>258</v>
      </c>
      <c r="K1" s="9" t="s">
        <v>259</v>
      </c>
      <c r="L1" s="9" t="s">
        <v>260</v>
      </c>
      <c r="M1" s="9" t="s">
        <v>261</v>
      </c>
      <c r="N1" s="9" t="s">
        <v>262</v>
      </c>
      <c r="O1" s="9" t="s">
        <v>263</v>
      </c>
      <c r="P1" s="9" t="s">
        <v>264</v>
      </c>
      <c r="Q1" s="9" t="s">
        <v>265</v>
      </c>
      <c r="R1" s="9" t="s">
        <v>266</v>
      </c>
      <c r="S1" s="9" t="s">
        <v>267</v>
      </c>
      <c r="T1" s="9" t="s">
        <v>268</v>
      </c>
      <c r="U1" s="9" t="s">
        <v>269</v>
      </c>
      <c r="V1" s="9" t="s">
        <v>270</v>
      </c>
      <c r="W1" s="10" t="s">
        <v>271</v>
      </c>
      <c r="X1" s="10" t="s">
        <v>272</v>
      </c>
      <c r="Y1" s="9" t="s">
        <v>7</v>
      </c>
    </row>
    <row r="2" spans="1:25" x14ac:dyDescent="0.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9"/>
      <c r="X2" s="9"/>
      <c r="Y2" s="9"/>
    </row>
    <row r="3" spans="1:25" ht="17" x14ac:dyDescent="0.2">
      <c r="A3" s="9" t="s">
        <v>114</v>
      </c>
      <c r="B3" s="9">
        <v>95</v>
      </c>
      <c r="C3" s="9">
        <v>11</v>
      </c>
      <c r="D3" s="9">
        <v>735</v>
      </c>
      <c r="E3" s="9">
        <v>9</v>
      </c>
      <c r="F3" s="9">
        <v>5</v>
      </c>
      <c r="G3" s="9">
        <v>41</v>
      </c>
      <c r="H3" s="9">
        <v>14</v>
      </c>
      <c r="I3" s="9">
        <v>26</v>
      </c>
      <c r="J3" s="9">
        <v>166</v>
      </c>
      <c r="K3" s="9">
        <v>4</v>
      </c>
      <c r="L3" s="9">
        <v>2</v>
      </c>
      <c r="M3" s="9">
        <v>39</v>
      </c>
      <c r="N3" s="9">
        <v>123</v>
      </c>
      <c r="O3" s="9">
        <v>16</v>
      </c>
      <c r="P3" s="9">
        <v>112</v>
      </c>
      <c r="Q3" s="9">
        <v>42</v>
      </c>
      <c r="R3" s="9">
        <v>349</v>
      </c>
      <c r="S3" s="9">
        <v>138</v>
      </c>
      <c r="T3" s="9">
        <v>2</v>
      </c>
      <c r="U3" s="9">
        <v>14</v>
      </c>
      <c r="V3" s="9">
        <v>18</v>
      </c>
      <c r="W3" s="9">
        <v>8</v>
      </c>
      <c r="X3" s="9">
        <v>12</v>
      </c>
      <c r="Y3" s="9">
        <f>SUM(B3:X3)</f>
        <v>1981</v>
      </c>
    </row>
    <row r="4" spans="1:25" ht="17" x14ac:dyDescent="0.2">
      <c r="A4" s="9" t="s">
        <v>115</v>
      </c>
      <c r="B4" s="9">
        <v>126</v>
      </c>
      <c r="C4" s="9">
        <v>37</v>
      </c>
      <c r="D4" s="9">
        <v>603</v>
      </c>
      <c r="E4" s="9">
        <v>3</v>
      </c>
      <c r="F4" s="9">
        <v>85</v>
      </c>
      <c r="G4" s="9">
        <v>81</v>
      </c>
      <c r="H4" s="9">
        <v>25</v>
      </c>
      <c r="I4" s="9">
        <v>40</v>
      </c>
      <c r="J4" s="9">
        <v>345</v>
      </c>
      <c r="K4" s="9">
        <v>16</v>
      </c>
      <c r="L4" s="9">
        <v>2</v>
      </c>
      <c r="M4" s="9">
        <v>52</v>
      </c>
      <c r="N4" s="9">
        <v>67</v>
      </c>
      <c r="O4" s="9">
        <v>86</v>
      </c>
      <c r="P4" s="9">
        <v>416</v>
      </c>
      <c r="Q4" s="9">
        <v>80</v>
      </c>
      <c r="R4" s="9">
        <v>396</v>
      </c>
      <c r="S4" s="9">
        <v>638</v>
      </c>
      <c r="T4" s="9">
        <v>3</v>
      </c>
      <c r="U4" s="9">
        <v>20</v>
      </c>
      <c r="V4" s="9">
        <v>48</v>
      </c>
      <c r="W4" s="9">
        <v>0</v>
      </c>
      <c r="X4" s="9">
        <v>1</v>
      </c>
      <c r="Y4" s="9">
        <f t="shared" ref="Y4:Y6" si="0">SUM(B4:X4)</f>
        <v>3170</v>
      </c>
    </row>
    <row r="5" spans="1:25" ht="17" x14ac:dyDescent="0.2">
      <c r="A5" s="9" t="s">
        <v>116</v>
      </c>
      <c r="B5" s="9">
        <v>2</v>
      </c>
      <c r="C5" s="9">
        <v>2</v>
      </c>
      <c r="D5" s="9">
        <v>305</v>
      </c>
      <c r="E5" s="9">
        <v>0</v>
      </c>
      <c r="F5" s="9">
        <v>4</v>
      </c>
      <c r="G5" s="9">
        <v>19</v>
      </c>
      <c r="H5" s="9">
        <v>4</v>
      </c>
      <c r="I5" s="9">
        <v>2</v>
      </c>
      <c r="J5" s="9">
        <v>26</v>
      </c>
      <c r="K5" s="9">
        <v>0</v>
      </c>
      <c r="L5" s="9">
        <v>0</v>
      </c>
      <c r="M5" s="9">
        <v>5</v>
      </c>
      <c r="N5" s="9">
        <v>73</v>
      </c>
      <c r="O5" s="9">
        <v>3</v>
      </c>
      <c r="P5" s="9">
        <v>32</v>
      </c>
      <c r="Q5" s="9">
        <v>7</v>
      </c>
      <c r="R5" s="9">
        <v>20</v>
      </c>
      <c r="S5" s="9">
        <v>126</v>
      </c>
      <c r="T5" s="9">
        <v>0</v>
      </c>
      <c r="U5" s="9">
        <v>0</v>
      </c>
      <c r="V5" s="9">
        <v>1</v>
      </c>
      <c r="W5" s="9">
        <v>0</v>
      </c>
      <c r="X5" s="9">
        <v>0</v>
      </c>
      <c r="Y5" s="9">
        <f t="shared" si="0"/>
        <v>631</v>
      </c>
    </row>
    <row r="6" spans="1:25" ht="17" x14ac:dyDescent="0.2">
      <c r="A6" s="9" t="s">
        <v>117</v>
      </c>
      <c r="B6">
        <f>SUM(B3:B5)</f>
        <v>223</v>
      </c>
      <c r="C6">
        <f t="shared" ref="C6:X6" si="1">SUM(C3:C5)</f>
        <v>50</v>
      </c>
      <c r="D6" s="12">
        <f t="shared" si="1"/>
        <v>1643</v>
      </c>
      <c r="E6">
        <f t="shared" si="1"/>
        <v>12</v>
      </c>
      <c r="F6">
        <f t="shared" si="1"/>
        <v>94</v>
      </c>
      <c r="G6">
        <f t="shared" si="1"/>
        <v>141</v>
      </c>
      <c r="H6">
        <f t="shared" si="1"/>
        <v>43</v>
      </c>
      <c r="I6">
        <f t="shared" si="1"/>
        <v>68</v>
      </c>
      <c r="J6" s="12">
        <f t="shared" si="1"/>
        <v>537</v>
      </c>
      <c r="K6">
        <f t="shared" si="1"/>
        <v>20</v>
      </c>
      <c r="L6">
        <f t="shared" si="1"/>
        <v>4</v>
      </c>
      <c r="M6">
        <f t="shared" si="1"/>
        <v>96</v>
      </c>
      <c r="N6">
        <f t="shared" si="1"/>
        <v>263</v>
      </c>
      <c r="O6">
        <f t="shared" si="1"/>
        <v>105</v>
      </c>
      <c r="P6" s="12">
        <f t="shared" si="1"/>
        <v>560</v>
      </c>
      <c r="Q6">
        <f t="shared" si="1"/>
        <v>129</v>
      </c>
      <c r="R6" s="12">
        <f t="shared" si="1"/>
        <v>765</v>
      </c>
      <c r="S6" s="12">
        <f t="shared" si="1"/>
        <v>902</v>
      </c>
      <c r="T6">
        <f t="shared" si="1"/>
        <v>5</v>
      </c>
      <c r="U6">
        <f t="shared" si="1"/>
        <v>34</v>
      </c>
      <c r="V6">
        <f t="shared" si="1"/>
        <v>67</v>
      </c>
      <c r="W6">
        <f t="shared" si="1"/>
        <v>8</v>
      </c>
      <c r="X6">
        <f t="shared" si="1"/>
        <v>13</v>
      </c>
      <c r="Y6" s="9">
        <f t="shared" si="0"/>
        <v>5782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9B8C-D9A2-384A-920C-FF5AD6162FE4}">
  <dimension ref="A1:G5"/>
  <sheetViews>
    <sheetView tabSelected="1" workbookViewId="0">
      <selection sqref="A1:G5"/>
    </sheetView>
  </sheetViews>
  <sheetFormatPr baseColWidth="10" defaultRowHeight="16" x14ac:dyDescent="0.2"/>
  <sheetData>
    <row r="1" spans="1:7" x14ac:dyDescent="0.2">
      <c r="A1" s="16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 s="18"/>
      <c r="B2" s="18"/>
      <c r="C2" s="17"/>
      <c r="D2" s="17"/>
      <c r="E2" s="17"/>
      <c r="F2" s="17"/>
      <c r="G2" s="17"/>
    </row>
    <row r="3" spans="1:7" ht="17" x14ac:dyDescent="0.2">
      <c r="A3" s="18" t="s">
        <v>114</v>
      </c>
      <c r="B3" s="18">
        <v>1981</v>
      </c>
      <c r="C3" s="17">
        <v>284</v>
      </c>
      <c r="D3" s="17">
        <v>1580</v>
      </c>
      <c r="E3" s="17">
        <v>1855</v>
      </c>
      <c r="F3" s="17">
        <v>361</v>
      </c>
      <c r="G3" s="17">
        <v>381</v>
      </c>
    </row>
    <row r="4" spans="1:7" ht="17" x14ac:dyDescent="0.2">
      <c r="A4" s="18" t="s">
        <v>115</v>
      </c>
      <c r="B4" s="18">
        <v>3170</v>
      </c>
      <c r="C4" s="17">
        <v>203</v>
      </c>
      <c r="D4" s="17">
        <v>1928</v>
      </c>
      <c r="E4" s="17">
        <v>1473</v>
      </c>
      <c r="F4" s="17">
        <v>1468</v>
      </c>
      <c r="G4" s="17">
        <v>332</v>
      </c>
    </row>
    <row r="5" spans="1:7" ht="17" x14ac:dyDescent="0.2">
      <c r="A5" s="18" t="s">
        <v>116</v>
      </c>
      <c r="B5" s="18">
        <v>631</v>
      </c>
      <c r="C5" s="17">
        <v>10</v>
      </c>
      <c r="D5" s="17">
        <v>18</v>
      </c>
      <c r="E5" s="17">
        <v>39</v>
      </c>
      <c r="F5" s="17">
        <v>5</v>
      </c>
      <c r="G5" s="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620B-5C1D-294B-B17C-D17F7445642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9BEB-D7A9-5944-B4D6-58E6E73C63CF}">
  <dimension ref="A1:D26"/>
  <sheetViews>
    <sheetView topLeftCell="A15" workbookViewId="0">
      <selection sqref="A1:D26"/>
    </sheetView>
  </sheetViews>
  <sheetFormatPr baseColWidth="10" defaultRowHeight="16" x14ac:dyDescent="0.2"/>
  <sheetData>
    <row r="1" spans="1:4" x14ac:dyDescent="0.2">
      <c r="A1" s="5" t="s">
        <v>68</v>
      </c>
      <c r="B1" s="5"/>
      <c r="C1" s="5"/>
      <c r="D1" s="5"/>
    </row>
    <row r="2" spans="1:4" ht="51" x14ac:dyDescent="0.2">
      <c r="A2" s="6"/>
      <c r="B2" s="7" t="s">
        <v>69</v>
      </c>
      <c r="C2" s="7" t="s">
        <v>70</v>
      </c>
      <c r="D2" s="7" t="s">
        <v>71</v>
      </c>
    </row>
    <row r="3" spans="1:4" ht="34" x14ac:dyDescent="0.2">
      <c r="A3" s="6" t="s">
        <v>72</v>
      </c>
      <c r="B3" s="8">
        <v>95</v>
      </c>
      <c r="C3" s="8">
        <v>100</v>
      </c>
      <c r="D3" s="8">
        <v>75</v>
      </c>
    </row>
    <row r="4" spans="1:4" ht="17" x14ac:dyDescent="0.2">
      <c r="A4" s="6" t="s">
        <v>73</v>
      </c>
      <c r="B4" s="8">
        <v>75</v>
      </c>
      <c r="C4" s="8">
        <v>5</v>
      </c>
      <c r="D4" s="8">
        <v>50</v>
      </c>
    </row>
    <row r="5" spans="1:4" ht="17" x14ac:dyDescent="0.2">
      <c r="A5" s="6" t="s">
        <v>19</v>
      </c>
      <c r="B5" s="8">
        <v>75</v>
      </c>
      <c r="C5" s="8">
        <v>85</v>
      </c>
      <c r="D5" s="8">
        <v>75</v>
      </c>
    </row>
    <row r="6" spans="1:4" ht="34" x14ac:dyDescent="0.2">
      <c r="A6" s="6" t="s">
        <v>74</v>
      </c>
      <c r="B6" s="8">
        <v>5</v>
      </c>
      <c r="C6" s="8">
        <v>0</v>
      </c>
      <c r="D6" s="8">
        <v>0</v>
      </c>
    </row>
    <row r="7" spans="1:4" ht="34" x14ac:dyDescent="0.2">
      <c r="A7" s="6" t="s">
        <v>75</v>
      </c>
      <c r="B7" s="8">
        <v>25</v>
      </c>
      <c r="C7" s="8">
        <v>25</v>
      </c>
      <c r="D7" s="8">
        <v>25</v>
      </c>
    </row>
    <row r="8" spans="1:4" ht="17" x14ac:dyDescent="0.2">
      <c r="A8" s="6" t="s">
        <v>32</v>
      </c>
      <c r="B8" s="8">
        <v>50</v>
      </c>
      <c r="C8" s="8">
        <v>25</v>
      </c>
      <c r="D8" s="8">
        <v>50</v>
      </c>
    </row>
    <row r="9" spans="1:4" x14ac:dyDescent="0.2">
      <c r="A9" s="8"/>
      <c r="B9" s="8"/>
      <c r="C9" s="8"/>
      <c r="D9" s="8"/>
    </row>
    <row r="10" spans="1:4" x14ac:dyDescent="0.2">
      <c r="A10" s="8"/>
      <c r="B10" s="8"/>
      <c r="C10" s="8"/>
      <c r="D10" s="8"/>
    </row>
    <row r="11" spans="1:4" x14ac:dyDescent="0.2">
      <c r="A11" s="8"/>
      <c r="B11" s="8"/>
      <c r="C11" s="8"/>
      <c r="D11" s="8"/>
    </row>
    <row r="12" spans="1:4" x14ac:dyDescent="0.2">
      <c r="A12" s="8"/>
      <c r="B12" s="8"/>
      <c r="C12" s="8"/>
      <c r="D12" s="8"/>
    </row>
    <row r="13" spans="1:4" x14ac:dyDescent="0.2">
      <c r="A13" s="8"/>
      <c r="B13" s="8"/>
      <c r="C13" s="8"/>
      <c r="D13" s="8"/>
    </row>
    <row r="14" spans="1:4" ht="34" x14ac:dyDescent="0.2">
      <c r="A14" s="8"/>
      <c r="B14" s="6" t="s">
        <v>76</v>
      </c>
      <c r="C14" s="6" t="s">
        <v>77</v>
      </c>
      <c r="D14" s="6" t="s">
        <v>78</v>
      </c>
    </row>
    <row r="15" spans="1:4" ht="34" x14ac:dyDescent="0.2">
      <c r="A15" s="6" t="s">
        <v>72</v>
      </c>
      <c r="B15" s="8">
        <f>_xlfn.RANK.AVG(B3, B3:B8, 0)</f>
        <v>1</v>
      </c>
      <c r="C15" s="8">
        <f>_xlfn.RANK.AVG(C3, C3:C8, 0)</f>
        <v>1</v>
      </c>
      <c r="D15" s="8">
        <f t="shared" ref="D15" si="0">_xlfn.RANK.AVG(D3, D3:D8, 0)</f>
        <v>1.5</v>
      </c>
    </row>
    <row r="16" spans="1:4" ht="17" x14ac:dyDescent="0.2">
      <c r="A16" s="6" t="s">
        <v>73</v>
      </c>
      <c r="B16" s="8">
        <f>_xlfn.RANK.AVG(B4, B3:B8, 0)</f>
        <v>2.5</v>
      </c>
      <c r="C16" s="8">
        <f>_xlfn.RANK.AVG(C4, C3:C8, 0)</f>
        <v>5</v>
      </c>
      <c r="D16" s="8">
        <f t="shared" ref="D16" si="1">_xlfn.RANK.AVG(D4, D3:D8, 0)</f>
        <v>3.5</v>
      </c>
    </row>
    <row r="17" spans="1:4" ht="17" x14ac:dyDescent="0.2">
      <c r="A17" s="6" t="s">
        <v>19</v>
      </c>
      <c r="B17" s="8">
        <f>_xlfn.RANK.AVG(B5, B3:B8, 0)</f>
        <v>2.5</v>
      </c>
      <c r="C17" s="8">
        <f t="shared" ref="C17:D17" si="2">_xlfn.RANK.AVG(C5, C3:C8, 0)</f>
        <v>2</v>
      </c>
      <c r="D17" s="8">
        <f t="shared" si="2"/>
        <v>1.5</v>
      </c>
    </row>
    <row r="18" spans="1:4" ht="34" x14ac:dyDescent="0.2">
      <c r="A18" s="6" t="s">
        <v>74</v>
      </c>
      <c r="B18" s="8">
        <f>_xlfn.RANK.AVG(B6, B3:B8, 0)</f>
        <v>6</v>
      </c>
      <c r="C18" s="8">
        <f t="shared" ref="C18:D18" si="3">_xlfn.RANK.AVG(C6, C3:C8, 0)</f>
        <v>6</v>
      </c>
      <c r="D18" s="8">
        <f t="shared" si="3"/>
        <v>6</v>
      </c>
    </row>
    <row r="19" spans="1:4" ht="34" x14ac:dyDescent="0.2">
      <c r="A19" s="6" t="s">
        <v>75</v>
      </c>
      <c r="B19" s="8">
        <f>_xlfn.RANK.AVG(B7, B3:B8, 0)</f>
        <v>5</v>
      </c>
      <c r="C19" s="8">
        <f t="shared" ref="C19:D19" si="4">_xlfn.RANK.AVG(C7, C3:C8, 0)</f>
        <v>3.5</v>
      </c>
      <c r="D19" s="8">
        <f t="shared" si="4"/>
        <v>5</v>
      </c>
    </row>
    <row r="20" spans="1:4" ht="17" x14ac:dyDescent="0.2">
      <c r="A20" s="6" t="s">
        <v>32</v>
      </c>
      <c r="B20" s="8">
        <f>_xlfn.RANK.AVG(B8, B3:B8, 0)</f>
        <v>4</v>
      </c>
      <c r="C20" s="8">
        <f t="shared" ref="C20:D20" si="5">_xlfn.RANK.AVG(C8, C3:C8, 0)</f>
        <v>3.5</v>
      </c>
      <c r="D20" s="8">
        <f t="shared" si="5"/>
        <v>3.5</v>
      </c>
    </row>
    <row r="21" spans="1:4" x14ac:dyDescent="0.2">
      <c r="A21" s="8"/>
      <c r="B21" s="8"/>
      <c r="C21" s="8"/>
      <c r="D21" s="8"/>
    </row>
    <row r="22" spans="1:4" ht="68" x14ac:dyDescent="0.2">
      <c r="A22" s="8"/>
      <c r="B22" s="6" t="s">
        <v>79</v>
      </c>
      <c r="C22" s="6" t="s">
        <v>80</v>
      </c>
      <c r="D22" s="6" t="s">
        <v>81</v>
      </c>
    </row>
    <row r="23" spans="1:4" ht="51" x14ac:dyDescent="0.2">
      <c r="A23" s="6" t="s">
        <v>82</v>
      </c>
      <c r="B23" s="8">
        <f>CORREL(B15:B20, C15:C20)</f>
        <v>0.73529411764705876</v>
      </c>
      <c r="C23" s="8">
        <f>CORREL(B15:B20, D15:D20)</f>
        <v>0.92547622274112473</v>
      </c>
      <c r="D23" s="8">
        <f>CORREL(C15:C20, D15:D20)</f>
        <v>0.8508410434878082</v>
      </c>
    </row>
    <row r="24" spans="1:4" ht="17" x14ac:dyDescent="0.2">
      <c r="A24" s="6" t="s">
        <v>83</v>
      </c>
      <c r="B24" s="8"/>
      <c r="C24" s="8"/>
      <c r="D24" s="8"/>
    </row>
    <row r="25" spans="1:4" x14ac:dyDescent="0.2">
      <c r="A25" s="8" t="s">
        <v>84</v>
      </c>
      <c r="B25" s="8">
        <v>0.82899999999999996</v>
      </c>
      <c r="C25" s="8"/>
      <c r="D25" s="8"/>
    </row>
    <row r="26" spans="1:4" ht="51" x14ac:dyDescent="0.2">
      <c r="A26" s="6" t="s">
        <v>85</v>
      </c>
      <c r="B26" s="6" t="s">
        <v>86</v>
      </c>
      <c r="C26" s="6" t="s">
        <v>87</v>
      </c>
      <c r="D26" s="6" t="s">
        <v>87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4526-95FF-A946-8072-59238D515077}">
  <dimension ref="A1:AA6"/>
  <sheetViews>
    <sheetView workbookViewId="0">
      <selection sqref="A1:AA6"/>
    </sheetView>
  </sheetViews>
  <sheetFormatPr baseColWidth="10" defaultRowHeight="16" x14ac:dyDescent="0.2"/>
  <sheetData>
    <row r="1" spans="1:27" ht="51" x14ac:dyDescent="0.2">
      <c r="A1" s="2" t="s">
        <v>88</v>
      </c>
      <c r="B1" s="9" t="s">
        <v>89</v>
      </c>
      <c r="C1" s="9" t="s">
        <v>90</v>
      </c>
      <c r="D1" s="9" t="s">
        <v>91</v>
      </c>
      <c r="E1" s="9" t="s">
        <v>92</v>
      </c>
      <c r="F1" s="9" t="s">
        <v>93</v>
      </c>
      <c r="G1" s="9" t="s">
        <v>94</v>
      </c>
      <c r="H1" s="9" t="s">
        <v>95</v>
      </c>
      <c r="I1" s="9" t="s">
        <v>96</v>
      </c>
      <c r="J1" s="9" t="s">
        <v>97</v>
      </c>
      <c r="K1" s="9" t="s">
        <v>98</v>
      </c>
      <c r="L1" s="9" t="s">
        <v>99</v>
      </c>
      <c r="M1" s="10" t="s">
        <v>100</v>
      </c>
      <c r="N1" s="9" t="s">
        <v>101</v>
      </c>
      <c r="O1" s="9" t="s">
        <v>102</v>
      </c>
      <c r="P1" s="9" t="s">
        <v>103</v>
      </c>
      <c r="Q1" s="9" t="s">
        <v>104</v>
      </c>
      <c r="R1" s="9" t="s">
        <v>105</v>
      </c>
      <c r="S1" s="9" t="s">
        <v>106</v>
      </c>
      <c r="T1" s="9" t="s">
        <v>107</v>
      </c>
      <c r="U1" s="9" t="s">
        <v>108</v>
      </c>
      <c r="V1" s="9" t="s">
        <v>109</v>
      </c>
      <c r="W1" s="9" t="s">
        <v>110</v>
      </c>
      <c r="X1" s="9" t="s">
        <v>111</v>
      </c>
      <c r="Y1" s="9" t="s">
        <v>112</v>
      </c>
      <c r="Z1" s="9" t="s">
        <v>113</v>
      </c>
      <c r="AA1" s="9"/>
    </row>
    <row r="2" spans="1:27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2"/>
      <c r="Q2" s="2"/>
      <c r="R2" s="2"/>
      <c r="S2" s="2"/>
      <c r="T2" s="2"/>
      <c r="U2" s="2"/>
      <c r="V2" s="2"/>
      <c r="W2" s="9"/>
      <c r="X2" s="9"/>
      <c r="Y2" s="9"/>
      <c r="Z2" s="9"/>
      <c r="AA2" s="9"/>
    </row>
    <row r="3" spans="1:27" ht="17" x14ac:dyDescent="0.2">
      <c r="A3" s="9" t="s">
        <v>114</v>
      </c>
      <c r="B3" s="9">
        <v>42</v>
      </c>
      <c r="C3" s="9">
        <v>0</v>
      </c>
      <c r="D3" s="9">
        <v>27</v>
      </c>
      <c r="E3" s="9">
        <v>4</v>
      </c>
      <c r="F3" s="9">
        <v>8</v>
      </c>
      <c r="G3" s="9">
        <v>9</v>
      </c>
      <c r="H3" s="9">
        <v>10</v>
      </c>
      <c r="I3" s="9">
        <v>0</v>
      </c>
      <c r="J3" s="9">
        <v>3</v>
      </c>
      <c r="K3" s="9">
        <v>2</v>
      </c>
      <c r="L3" s="9">
        <v>31</v>
      </c>
      <c r="M3" s="9">
        <v>1</v>
      </c>
      <c r="N3" s="9">
        <v>3</v>
      </c>
      <c r="O3" s="9">
        <v>7</v>
      </c>
      <c r="P3" s="9">
        <v>72</v>
      </c>
      <c r="Q3" s="9">
        <v>0</v>
      </c>
      <c r="R3" s="9">
        <v>13</v>
      </c>
      <c r="S3" s="9">
        <v>13</v>
      </c>
      <c r="T3" s="9">
        <v>0</v>
      </c>
      <c r="U3" s="9">
        <v>4</v>
      </c>
      <c r="V3" s="9">
        <v>0</v>
      </c>
      <c r="W3" s="9">
        <v>35</v>
      </c>
      <c r="X3" s="9">
        <v>0</v>
      </c>
      <c r="Y3" s="9">
        <v>0</v>
      </c>
      <c r="Z3" s="9">
        <v>0</v>
      </c>
      <c r="AA3" s="9">
        <f>SUM(B3:Z3)</f>
        <v>284</v>
      </c>
    </row>
    <row r="4" spans="1:27" ht="17" x14ac:dyDescent="0.2">
      <c r="A4" s="9" t="s">
        <v>115</v>
      </c>
      <c r="B4" s="9">
        <v>15</v>
      </c>
      <c r="C4" s="9">
        <v>1</v>
      </c>
      <c r="D4" s="9">
        <v>2</v>
      </c>
      <c r="E4" s="9">
        <v>19</v>
      </c>
      <c r="F4" s="9">
        <v>13</v>
      </c>
      <c r="G4" s="9">
        <v>2</v>
      </c>
      <c r="H4" s="9">
        <v>8</v>
      </c>
      <c r="I4" s="9">
        <v>0</v>
      </c>
      <c r="J4" s="9">
        <v>0</v>
      </c>
      <c r="K4" s="9">
        <v>3</v>
      </c>
      <c r="L4" s="9">
        <v>9</v>
      </c>
      <c r="M4" s="9">
        <v>2</v>
      </c>
      <c r="N4" s="9">
        <v>13</v>
      </c>
      <c r="O4" s="9">
        <v>9</v>
      </c>
      <c r="P4" s="9">
        <v>33</v>
      </c>
      <c r="Q4" s="9">
        <v>8</v>
      </c>
      <c r="R4" s="9">
        <v>8</v>
      </c>
      <c r="S4" s="9">
        <v>16</v>
      </c>
      <c r="T4" s="9">
        <v>7</v>
      </c>
      <c r="U4" s="9">
        <v>6</v>
      </c>
      <c r="V4" s="9">
        <v>6</v>
      </c>
      <c r="W4" s="9">
        <v>19</v>
      </c>
      <c r="X4" s="9">
        <v>0</v>
      </c>
      <c r="Y4" s="9">
        <v>4</v>
      </c>
      <c r="Z4" s="9">
        <v>0</v>
      </c>
      <c r="AA4" s="9">
        <f t="shared" ref="AA4:AA6" si="0">SUM(B4:Z4)</f>
        <v>203</v>
      </c>
    </row>
    <row r="5" spans="1:27" ht="17" x14ac:dyDescent="0.2">
      <c r="A5" s="9" t="s">
        <v>116</v>
      </c>
      <c r="B5" s="9">
        <v>0</v>
      </c>
      <c r="C5" s="9">
        <v>0</v>
      </c>
      <c r="D5" s="9">
        <v>0</v>
      </c>
      <c r="E5" s="9">
        <v>0</v>
      </c>
      <c r="F5" s="9">
        <v>2</v>
      </c>
      <c r="G5" s="9">
        <v>0</v>
      </c>
      <c r="H5" s="9">
        <v>0</v>
      </c>
      <c r="I5" s="9">
        <v>0</v>
      </c>
      <c r="J5" s="9">
        <v>0</v>
      </c>
      <c r="K5" s="9">
        <v>1</v>
      </c>
      <c r="L5" s="9">
        <v>2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1</v>
      </c>
      <c r="S5" s="9">
        <v>3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f t="shared" si="0"/>
        <v>10</v>
      </c>
    </row>
    <row r="6" spans="1:27" ht="17" x14ac:dyDescent="0.2">
      <c r="A6" s="9" t="s">
        <v>117</v>
      </c>
      <c r="B6" s="11">
        <f>SUM(B3:B5)</f>
        <v>57</v>
      </c>
      <c r="C6" s="9">
        <f t="shared" ref="C6:Z6" si="1">SUM(C3:C5)</f>
        <v>1</v>
      </c>
      <c r="D6" s="11">
        <f t="shared" si="1"/>
        <v>29</v>
      </c>
      <c r="E6" s="9">
        <f t="shared" si="1"/>
        <v>23</v>
      </c>
      <c r="F6" s="9">
        <f t="shared" si="1"/>
        <v>23</v>
      </c>
      <c r="G6" s="9">
        <f t="shared" si="1"/>
        <v>11</v>
      </c>
      <c r="H6" s="9">
        <f t="shared" si="1"/>
        <v>18</v>
      </c>
      <c r="I6" s="9">
        <f t="shared" si="1"/>
        <v>0</v>
      </c>
      <c r="J6" s="9">
        <f t="shared" si="1"/>
        <v>3</v>
      </c>
      <c r="K6" s="9">
        <f t="shared" si="1"/>
        <v>6</v>
      </c>
      <c r="L6" s="11">
        <f t="shared" si="1"/>
        <v>42</v>
      </c>
      <c r="M6" s="9">
        <f t="shared" si="1"/>
        <v>3</v>
      </c>
      <c r="N6" s="9">
        <f t="shared" si="1"/>
        <v>16</v>
      </c>
      <c r="O6" s="9">
        <f t="shared" si="1"/>
        <v>17</v>
      </c>
      <c r="P6" s="11">
        <f t="shared" si="1"/>
        <v>105</v>
      </c>
      <c r="Q6" s="9">
        <f t="shared" si="1"/>
        <v>8</v>
      </c>
      <c r="R6" s="9">
        <f t="shared" si="1"/>
        <v>22</v>
      </c>
      <c r="S6" s="9">
        <f t="shared" si="1"/>
        <v>32</v>
      </c>
      <c r="T6" s="9">
        <f t="shared" si="1"/>
        <v>7</v>
      </c>
      <c r="U6" s="9">
        <f t="shared" si="1"/>
        <v>10</v>
      </c>
      <c r="V6" s="9">
        <f t="shared" si="1"/>
        <v>6</v>
      </c>
      <c r="W6" s="11">
        <f t="shared" si="1"/>
        <v>54</v>
      </c>
      <c r="X6" s="9">
        <f t="shared" si="1"/>
        <v>0</v>
      </c>
      <c r="Y6" s="9">
        <f t="shared" si="1"/>
        <v>4</v>
      </c>
      <c r="Z6" s="9">
        <f t="shared" si="1"/>
        <v>0</v>
      </c>
      <c r="AA6" s="9">
        <f t="shared" si="0"/>
        <v>497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E717-F367-204B-86E5-A6B358804420}">
  <dimension ref="A1:AQ6"/>
  <sheetViews>
    <sheetView workbookViewId="0">
      <selection sqref="A1:AQ6"/>
    </sheetView>
  </sheetViews>
  <sheetFormatPr baseColWidth="10" defaultRowHeight="16" x14ac:dyDescent="0.2"/>
  <sheetData>
    <row r="1" spans="1:43" ht="51" x14ac:dyDescent="0.2">
      <c r="A1" s="2" t="s">
        <v>88</v>
      </c>
      <c r="B1" s="9" t="s">
        <v>118</v>
      </c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9" t="s">
        <v>141</v>
      </c>
      <c r="Z1" s="9" t="s">
        <v>142</v>
      </c>
      <c r="AA1" s="9" t="s">
        <v>143</v>
      </c>
      <c r="AB1" s="9" t="s">
        <v>144</v>
      </c>
      <c r="AC1" s="9" t="s">
        <v>145</v>
      </c>
      <c r="AD1" s="9" t="s">
        <v>146</v>
      </c>
      <c r="AE1" s="9" t="s">
        <v>147</v>
      </c>
      <c r="AF1" s="9" t="s">
        <v>148</v>
      </c>
      <c r="AG1" s="9" t="s">
        <v>149</v>
      </c>
      <c r="AH1" s="9" t="s">
        <v>150</v>
      </c>
      <c r="AI1" s="9" t="s">
        <v>151</v>
      </c>
      <c r="AJ1" s="9" t="s">
        <v>152</v>
      </c>
      <c r="AK1" s="9" t="s">
        <v>153</v>
      </c>
      <c r="AL1" s="9" t="s">
        <v>154</v>
      </c>
      <c r="AM1" s="9" t="s">
        <v>155</v>
      </c>
      <c r="AN1" s="9" t="s">
        <v>156</v>
      </c>
      <c r="AO1" s="9" t="s">
        <v>157</v>
      </c>
      <c r="AP1" s="9" t="s">
        <v>158</v>
      </c>
      <c r="AQ1" s="9"/>
    </row>
    <row r="2" spans="1:43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ht="17" x14ac:dyDescent="0.2">
      <c r="A3" s="9" t="s">
        <v>114</v>
      </c>
      <c r="B3" s="9">
        <v>101</v>
      </c>
      <c r="C3" s="9">
        <v>0</v>
      </c>
      <c r="D3" s="9">
        <v>10</v>
      </c>
      <c r="E3" s="9">
        <v>0</v>
      </c>
      <c r="F3" s="9">
        <v>10</v>
      </c>
      <c r="G3" s="9">
        <v>31</v>
      </c>
      <c r="H3" s="9">
        <v>903</v>
      </c>
      <c r="I3" s="9">
        <v>51</v>
      </c>
      <c r="J3" s="9">
        <v>2</v>
      </c>
      <c r="K3" s="9">
        <v>32</v>
      </c>
      <c r="L3" s="9">
        <v>71</v>
      </c>
      <c r="M3" s="9">
        <v>104</v>
      </c>
      <c r="N3" s="9">
        <v>80</v>
      </c>
      <c r="O3" s="9">
        <v>0</v>
      </c>
      <c r="P3" s="9">
        <v>12</v>
      </c>
      <c r="Q3" s="9">
        <v>31</v>
      </c>
      <c r="R3" s="9">
        <v>1</v>
      </c>
      <c r="S3" s="9">
        <v>1</v>
      </c>
      <c r="T3" s="9">
        <v>13</v>
      </c>
      <c r="U3" s="9">
        <v>9</v>
      </c>
      <c r="V3" s="9">
        <v>2</v>
      </c>
      <c r="W3" s="9">
        <v>6</v>
      </c>
      <c r="X3" s="9">
        <v>0</v>
      </c>
      <c r="Y3" s="9">
        <v>14</v>
      </c>
      <c r="Z3" s="9">
        <v>9</v>
      </c>
      <c r="AA3" s="9">
        <v>0</v>
      </c>
      <c r="AB3" s="9">
        <v>6</v>
      </c>
      <c r="AC3" s="9">
        <v>0</v>
      </c>
      <c r="AD3" s="9">
        <v>11</v>
      </c>
      <c r="AE3" s="9">
        <v>13</v>
      </c>
      <c r="AF3" s="9">
        <v>15</v>
      </c>
      <c r="AG3" s="9">
        <v>2</v>
      </c>
      <c r="AH3" s="9">
        <v>45</v>
      </c>
      <c r="AI3" s="9">
        <v>74</v>
      </c>
      <c r="AJ3" s="9">
        <v>38</v>
      </c>
      <c r="AK3" s="9">
        <v>39</v>
      </c>
      <c r="AL3" s="9">
        <v>129</v>
      </c>
      <c r="AM3" s="9">
        <v>1</v>
      </c>
      <c r="AN3" s="9">
        <v>61</v>
      </c>
      <c r="AO3" s="9">
        <v>0</v>
      </c>
      <c r="AP3" s="9">
        <v>1</v>
      </c>
      <c r="AQ3" s="9">
        <f>SUM(B3:AP3)</f>
        <v>1928</v>
      </c>
    </row>
    <row r="4" spans="1:43" ht="17" x14ac:dyDescent="0.2">
      <c r="A4" s="9" t="s">
        <v>115</v>
      </c>
      <c r="B4" s="9">
        <v>13</v>
      </c>
      <c r="C4" s="9">
        <v>0</v>
      </c>
      <c r="D4" s="9">
        <v>0</v>
      </c>
      <c r="E4" s="9">
        <v>0</v>
      </c>
      <c r="F4" s="9">
        <v>3</v>
      </c>
      <c r="G4" s="9">
        <v>13</v>
      </c>
      <c r="H4" s="9">
        <v>917</v>
      </c>
      <c r="I4" s="9">
        <v>15</v>
      </c>
      <c r="J4" s="9">
        <v>0</v>
      </c>
      <c r="K4" s="9">
        <v>54</v>
      </c>
      <c r="L4" s="9">
        <v>55</v>
      </c>
      <c r="M4" s="9">
        <v>152</v>
      </c>
      <c r="N4" s="9">
        <v>19</v>
      </c>
      <c r="O4" s="9">
        <v>1</v>
      </c>
      <c r="P4" s="9">
        <v>2</v>
      </c>
      <c r="Q4" s="9">
        <v>49</v>
      </c>
      <c r="R4" s="9">
        <v>0</v>
      </c>
      <c r="S4" s="9">
        <v>0</v>
      </c>
      <c r="T4" s="9">
        <v>0</v>
      </c>
      <c r="U4" s="9">
        <v>6</v>
      </c>
      <c r="V4" s="9">
        <v>0</v>
      </c>
      <c r="W4" s="9">
        <v>0</v>
      </c>
      <c r="X4" s="9">
        <v>2</v>
      </c>
      <c r="Y4" s="9">
        <v>5</v>
      </c>
      <c r="Z4" s="9">
        <v>8</v>
      </c>
      <c r="AA4" s="9">
        <v>1</v>
      </c>
      <c r="AB4" s="9">
        <v>1</v>
      </c>
      <c r="AC4" s="9">
        <v>2</v>
      </c>
      <c r="AD4" s="9">
        <v>3</v>
      </c>
      <c r="AE4" s="9">
        <v>5</v>
      </c>
      <c r="AF4" s="9">
        <v>8</v>
      </c>
      <c r="AG4" s="9">
        <v>3</v>
      </c>
      <c r="AH4" s="9">
        <v>21</v>
      </c>
      <c r="AI4" s="9">
        <v>61</v>
      </c>
      <c r="AJ4" s="9">
        <v>3</v>
      </c>
      <c r="AK4" s="9">
        <v>38</v>
      </c>
      <c r="AL4" s="9">
        <v>68</v>
      </c>
      <c r="AM4" s="9">
        <v>2</v>
      </c>
      <c r="AN4" s="9">
        <v>48</v>
      </c>
      <c r="AO4" s="9">
        <v>1</v>
      </c>
      <c r="AP4" s="9">
        <v>1</v>
      </c>
      <c r="AQ4" s="9">
        <f t="shared" ref="AQ4:AQ6" si="0">SUM(B4:AP4)</f>
        <v>1580</v>
      </c>
    </row>
    <row r="5" spans="1:43" ht="17" x14ac:dyDescent="0.2">
      <c r="A5" s="9" t="s">
        <v>116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1</v>
      </c>
      <c r="J5" s="9">
        <v>0</v>
      </c>
      <c r="K5" s="9">
        <v>3</v>
      </c>
      <c r="L5" s="9">
        <v>1</v>
      </c>
      <c r="M5" s="9">
        <v>3</v>
      </c>
      <c r="N5" s="9">
        <v>2</v>
      </c>
      <c r="O5" s="9">
        <v>0</v>
      </c>
      <c r="P5" s="9">
        <v>1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2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2</v>
      </c>
      <c r="AJ5" s="9">
        <v>1</v>
      </c>
      <c r="AK5" s="9">
        <v>0</v>
      </c>
      <c r="AL5" s="9">
        <v>1</v>
      </c>
      <c r="AM5" s="9">
        <v>0</v>
      </c>
      <c r="AN5" s="9">
        <v>1</v>
      </c>
      <c r="AO5" s="9">
        <v>0</v>
      </c>
      <c r="AP5" s="9">
        <v>0</v>
      </c>
      <c r="AQ5" s="9">
        <f t="shared" si="0"/>
        <v>18</v>
      </c>
    </row>
    <row r="6" spans="1:43" ht="17" x14ac:dyDescent="0.2">
      <c r="A6" s="9" t="s">
        <v>117</v>
      </c>
      <c r="B6">
        <f>SUM(B3:B5)</f>
        <v>114</v>
      </c>
      <c r="C6">
        <f t="shared" ref="C6:AD6" si="1">SUM(C3:C5)</f>
        <v>0</v>
      </c>
      <c r="D6">
        <f t="shared" si="1"/>
        <v>10</v>
      </c>
      <c r="E6">
        <f t="shared" si="1"/>
        <v>0</v>
      </c>
      <c r="F6">
        <f t="shared" si="1"/>
        <v>13</v>
      </c>
      <c r="G6">
        <f t="shared" si="1"/>
        <v>44</v>
      </c>
      <c r="H6" s="12">
        <f t="shared" si="1"/>
        <v>1820</v>
      </c>
      <c r="I6">
        <f t="shared" si="1"/>
        <v>67</v>
      </c>
      <c r="J6">
        <f t="shared" si="1"/>
        <v>2</v>
      </c>
      <c r="K6">
        <f t="shared" si="1"/>
        <v>89</v>
      </c>
      <c r="L6" s="12">
        <f t="shared" si="1"/>
        <v>127</v>
      </c>
      <c r="M6" s="12">
        <f t="shared" si="1"/>
        <v>259</v>
      </c>
      <c r="N6">
        <f t="shared" si="1"/>
        <v>101</v>
      </c>
      <c r="O6">
        <f t="shared" si="1"/>
        <v>1</v>
      </c>
      <c r="P6">
        <f t="shared" si="1"/>
        <v>15</v>
      </c>
      <c r="Q6">
        <f t="shared" si="1"/>
        <v>80</v>
      </c>
      <c r="R6">
        <f t="shared" si="1"/>
        <v>1</v>
      </c>
      <c r="S6">
        <f t="shared" si="1"/>
        <v>1</v>
      </c>
      <c r="T6">
        <f t="shared" si="1"/>
        <v>13</v>
      </c>
      <c r="U6">
        <f t="shared" si="1"/>
        <v>15</v>
      </c>
      <c r="V6">
        <f t="shared" si="1"/>
        <v>2</v>
      </c>
      <c r="W6">
        <f t="shared" si="1"/>
        <v>6</v>
      </c>
      <c r="X6">
        <f t="shared" si="1"/>
        <v>2</v>
      </c>
      <c r="Y6">
        <f t="shared" si="1"/>
        <v>21</v>
      </c>
      <c r="Z6">
        <f t="shared" si="1"/>
        <v>17</v>
      </c>
      <c r="AA6">
        <f t="shared" si="1"/>
        <v>1</v>
      </c>
      <c r="AB6">
        <f t="shared" si="1"/>
        <v>7</v>
      </c>
      <c r="AC6">
        <f t="shared" si="1"/>
        <v>2</v>
      </c>
      <c r="AD6">
        <f t="shared" si="1"/>
        <v>14</v>
      </c>
      <c r="AE6">
        <f>SUM(AE3:AE5)</f>
        <v>18</v>
      </c>
      <c r="AF6">
        <f t="shared" ref="AF6:AP6" si="2">SUM(AF3:AF5)</f>
        <v>23</v>
      </c>
      <c r="AG6">
        <f t="shared" si="2"/>
        <v>5</v>
      </c>
      <c r="AH6">
        <f t="shared" si="2"/>
        <v>66</v>
      </c>
      <c r="AI6" s="12">
        <f t="shared" si="2"/>
        <v>137</v>
      </c>
      <c r="AJ6">
        <f t="shared" si="2"/>
        <v>42</v>
      </c>
      <c r="AK6">
        <f t="shared" si="2"/>
        <v>77</v>
      </c>
      <c r="AL6" s="12">
        <f t="shared" si="2"/>
        <v>198</v>
      </c>
      <c r="AM6">
        <f t="shared" si="2"/>
        <v>3</v>
      </c>
      <c r="AN6">
        <f t="shared" si="2"/>
        <v>110</v>
      </c>
      <c r="AO6">
        <f t="shared" si="2"/>
        <v>1</v>
      </c>
      <c r="AP6">
        <f t="shared" si="2"/>
        <v>2</v>
      </c>
      <c r="AQ6" s="9">
        <f t="shared" si="0"/>
        <v>3526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C573-BC67-274F-945C-D6FB1D1BF2FA}">
  <dimension ref="A1:BM6"/>
  <sheetViews>
    <sheetView workbookViewId="0">
      <selection sqref="A1:XFD6"/>
    </sheetView>
  </sheetViews>
  <sheetFormatPr baseColWidth="10" defaultRowHeight="16" x14ac:dyDescent="0.2"/>
  <sheetData>
    <row r="1" spans="1:65" s="9" customFormat="1" ht="68" x14ac:dyDescent="0.2">
      <c r="A1" s="2" t="s">
        <v>88</v>
      </c>
      <c r="B1" s="9" t="s">
        <v>159</v>
      </c>
      <c r="C1" s="9" t="s">
        <v>160</v>
      </c>
      <c r="D1" s="9" t="s">
        <v>161</v>
      </c>
      <c r="E1" s="9" t="s">
        <v>162</v>
      </c>
      <c r="F1" s="9" t="s">
        <v>163</v>
      </c>
      <c r="G1" s="9" t="s">
        <v>164</v>
      </c>
      <c r="H1" s="9" t="s">
        <v>165</v>
      </c>
      <c r="I1" s="9" t="s">
        <v>166</v>
      </c>
      <c r="J1" s="9" t="s">
        <v>167</v>
      </c>
      <c r="K1" s="9" t="s">
        <v>168</v>
      </c>
      <c r="L1" s="9" t="s">
        <v>169</v>
      </c>
      <c r="M1" s="9" t="s">
        <v>170</v>
      </c>
      <c r="N1" s="9" t="s">
        <v>171</v>
      </c>
      <c r="O1" s="9" t="s">
        <v>172</v>
      </c>
      <c r="P1" s="9" t="s">
        <v>173</v>
      </c>
      <c r="Q1" s="9" t="s">
        <v>174</v>
      </c>
      <c r="R1" s="9" t="s">
        <v>175</v>
      </c>
      <c r="S1" s="9" t="s">
        <v>176</v>
      </c>
      <c r="T1" s="9" t="s">
        <v>177</v>
      </c>
      <c r="U1" s="9" t="s">
        <v>178</v>
      </c>
      <c r="V1" s="9" t="s">
        <v>179</v>
      </c>
      <c r="W1" s="9" t="s">
        <v>180</v>
      </c>
      <c r="X1" s="9" t="s">
        <v>181</v>
      </c>
      <c r="Y1" s="9" t="s">
        <v>182</v>
      </c>
      <c r="Z1" s="9" t="s">
        <v>183</v>
      </c>
      <c r="AA1" s="9" t="s">
        <v>184</v>
      </c>
      <c r="AB1" s="9" t="s">
        <v>185</v>
      </c>
      <c r="AC1" s="9" t="s">
        <v>186</v>
      </c>
      <c r="AD1" s="9" t="s">
        <v>187</v>
      </c>
      <c r="AE1" s="9" t="s">
        <v>188</v>
      </c>
      <c r="AF1" s="9" t="s">
        <v>189</v>
      </c>
      <c r="AG1" s="9" t="s">
        <v>190</v>
      </c>
      <c r="AH1" s="9" t="s">
        <v>191</v>
      </c>
      <c r="AI1" s="9" t="s">
        <v>192</v>
      </c>
      <c r="AJ1" s="10" t="s">
        <v>193</v>
      </c>
      <c r="AK1" s="9" t="s">
        <v>194</v>
      </c>
      <c r="AL1" s="9" t="s">
        <v>195</v>
      </c>
      <c r="AM1" s="9" t="s">
        <v>196</v>
      </c>
      <c r="AN1" s="9" t="s">
        <v>197</v>
      </c>
      <c r="AO1" s="9" t="s">
        <v>198</v>
      </c>
      <c r="AP1" s="9" t="s">
        <v>199</v>
      </c>
      <c r="AQ1" s="9" t="s">
        <v>200</v>
      </c>
      <c r="AR1" s="9" t="s">
        <v>201</v>
      </c>
      <c r="AS1" s="9" t="s">
        <v>202</v>
      </c>
      <c r="AT1" s="9" t="s">
        <v>203</v>
      </c>
      <c r="AU1" s="9" t="s">
        <v>204</v>
      </c>
      <c r="AV1" s="9" t="s">
        <v>205</v>
      </c>
      <c r="AW1" s="9" t="s">
        <v>206</v>
      </c>
      <c r="AX1" s="9" t="s">
        <v>207</v>
      </c>
      <c r="AY1" s="10" t="s">
        <v>208</v>
      </c>
      <c r="AZ1" s="10" t="s">
        <v>209</v>
      </c>
      <c r="BA1" s="9" t="s">
        <v>210</v>
      </c>
      <c r="BB1" s="9" t="s">
        <v>211</v>
      </c>
      <c r="BC1" s="9" t="s">
        <v>212</v>
      </c>
      <c r="BD1" s="9" t="s">
        <v>213</v>
      </c>
      <c r="BE1" s="9" t="s">
        <v>214</v>
      </c>
      <c r="BF1" s="9" t="s">
        <v>215</v>
      </c>
      <c r="BG1" s="9" t="s">
        <v>216</v>
      </c>
      <c r="BH1" s="9" t="s">
        <v>217</v>
      </c>
      <c r="BI1" s="9" t="s">
        <v>218</v>
      </c>
      <c r="BJ1" s="9" t="s">
        <v>219</v>
      </c>
      <c r="BK1" s="9" t="s">
        <v>220</v>
      </c>
      <c r="BL1" s="9" t="s">
        <v>221</v>
      </c>
    </row>
    <row r="2" spans="1:65" s="9" customFormat="1" x14ac:dyDescent="0.2">
      <c r="AJ2" s="10"/>
    </row>
    <row r="3" spans="1:65" s="9" customFormat="1" ht="17" x14ac:dyDescent="0.2">
      <c r="A3" s="9" t="s">
        <v>114</v>
      </c>
      <c r="B3" s="9">
        <v>0</v>
      </c>
      <c r="C3" s="9">
        <v>1</v>
      </c>
      <c r="D3" s="9">
        <v>8</v>
      </c>
      <c r="E3" s="9">
        <v>40</v>
      </c>
      <c r="F3" s="9">
        <v>33</v>
      </c>
      <c r="G3" s="9">
        <v>49</v>
      </c>
      <c r="H3" s="9">
        <v>40</v>
      </c>
      <c r="I3" s="9">
        <v>3</v>
      </c>
      <c r="J3" s="9">
        <v>5</v>
      </c>
      <c r="K3" s="9">
        <v>48</v>
      </c>
      <c r="L3" s="9">
        <v>14</v>
      </c>
      <c r="M3" s="9">
        <v>163</v>
      </c>
      <c r="N3" s="9">
        <v>12</v>
      </c>
      <c r="O3" s="9">
        <v>4</v>
      </c>
      <c r="P3" s="9">
        <v>1</v>
      </c>
      <c r="Q3" s="9">
        <v>96</v>
      </c>
      <c r="R3" s="9">
        <v>5</v>
      </c>
      <c r="S3" s="9">
        <v>5</v>
      </c>
      <c r="T3" s="9">
        <v>3</v>
      </c>
      <c r="U3" s="9">
        <v>56</v>
      </c>
      <c r="V3" s="9">
        <v>41</v>
      </c>
      <c r="W3" s="9">
        <v>2</v>
      </c>
      <c r="X3" s="9">
        <v>5</v>
      </c>
      <c r="Y3" s="9">
        <v>43</v>
      </c>
      <c r="Z3" s="9">
        <v>0</v>
      </c>
      <c r="AA3" s="9">
        <v>0</v>
      </c>
      <c r="AB3" s="9">
        <v>127</v>
      </c>
      <c r="AC3" s="9">
        <v>26</v>
      </c>
      <c r="AD3" s="9">
        <v>0</v>
      </c>
      <c r="AE3" s="9">
        <v>107</v>
      </c>
      <c r="AF3" s="9">
        <v>28</v>
      </c>
      <c r="AG3" s="9">
        <v>8</v>
      </c>
      <c r="AH3" s="9">
        <v>20</v>
      </c>
      <c r="AI3" s="9">
        <v>26</v>
      </c>
      <c r="AJ3" s="10">
        <v>0</v>
      </c>
      <c r="AK3" s="9">
        <v>36</v>
      </c>
      <c r="AL3" s="9">
        <v>32</v>
      </c>
      <c r="AM3" s="9">
        <v>0</v>
      </c>
      <c r="AN3" s="9">
        <v>43</v>
      </c>
      <c r="AO3" s="9">
        <v>25</v>
      </c>
      <c r="AP3" s="9">
        <v>2</v>
      </c>
      <c r="AQ3" s="9">
        <v>3</v>
      </c>
      <c r="AR3" s="9">
        <v>69</v>
      </c>
      <c r="AS3" s="9">
        <v>0</v>
      </c>
      <c r="AT3" s="9">
        <v>1</v>
      </c>
      <c r="AU3" s="9">
        <v>8</v>
      </c>
      <c r="AV3" s="9">
        <v>13</v>
      </c>
      <c r="AW3" s="9">
        <v>0</v>
      </c>
      <c r="AX3" s="9">
        <v>94</v>
      </c>
      <c r="AY3" s="9">
        <f>SUM(BC13:BC19)</f>
        <v>0</v>
      </c>
      <c r="AZ3" s="9">
        <v>2</v>
      </c>
      <c r="BA3" s="9">
        <v>251</v>
      </c>
      <c r="BB3" s="9">
        <v>60</v>
      </c>
      <c r="BC3" s="9">
        <v>11</v>
      </c>
      <c r="BD3" s="9">
        <v>10</v>
      </c>
      <c r="BE3" s="9">
        <v>47</v>
      </c>
      <c r="BF3" s="9">
        <v>10</v>
      </c>
      <c r="BG3" s="9">
        <v>4</v>
      </c>
      <c r="BH3" s="9">
        <v>62</v>
      </c>
      <c r="BI3" s="9">
        <v>0</v>
      </c>
      <c r="BJ3" s="9">
        <v>43</v>
      </c>
      <c r="BK3" s="9">
        <v>9</v>
      </c>
      <c r="BL3" s="9">
        <v>1</v>
      </c>
      <c r="BM3" s="9">
        <f>SUM(B3:BL3)</f>
        <v>1855</v>
      </c>
    </row>
    <row r="4" spans="1:65" s="9" customFormat="1" ht="17" x14ac:dyDescent="0.2">
      <c r="A4" s="9" t="s">
        <v>115</v>
      </c>
      <c r="B4" s="9">
        <v>1</v>
      </c>
      <c r="C4" s="9">
        <v>2</v>
      </c>
      <c r="D4" s="9">
        <v>11</v>
      </c>
      <c r="E4" s="9">
        <v>15</v>
      </c>
      <c r="F4" s="9">
        <v>32</v>
      </c>
      <c r="G4" s="9">
        <v>49</v>
      </c>
      <c r="H4" s="9">
        <v>50</v>
      </c>
      <c r="I4" s="9">
        <v>4</v>
      </c>
      <c r="J4" s="9">
        <v>2</v>
      </c>
      <c r="K4" s="9">
        <v>64</v>
      </c>
      <c r="L4" s="9">
        <v>8</v>
      </c>
      <c r="M4" s="9">
        <v>200</v>
      </c>
      <c r="N4" s="9">
        <v>25</v>
      </c>
      <c r="O4" s="9">
        <v>2</v>
      </c>
      <c r="P4" s="9">
        <v>1</v>
      </c>
      <c r="Q4" s="9">
        <v>34</v>
      </c>
      <c r="R4" s="9">
        <v>9</v>
      </c>
      <c r="S4" s="9">
        <v>15</v>
      </c>
      <c r="T4" s="9">
        <v>30</v>
      </c>
      <c r="U4" s="9">
        <v>82</v>
      </c>
      <c r="V4" s="9">
        <v>10</v>
      </c>
      <c r="W4" s="9">
        <v>1</v>
      </c>
      <c r="X4" s="9">
        <v>0</v>
      </c>
      <c r="Y4" s="9">
        <v>16</v>
      </c>
      <c r="Z4" s="9">
        <v>0</v>
      </c>
      <c r="AA4" s="9">
        <v>0</v>
      </c>
      <c r="AB4" s="9">
        <v>53</v>
      </c>
      <c r="AC4" s="9">
        <v>12</v>
      </c>
      <c r="AD4" s="9">
        <v>0</v>
      </c>
      <c r="AE4" s="9">
        <v>7</v>
      </c>
      <c r="AF4" s="9">
        <v>15</v>
      </c>
      <c r="AG4" s="9">
        <v>2</v>
      </c>
      <c r="AH4" s="9">
        <v>5</v>
      </c>
      <c r="AI4" s="9">
        <v>18</v>
      </c>
      <c r="AJ4" s="10">
        <v>4</v>
      </c>
      <c r="AK4" s="9">
        <v>20</v>
      </c>
      <c r="AL4" s="9">
        <v>8</v>
      </c>
      <c r="AM4" s="9">
        <v>0</v>
      </c>
      <c r="AN4" s="9">
        <v>15</v>
      </c>
      <c r="AO4" s="9">
        <v>35</v>
      </c>
      <c r="AP4" s="9">
        <v>0</v>
      </c>
      <c r="AQ4" s="9">
        <v>0</v>
      </c>
      <c r="AR4" s="9">
        <v>11</v>
      </c>
      <c r="AS4" s="9">
        <v>1</v>
      </c>
      <c r="AT4" s="9">
        <v>8</v>
      </c>
      <c r="AU4" s="9">
        <v>7</v>
      </c>
      <c r="AV4" s="9">
        <v>23</v>
      </c>
      <c r="AW4" s="9">
        <v>0</v>
      </c>
      <c r="AX4" s="9">
        <v>89</v>
      </c>
      <c r="AY4" s="9">
        <f>SUM(BC20:BC27)</f>
        <v>0</v>
      </c>
      <c r="AZ4" s="9">
        <f>4+SUM(BD20:BD25)</f>
        <v>4</v>
      </c>
      <c r="BA4" s="9">
        <v>165</v>
      </c>
      <c r="BB4" s="9">
        <v>67</v>
      </c>
      <c r="BC4" s="9">
        <v>43</v>
      </c>
      <c r="BD4" s="9">
        <v>1</v>
      </c>
      <c r="BE4" s="9">
        <v>56</v>
      </c>
      <c r="BF4" s="9">
        <v>11</v>
      </c>
      <c r="BG4" s="9">
        <v>3</v>
      </c>
      <c r="BH4" s="9">
        <v>118</v>
      </c>
      <c r="BI4" s="9">
        <v>0</v>
      </c>
      <c r="BJ4" s="9">
        <v>7</v>
      </c>
      <c r="BK4" s="9">
        <v>2</v>
      </c>
      <c r="BL4" s="9">
        <v>0</v>
      </c>
      <c r="BM4" s="9">
        <f t="shared" ref="BM4:BM6" si="0">SUM(B4:BL4)</f>
        <v>1473</v>
      </c>
    </row>
    <row r="5" spans="1:65" s="9" customFormat="1" ht="17" x14ac:dyDescent="0.2">
      <c r="A5" s="9" t="s">
        <v>116</v>
      </c>
      <c r="B5" s="9">
        <v>0</v>
      </c>
      <c r="C5" s="9">
        <v>0</v>
      </c>
      <c r="D5" s="9">
        <v>0</v>
      </c>
      <c r="E5" s="9">
        <v>0</v>
      </c>
      <c r="F5" s="9">
        <v>1</v>
      </c>
      <c r="G5" s="9">
        <v>3</v>
      </c>
      <c r="H5" s="9">
        <v>1</v>
      </c>
      <c r="I5" s="9">
        <v>0</v>
      </c>
      <c r="J5" s="9">
        <v>0</v>
      </c>
      <c r="K5" s="9">
        <v>1</v>
      </c>
      <c r="L5" s="9">
        <v>5</v>
      </c>
      <c r="M5" s="9">
        <v>0</v>
      </c>
      <c r="N5" s="9">
        <v>0</v>
      </c>
      <c r="O5" s="9">
        <v>0</v>
      </c>
      <c r="P5" s="9">
        <v>0</v>
      </c>
      <c r="Q5" s="9">
        <v>1</v>
      </c>
      <c r="R5" s="9">
        <v>0</v>
      </c>
      <c r="S5" s="9">
        <v>0</v>
      </c>
      <c r="T5" s="9">
        <v>1</v>
      </c>
      <c r="U5" s="9">
        <v>1</v>
      </c>
      <c r="V5" s="9">
        <v>0</v>
      </c>
      <c r="W5" s="9">
        <v>3</v>
      </c>
      <c r="X5" s="9">
        <v>0</v>
      </c>
      <c r="Y5" s="9">
        <v>3</v>
      </c>
      <c r="Z5" s="9">
        <v>0</v>
      </c>
      <c r="AA5" s="9">
        <v>0</v>
      </c>
      <c r="AB5" s="9">
        <v>1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2</v>
      </c>
      <c r="AI5" s="9">
        <v>0</v>
      </c>
      <c r="AJ5" s="10">
        <v>0</v>
      </c>
      <c r="AK5" s="9">
        <v>4</v>
      </c>
      <c r="AL5" s="9">
        <v>0</v>
      </c>
      <c r="AM5" s="9">
        <v>0</v>
      </c>
      <c r="AN5" s="9">
        <v>0</v>
      </c>
      <c r="AO5" s="9">
        <v>1</v>
      </c>
      <c r="AP5" s="9">
        <v>0</v>
      </c>
      <c r="AQ5" s="9">
        <v>0</v>
      </c>
      <c r="AR5" s="9">
        <v>1</v>
      </c>
      <c r="AS5" s="9">
        <v>0</v>
      </c>
      <c r="AT5" s="9">
        <v>1</v>
      </c>
      <c r="AU5" s="9">
        <v>2</v>
      </c>
      <c r="AV5" s="9">
        <v>1</v>
      </c>
      <c r="AW5" s="9">
        <v>0</v>
      </c>
      <c r="AX5" s="9">
        <v>0</v>
      </c>
      <c r="AY5" s="9">
        <v>0</v>
      </c>
      <c r="AZ5" s="9">
        <v>0</v>
      </c>
      <c r="BA5" s="9">
        <v>2</v>
      </c>
      <c r="BB5" s="9">
        <v>0</v>
      </c>
      <c r="BC5" s="9">
        <v>1</v>
      </c>
      <c r="BD5" s="9">
        <v>0</v>
      </c>
      <c r="BE5" s="9">
        <v>2</v>
      </c>
      <c r="BF5" s="9">
        <v>1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f t="shared" si="0"/>
        <v>39</v>
      </c>
    </row>
    <row r="6" spans="1:65" ht="17" x14ac:dyDescent="0.2">
      <c r="A6" s="9" t="s">
        <v>117</v>
      </c>
      <c r="B6" s="9">
        <f>SUM(B3:B5)</f>
        <v>1</v>
      </c>
      <c r="C6" s="9">
        <f t="shared" ref="C6:AD6" si="1">SUM(C3:C5)</f>
        <v>3</v>
      </c>
      <c r="D6" s="9">
        <f t="shared" si="1"/>
        <v>19</v>
      </c>
      <c r="E6" s="9">
        <f t="shared" si="1"/>
        <v>55</v>
      </c>
      <c r="F6" s="9">
        <f t="shared" si="1"/>
        <v>66</v>
      </c>
      <c r="G6" s="9">
        <f t="shared" si="1"/>
        <v>101</v>
      </c>
      <c r="H6" s="9">
        <f t="shared" si="1"/>
        <v>91</v>
      </c>
      <c r="I6" s="9">
        <f t="shared" si="1"/>
        <v>7</v>
      </c>
      <c r="J6" s="9">
        <f t="shared" si="1"/>
        <v>7</v>
      </c>
      <c r="K6" s="9">
        <f t="shared" si="1"/>
        <v>113</v>
      </c>
      <c r="L6" s="9">
        <f t="shared" si="1"/>
        <v>27</v>
      </c>
      <c r="M6" s="11">
        <f>SUM(M3:M5)</f>
        <v>363</v>
      </c>
      <c r="N6" s="9">
        <f t="shared" si="1"/>
        <v>37</v>
      </c>
      <c r="O6" s="9">
        <f t="shared" si="1"/>
        <v>6</v>
      </c>
      <c r="P6" s="9">
        <f t="shared" si="1"/>
        <v>2</v>
      </c>
      <c r="Q6" s="9">
        <f t="shared" si="1"/>
        <v>131</v>
      </c>
      <c r="R6" s="9">
        <f t="shared" si="1"/>
        <v>14</v>
      </c>
      <c r="S6" s="9">
        <f t="shared" si="1"/>
        <v>20</v>
      </c>
      <c r="T6" s="9">
        <f t="shared" si="1"/>
        <v>34</v>
      </c>
      <c r="U6" s="9">
        <f t="shared" si="1"/>
        <v>139</v>
      </c>
      <c r="V6" s="9">
        <f t="shared" si="1"/>
        <v>51</v>
      </c>
      <c r="W6" s="9">
        <f t="shared" si="1"/>
        <v>6</v>
      </c>
      <c r="X6" s="9">
        <f t="shared" si="1"/>
        <v>5</v>
      </c>
      <c r="Y6" s="9">
        <f t="shared" si="1"/>
        <v>62</v>
      </c>
      <c r="Z6" s="9">
        <f t="shared" si="1"/>
        <v>0</v>
      </c>
      <c r="AA6" s="9">
        <f t="shared" si="1"/>
        <v>0</v>
      </c>
      <c r="AB6" s="11">
        <f>SUM(AB3:AB5)</f>
        <v>181</v>
      </c>
      <c r="AC6" s="9">
        <f>SUM(AC3:AC5)</f>
        <v>38</v>
      </c>
      <c r="AD6" s="9">
        <f t="shared" si="1"/>
        <v>0</v>
      </c>
      <c r="AE6" s="9">
        <f>SUM(AE3:AE5)</f>
        <v>114</v>
      </c>
      <c r="AF6" s="9">
        <f t="shared" ref="AF6:AQ6" si="2">SUM(AF3:AF5)</f>
        <v>43</v>
      </c>
      <c r="AG6" s="9">
        <f t="shared" si="2"/>
        <v>10</v>
      </c>
      <c r="AH6" s="9">
        <f t="shared" si="2"/>
        <v>27</v>
      </c>
      <c r="AI6" s="9">
        <f t="shared" si="2"/>
        <v>44</v>
      </c>
      <c r="AJ6" s="9">
        <f t="shared" si="2"/>
        <v>4</v>
      </c>
      <c r="AK6" s="9">
        <f t="shared" si="2"/>
        <v>60</v>
      </c>
      <c r="AL6" s="9">
        <f t="shared" si="2"/>
        <v>40</v>
      </c>
      <c r="AM6" s="9">
        <f t="shared" si="2"/>
        <v>0</v>
      </c>
      <c r="AN6" s="9">
        <f t="shared" si="2"/>
        <v>58</v>
      </c>
      <c r="AO6" s="9">
        <f t="shared" si="2"/>
        <v>61</v>
      </c>
      <c r="AP6" s="9">
        <f t="shared" si="2"/>
        <v>2</v>
      </c>
      <c r="AQ6" s="9">
        <f t="shared" si="2"/>
        <v>3</v>
      </c>
      <c r="AR6" s="9">
        <f>SUM(AR3:AR5)</f>
        <v>81</v>
      </c>
      <c r="AS6" s="9">
        <f t="shared" ref="AS6:BE6" si="3">SUM(AS3:AS5)</f>
        <v>1</v>
      </c>
      <c r="AT6" s="9">
        <f t="shared" si="3"/>
        <v>10</v>
      </c>
      <c r="AU6" s="9">
        <f t="shared" si="3"/>
        <v>17</v>
      </c>
      <c r="AV6" s="9">
        <f t="shared" si="3"/>
        <v>37</v>
      </c>
      <c r="AW6" s="9">
        <f t="shared" si="3"/>
        <v>0</v>
      </c>
      <c r="AX6" s="11">
        <f t="shared" si="3"/>
        <v>183</v>
      </c>
      <c r="AY6" s="9">
        <f t="shared" si="3"/>
        <v>0</v>
      </c>
      <c r="AZ6" s="9">
        <f t="shared" si="3"/>
        <v>6</v>
      </c>
      <c r="BA6" s="11">
        <f t="shared" si="3"/>
        <v>418</v>
      </c>
      <c r="BB6" s="9">
        <f t="shared" si="3"/>
        <v>127</v>
      </c>
      <c r="BC6" s="9">
        <f t="shared" si="3"/>
        <v>55</v>
      </c>
      <c r="BD6" s="9">
        <f t="shared" si="3"/>
        <v>11</v>
      </c>
      <c r="BE6" s="9">
        <f t="shared" si="3"/>
        <v>105</v>
      </c>
      <c r="BF6" s="9">
        <f>SUM(BF3:BF5)</f>
        <v>22</v>
      </c>
      <c r="BG6" s="9">
        <f t="shared" ref="BG6:BL6" si="4">SUM(BG3:BG5)</f>
        <v>7</v>
      </c>
      <c r="BH6" s="11">
        <f t="shared" si="4"/>
        <v>180</v>
      </c>
      <c r="BI6" s="9">
        <f t="shared" si="4"/>
        <v>0</v>
      </c>
      <c r="BJ6" s="9">
        <f t="shared" si="4"/>
        <v>50</v>
      </c>
      <c r="BK6" s="9">
        <f t="shared" si="4"/>
        <v>11</v>
      </c>
      <c r="BL6" s="9">
        <f t="shared" si="4"/>
        <v>1</v>
      </c>
      <c r="BM6" s="9">
        <f t="shared" si="0"/>
        <v>3367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611E-2CF7-2B46-B638-BFD99803A6F7}">
  <dimension ref="A1:K6"/>
  <sheetViews>
    <sheetView workbookViewId="0">
      <selection sqref="A1:K6"/>
    </sheetView>
  </sheetViews>
  <sheetFormatPr baseColWidth="10" defaultRowHeight="16" x14ac:dyDescent="0.2"/>
  <sheetData>
    <row r="1" spans="1:11" ht="51" x14ac:dyDescent="0.2">
      <c r="A1" s="13" t="s">
        <v>88</v>
      </c>
      <c r="B1" s="10" t="s">
        <v>222</v>
      </c>
      <c r="C1" s="10" t="s">
        <v>223</v>
      </c>
      <c r="D1" s="10" t="s">
        <v>224</v>
      </c>
      <c r="E1" s="10" t="s">
        <v>225</v>
      </c>
      <c r="F1" s="10" t="s">
        <v>226</v>
      </c>
      <c r="G1" s="10" t="s">
        <v>227</v>
      </c>
      <c r="H1" s="10" t="s">
        <v>228</v>
      </c>
      <c r="I1" s="10" t="s">
        <v>229</v>
      </c>
      <c r="J1" s="10" t="s">
        <v>230</v>
      </c>
    </row>
    <row r="2" spans="1:1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1" x14ac:dyDescent="0.2">
      <c r="A3" s="14" t="s">
        <v>114</v>
      </c>
      <c r="B3" s="14">
        <v>1261</v>
      </c>
      <c r="C3" s="14">
        <v>116</v>
      </c>
      <c r="D3" s="14">
        <v>17</v>
      </c>
      <c r="E3" s="14">
        <v>0</v>
      </c>
      <c r="F3" s="14">
        <v>0</v>
      </c>
      <c r="G3" s="14">
        <v>10</v>
      </c>
      <c r="H3" s="14">
        <v>20</v>
      </c>
      <c r="I3" s="14">
        <v>42</v>
      </c>
      <c r="J3" s="14">
        <v>2</v>
      </c>
      <c r="K3">
        <f>SUM(B3:J3)</f>
        <v>1468</v>
      </c>
    </row>
    <row r="4" spans="1:11" x14ac:dyDescent="0.2">
      <c r="A4" s="14" t="s">
        <v>115</v>
      </c>
      <c r="B4" s="14">
        <v>38</v>
      </c>
      <c r="C4" s="14">
        <v>306</v>
      </c>
      <c r="D4" s="14">
        <v>1</v>
      </c>
      <c r="E4" s="14">
        <v>1</v>
      </c>
      <c r="F4" s="14">
        <v>1</v>
      </c>
      <c r="G4" s="14">
        <v>2</v>
      </c>
      <c r="H4" s="14">
        <v>3</v>
      </c>
      <c r="I4" s="14">
        <v>9</v>
      </c>
      <c r="J4" s="14">
        <v>0</v>
      </c>
      <c r="K4">
        <f t="shared" ref="K4:K6" si="0">SUM(B4:J4)</f>
        <v>361</v>
      </c>
    </row>
    <row r="5" spans="1:11" x14ac:dyDescent="0.2">
      <c r="A5" s="14" t="s">
        <v>116</v>
      </c>
      <c r="B5" s="14">
        <v>0</v>
      </c>
      <c r="C5" s="14">
        <v>5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>
        <f t="shared" si="0"/>
        <v>5</v>
      </c>
    </row>
    <row r="6" spans="1:11" x14ac:dyDescent="0.2">
      <c r="A6" s="14" t="s">
        <v>117</v>
      </c>
      <c r="B6">
        <f>SUM(B3:B5)</f>
        <v>1299</v>
      </c>
      <c r="C6">
        <f t="shared" ref="C6:J6" si="1">SUM(C3:C5)</f>
        <v>427</v>
      </c>
      <c r="D6">
        <f t="shared" si="1"/>
        <v>18</v>
      </c>
      <c r="E6">
        <f t="shared" si="1"/>
        <v>1</v>
      </c>
      <c r="F6">
        <f t="shared" si="1"/>
        <v>1</v>
      </c>
      <c r="G6">
        <f t="shared" si="1"/>
        <v>12</v>
      </c>
      <c r="H6">
        <f t="shared" si="1"/>
        <v>23</v>
      </c>
      <c r="I6">
        <f t="shared" si="1"/>
        <v>51</v>
      </c>
      <c r="J6">
        <f t="shared" si="1"/>
        <v>2</v>
      </c>
      <c r="K6">
        <f t="shared" si="0"/>
        <v>1834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F9F5-1063-CE42-A0CD-3F814D359967}">
  <dimension ref="A1:U6"/>
  <sheetViews>
    <sheetView workbookViewId="0">
      <selection sqref="A1:U6"/>
    </sheetView>
  </sheetViews>
  <sheetFormatPr baseColWidth="10" defaultRowHeight="16" x14ac:dyDescent="0.2"/>
  <sheetData>
    <row r="1" spans="1:21" ht="51" x14ac:dyDescent="0.2">
      <c r="A1" s="15" t="s">
        <v>88</v>
      </c>
      <c r="B1" s="10" t="s">
        <v>231</v>
      </c>
      <c r="C1" s="10" t="s">
        <v>232</v>
      </c>
      <c r="D1" s="10" t="s">
        <v>233</v>
      </c>
      <c r="E1" s="10" t="s">
        <v>234</v>
      </c>
      <c r="F1" s="10" t="s">
        <v>235</v>
      </c>
      <c r="G1" s="10" t="s">
        <v>236</v>
      </c>
      <c r="H1" s="10" t="s">
        <v>237</v>
      </c>
      <c r="I1" s="10" t="s">
        <v>238</v>
      </c>
      <c r="J1" s="10" t="s">
        <v>239</v>
      </c>
      <c r="K1" s="10" t="s">
        <v>240</v>
      </c>
      <c r="L1" s="10" t="s">
        <v>241</v>
      </c>
      <c r="M1" s="10" t="s">
        <v>242</v>
      </c>
      <c r="N1" s="10" t="s">
        <v>243</v>
      </c>
      <c r="O1" s="10" t="s">
        <v>244</v>
      </c>
      <c r="P1" s="10" t="s">
        <v>245</v>
      </c>
      <c r="Q1" s="10" t="s">
        <v>246</v>
      </c>
      <c r="R1" s="10" t="s">
        <v>247</v>
      </c>
      <c r="S1" s="10" t="s">
        <v>248</v>
      </c>
      <c r="T1" s="10" t="s">
        <v>249</v>
      </c>
    </row>
    <row r="2" spans="1:2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1" ht="17" x14ac:dyDescent="0.2">
      <c r="A3" s="10" t="s">
        <v>114</v>
      </c>
      <c r="B3" s="10">
        <v>30</v>
      </c>
      <c r="C3" s="10">
        <v>8</v>
      </c>
      <c r="D3" s="10">
        <v>20</v>
      </c>
      <c r="E3" s="10">
        <v>0</v>
      </c>
      <c r="F3" s="10">
        <v>9</v>
      </c>
      <c r="G3" s="10">
        <v>64</v>
      </c>
      <c r="H3" s="10">
        <v>6</v>
      </c>
      <c r="I3" s="10">
        <v>0</v>
      </c>
      <c r="J3" s="10">
        <v>44</v>
      </c>
      <c r="K3" s="10">
        <v>1</v>
      </c>
      <c r="L3" s="10">
        <v>80</v>
      </c>
      <c r="M3" s="10">
        <v>22</v>
      </c>
      <c r="N3" s="10">
        <v>21</v>
      </c>
      <c r="O3" s="10">
        <v>3</v>
      </c>
      <c r="P3" s="10">
        <v>52</v>
      </c>
      <c r="Q3" s="10">
        <v>0</v>
      </c>
      <c r="R3" s="10">
        <v>17</v>
      </c>
      <c r="S3" s="10">
        <v>0</v>
      </c>
      <c r="T3" s="10">
        <v>4</v>
      </c>
      <c r="U3">
        <f>SUM(B3:T3)</f>
        <v>381</v>
      </c>
    </row>
    <row r="4" spans="1:21" ht="17" x14ac:dyDescent="0.2">
      <c r="A4" s="10" t="s">
        <v>115</v>
      </c>
      <c r="B4" s="10">
        <v>36</v>
      </c>
      <c r="C4" s="10">
        <v>11</v>
      </c>
      <c r="D4" s="10">
        <v>14</v>
      </c>
      <c r="E4" s="10">
        <v>2</v>
      </c>
      <c r="F4" s="10">
        <v>2</v>
      </c>
      <c r="G4" s="10">
        <v>11</v>
      </c>
      <c r="H4" s="10">
        <v>4</v>
      </c>
      <c r="I4" s="10">
        <v>1</v>
      </c>
      <c r="J4" s="10">
        <v>44</v>
      </c>
      <c r="K4" s="10">
        <v>0</v>
      </c>
      <c r="L4" s="10">
        <v>38</v>
      </c>
      <c r="M4" s="10">
        <v>31</v>
      </c>
      <c r="N4" s="10">
        <v>50</v>
      </c>
      <c r="O4" s="10">
        <v>0</v>
      </c>
      <c r="P4" s="10">
        <v>17</v>
      </c>
      <c r="Q4" s="10">
        <v>16</v>
      </c>
      <c r="R4" s="10">
        <v>35</v>
      </c>
      <c r="S4" s="10">
        <v>1</v>
      </c>
      <c r="T4" s="10">
        <v>19</v>
      </c>
      <c r="U4">
        <f t="shared" ref="U4:U6" si="0">SUM(B4:T4)</f>
        <v>332</v>
      </c>
    </row>
    <row r="5" spans="1:21" ht="17" x14ac:dyDescent="0.2">
      <c r="A5" s="10" t="s">
        <v>116</v>
      </c>
      <c r="B5" s="10">
        <v>0</v>
      </c>
      <c r="C5" s="10">
        <v>0</v>
      </c>
      <c r="D5" s="10">
        <v>1</v>
      </c>
      <c r="E5" s="10">
        <v>1</v>
      </c>
      <c r="F5" s="10">
        <v>0</v>
      </c>
      <c r="G5" s="10">
        <v>1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1</v>
      </c>
      <c r="N5" s="10">
        <v>1</v>
      </c>
      <c r="O5" s="10">
        <v>0</v>
      </c>
      <c r="P5" s="10">
        <v>1</v>
      </c>
      <c r="Q5" s="10">
        <v>0</v>
      </c>
      <c r="R5" s="10">
        <v>2</v>
      </c>
      <c r="S5" s="10">
        <v>0</v>
      </c>
      <c r="T5" s="10">
        <v>0</v>
      </c>
      <c r="U5">
        <f t="shared" si="0"/>
        <v>8</v>
      </c>
    </row>
    <row r="6" spans="1:21" ht="17" x14ac:dyDescent="0.2">
      <c r="A6" s="10" t="s">
        <v>117</v>
      </c>
      <c r="B6">
        <f>SUM(B3:B5)</f>
        <v>66</v>
      </c>
      <c r="C6">
        <f t="shared" ref="C6:T6" si="1">SUM(C3:C5)</f>
        <v>19</v>
      </c>
      <c r="D6">
        <f t="shared" si="1"/>
        <v>35</v>
      </c>
      <c r="E6">
        <f t="shared" si="1"/>
        <v>3</v>
      </c>
      <c r="F6">
        <f t="shared" si="1"/>
        <v>11</v>
      </c>
      <c r="G6" s="12">
        <f t="shared" si="1"/>
        <v>76</v>
      </c>
      <c r="H6">
        <f t="shared" si="1"/>
        <v>10</v>
      </c>
      <c r="I6">
        <f t="shared" si="1"/>
        <v>1</v>
      </c>
      <c r="J6" s="12">
        <f t="shared" si="1"/>
        <v>88</v>
      </c>
      <c r="K6">
        <f t="shared" si="1"/>
        <v>1</v>
      </c>
      <c r="L6" s="12">
        <f t="shared" si="1"/>
        <v>118</v>
      </c>
      <c r="M6">
        <f t="shared" si="1"/>
        <v>54</v>
      </c>
      <c r="N6" s="12">
        <f t="shared" si="1"/>
        <v>72</v>
      </c>
      <c r="O6">
        <f t="shared" si="1"/>
        <v>3</v>
      </c>
      <c r="P6" s="12">
        <f t="shared" si="1"/>
        <v>70</v>
      </c>
      <c r="Q6">
        <f t="shared" si="1"/>
        <v>16</v>
      </c>
      <c r="R6">
        <f t="shared" si="1"/>
        <v>54</v>
      </c>
      <c r="S6">
        <f t="shared" si="1"/>
        <v>1</v>
      </c>
      <c r="T6">
        <f t="shared" si="1"/>
        <v>23</v>
      </c>
      <c r="U6">
        <f t="shared" si="0"/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ChiSquare</vt:lpstr>
      <vt:lpstr>Overview Records</vt:lpstr>
      <vt:lpstr>Richness+Evenness</vt:lpstr>
      <vt:lpstr>RankCorrelation</vt:lpstr>
      <vt:lpstr>Hesperiidae</vt:lpstr>
      <vt:lpstr>Lycaenidae</vt:lpstr>
      <vt:lpstr>Nymphalidae</vt:lpstr>
      <vt:lpstr>Papilionidae</vt:lpstr>
      <vt:lpstr>Pieridae</vt:lpstr>
      <vt:lpstr>Bombus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Whipple,Sarah (EID)</dc:creator>
  <cp:lastModifiedBy>Whipple,Sarah (EID)</cp:lastModifiedBy>
  <dcterms:created xsi:type="dcterms:W3CDTF">2022-12-12T20:16:28Z</dcterms:created>
  <dcterms:modified xsi:type="dcterms:W3CDTF">2022-12-12T20:33:39Z</dcterms:modified>
</cp:coreProperties>
</file>