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내 드라이브\컨설팅\교육\베바스토코리아\진행\week2\"/>
    </mc:Choice>
  </mc:AlternateContent>
  <xr:revisionPtr revIDLastSave="0" documentId="13_ncr:1_{F77D2DCC-32DF-4591-8CB4-825B6C1F6741}" xr6:coauthVersionLast="47" xr6:coauthVersionMax="47" xr10:uidLastSave="{00000000-0000-0000-0000-000000000000}"/>
  <bookViews>
    <workbookView xWindow="1044" yWindow="-108" windowWidth="22104" windowHeight="13176" tabRatio="794" activeTab="2" xr2:uid="{00000000-000D-0000-FFFF-FFFF00000000}"/>
  </bookViews>
  <sheets>
    <sheet name="1_연산자" sheetId="27" r:id="rId1"/>
    <sheet name="2_참조" sheetId="30" r:id="rId2"/>
    <sheet name="Sheet1" sheetId="37" r:id="rId3"/>
    <sheet name="3_함수" sheetId="25" r:id="rId4"/>
    <sheet name="||||" sheetId="28" r:id="rId5"/>
    <sheet name="left와mid" sheetId="2" r:id="rId6"/>
    <sheet name="rounddown" sheetId="3" r:id="rId7"/>
    <sheet name="round중첩" sheetId="4" r:id="rId8"/>
    <sheet name="indirect" sheetId="22" r:id="rId9"/>
    <sheet name="rank" sheetId="7" r:id="rId10"/>
    <sheet name="|||" sheetId="26" r:id="rId11"/>
    <sheet name="count_ifs" sheetId="6" r:id="rId12"/>
    <sheet name="sumif와 averageif" sheetId="8" r:id="rId13"/>
    <sheet name="Averageif" sheetId="35" r:id="rId14"/>
    <sheet name="||" sheetId="23" r:id="rId15"/>
    <sheet name="Large와Small " sheetId="10" r:id="rId16"/>
    <sheet name="IF" sheetId="12" r:id="rId17"/>
    <sheet name="vlookup" sheetId="20" r:id="rId18"/>
    <sheet name="hlookup" sheetId="21" r:id="rId19"/>
    <sheet name="datedif" sheetId="33" r:id="rId20"/>
    <sheet name="|" sheetId="14" r:id="rId21"/>
    <sheet name="실습1" sheetId="15" r:id="rId22"/>
    <sheet name="실습1_사원정보" sheetId="16" r:id="rId23"/>
    <sheet name="|_|" sheetId="36" r:id="rId24"/>
    <sheet name="실습2" sheetId="24" r:id="rId25"/>
  </sheets>
  <definedNames>
    <definedName name="Agnt" localSheetId="4">실습2!#REF!</definedName>
    <definedName name="Agnt">실습2!#REF!</definedName>
    <definedName name="Order" localSheetId="4">실습2!#REF!</definedName>
    <definedName name="Order">실습2!#REF!</definedName>
    <definedName name="구분" localSheetId="4">실습2!#REF!</definedName>
    <definedName name="구분">실습2!#REF!</definedName>
    <definedName name="유형" localSheetId="4">실습2!#REF!</definedName>
    <definedName name="유형">실습2!#REF!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37" l="1"/>
  <c r="M8" i="37"/>
  <c r="M9" i="37"/>
  <c r="M10" i="37"/>
  <c r="M11" i="37"/>
  <c r="F31" i="30"/>
  <c r="E31" i="30"/>
  <c r="E32" i="30"/>
  <c r="D27" i="33"/>
  <c r="D24" i="33"/>
  <c r="D21" i="33"/>
  <c r="D18" i="33"/>
  <c r="D15" i="33"/>
  <c r="D10" i="33"/>
  <c r="D9" i="33"/>
  <c r="D8" i="33"/>
  <c r="D7" i="33"/>
  <c r="D5" i="33"/>
  <c r="D6" i="33"/>
  <c r="F32" i="30"/>
  <c r="D33" i="30"/>
  <c r="C33" i="30"/>
  <c r="D32" i="30"/>
  <c r="D31" i="30"/>
  <c r="D25" i="30"/>
  <c r="C4" i="15" l="1"/>
  <c r="C5" i="15"/>
  <c r="C6" i="15"/>
  <c r="C7" i="15"/>
  <c r="C8" i="15"/>
  <c r="C9" i="15"/>
  <c r="C10" i="15"/>
  <c r="C11" i="15"/>
  <c r="C3" i="15"/>
  <c r="I18" i="10" l="1"/>
  <c r="I17" i="10"/>
  <c r="I16" i="10"/>
  <c r="I15" i="10"/>
  <c r="I14" i="10"/>
  <c r="I13" i="10"/>
  <c r="I12" i="10"/>
  <c r="I11" i="10"/>
  <c r="I10" i="10"/>
  <c r="I9" i="10"/>
  <c r="I8" i="10"/>
  <c r="I7" i="10"/>
</calcChain>
</file>

<file path=xl/sharedStrings.xml><?xml version="1.0" encoding="utf-8"?>
<sst xmlns="http://schemas.openxmlformats.org/spreadsheetml/2006/main" count="1522" uniqueCount="839">
  <si>
    <t>교육생 명단</t>
    <phoneticPr fontId="2" type="noConversion"/>
  </si>
  <si>
    <t xml:space="preserve">기준일 : </t>
    <phoneticPr fontId="2" type="noConversion"/>
  </si>
  <si>
    <t>성명</t>
    <phoneticPr fontId="2" type="noConversion"/>
  </si>
  <si>
    <t>주민번호</t>
    <phoneticPr fontId="2" type="noConversion"/>
  </si>
  <si>
    <t>년</t>
    <phoneticPr fontId="2" type="noConversion"/>
  </si>
  <si>
    <t>월</t>
    <phoneticPr fontId="2" type="noConversion"/>
  </si>
  <si>
    <t>일</t>
    <phoneticPr fontId="2" type="noConversion"/>
  </si>
  <si>
    <t>장은주</t>
    <phoneticPr fontId="11" type="noConversion"/>
  </si>
  <si>
    <t>020325-4******</t>
  </si>
  <si>
    <t>김세원</t>
    <phoneticPr fontId="11" type="noConversion"/>
  </si>
  <si>
    <t>021201-3******</t>
    <phoneticPr fontId="2" type="noConversion"/>
  </si>
  <si>
    <t>한혜경</t>
    <phoneticPr fontId="11" type="noConversion"/>
  </si>
  <si>
    <t>001020-4******</t>
    <phoneticPr fontId="2" type="noConversion"/>
  </si>
  <si>
    <t>이영미</t>
    <phoneticPr fontId="11" type="noConversion"/>
  </si>
  <si>
    <t>031129-3******</t>
    <phoneticPr fontId="2" type="noConversion"/>
  </si>
  <si>
    <t>김효린</t>
    <phoneticPr fontId="11" type="noConversion"/>
  </si>
  <si>
    <t>030929-4******</t>
    <phoneticPr fontId="2" type="noConversion"/>
  </si>
  <si>
    <t>방명호</t>
    <phoneticPr fontId="11" type="noConversion"/>
  </si>
  <si>
    <t>040509-4******</t>
    <phoneticPr fontId="2" type="noConversion"/>
  </si>
  <si>
    <t>권성호</t>
    <phoneticPr fontId="11" type="noConversion"/>
  </si>
  <si>
    <t>040321-2******</t>
    <phoneticPr fontId="2" type="noConversion"/>
  </si>
  <si>
    <t>최윤희</t>
    <phoneticPr fontId="11" type="noConversion"/>
  </si>
  <si>
    <t>000413-4******</t>
    <phoneticPr fontId="2" type="noConversion"/>
  </si>
  <si>
    <t>방현숙</t>
    <phoneticPr fontId="11" type="noConversion"/>
  </si>
  <si>
    <t>031110-3******</t>
    <phoneticPr fontId="2" type="noConversion"/>
  </si>
  <si>
    <t>아르바이트 임금 지급 내역</t>
    <phoneticPr fontId="2" type="noConversion"/>
  </si>
  <si>
    <t>이름</t>
    <phoneticPr fontId="2" type="noConversion"/>
  </si>
  <si>
    <t>단가(h)</t>
    <phoneticPr fontId="2" type="noConversion"/>
  </si>
  <si>
    <t>시간</t>
    <phoneticPr fontId="2" type="noConversion"/>
  </si>
  <si>
    <t>금액</t>
    <phoneticPr fontId="2" type="noConversion"/>
  </si>
  <si>
    <t>소득세</t>
    <phoneticPr fontId="2" type="noConversion"/>
  </si>
  <si>
    <t>실지급액</t>
    <phoneticPr fontId="2" type="noConversion"/>
  </si>
  <si>
    <t>중장년 ICT 특화 과정 교육 결과</t>
    <phoneticPr fontId="2" type="noConversion"/>
  </si>
  <si>
    <t>출석번호</t>
    <phoneticPr fontId="2" type="noConversion"/>
  </si>
  <si>
    <t>연령</t>
    <phoneticPr fontId="2" type="noConversion"/>
  </si>
  <si>
    <t>지역</t>
    <phoneticPr fontId="2" type="noConversion"/>
  </si>
  <si>
    <t>보고서 이론</t>
    <phoneticPr fontId="2" type="noConversion"/>
  </si>
  <si>
    <t>보고서 실무</t>
    <phoneticPr fontId="2" type="noConversion"/>
  </si>
  <si>
    <t>프레젠테이션</t>
    <phoneticPr fontId="2" type="noConversion"/>
  </si>
  <si>
    <t>평균</t>
    <phoneticPr fontId="2" type="noConversion"/>
  </si>
  <si>
    <t>시흥</t>
  </si>
  <si>
    <t>부천</t>
  </si>
  <si>
    <t>안양</t>
  </si>
  <si>
    <t>광명</t>
  </si>
  <si>
    <t>안산</t>
  </si>
  <si>
    <t>인천</t>
  </si>
  <si>
    <t>김동원</t>
    <phoneticPr fontId="11" type="noConversion"/>
  </si>
  <si>
    <t>지현우</t>
    <phoneticPr fontId="11" type="noConversion"/>
  </si>
  <si>
    <t>곽세형</t>
    <phoneticPr fontId="11" type="noConversion"/>
  </si>
  <si>
    <t>강명훈</t>
    <phoneticPr fontId="11" type="noConversion"/>
  </si>
  <si>
    <t>이준희</t>
    <phoneticPr fontId="11" type="noConversion"/>
  </si>
  <si>
    <t>성동호</t>
    <phoneticPr fontId="11" type="noConversion"/>
  </si>
  <si>
    <t>박민규</t>
    <phoneticPr fontId="11" type="noConversion"/>
  </si>
  <si>
    <t>김찬효</t>
    <phoneticPr fontId="11" type="noConversion"/>
  </si>
  <si>
    <t>한경하</t>
    <phoneticPr fontId="11" type="noConversion"/>
  </si>
  <si>
    <t>이혜림</t>
    <phoneticPr fontId="11" type="noConversion"/>
  </si>
  <si>
    <t>최선하</t>
    <phoneticPr fontId="11" type="noConversion"/>
  </si>
  <si>
    <t>중장년 ICT 특화 과정 출석부</t>
    <phoneticPr fontId="2" type="noConversion"/>
  </si>
  <si>
    <t>출석 일수</t>
    <phoneticPr fontId="2" type="noConversion"/>
  </si>
  <si>
    <t>○</t>
    <phoneticPr fontId="11" type="noConversion"/>
  </si>
  <si>
    <t>○</t>
  </si>
  <si>
    <t>○</t>
    <phoneticPr fontId="2" type="noConversion"/>
  </si>
  <si>
    <t>출석인원</t>
    <phoneticPr fontId="2" type="noConversion"/>
  </si>
  <si>
    <t>결석인원</t>
    <phoneticPr fontId="2" type="noConversion"/>
  </si>
  <si>
    <t>수료 인원수</t>
    <phoneticPr fontId="2" type="noConversion"/>
  </si>
  <si>
    <t>평가점수</t>
    <phoneticPr fontId="2" type="noConversion"/>
  </si>
  <si>
    <t>과제점수</t>
    <phoneticPr fontId="2" type="noConversion"/>
  </si>
  <si>
    <t>점수</t>
    <phoneticPr fontId="2" type="noConversion"/>
  </si>
  <si>
    <t>순위</t>
    <phoneticPr fontId="2" type="noConversion"/>
  </si>
  <si>
    <t>동구</t>
    <phoneticPr fontId="2" type="noConversion"/>
  </si>
  <si>
    <t>수영구</t>
    <phoneticPr fontId="2" type="noConversion"/>
  </si>
  <si>
    <t>서구</t>
    <phoneticPr fontId="2" type="noConversion"/>
  </si>
  <si>
    <t>동래구</t>
    <phoneticPr fontId="2" type="noConversion"/>
  </si>
  <si>
    <t>남구</t>
    <phoneticPr fontId="2" type="noConversion"/>
  </si>
  <si>
    <t>거래처 매출 현황</t>
    <phoneticPr fontId="2" type="noConversion"/>
  </si>
  <si>
    <t>일자</t>
    <phoneticPr fontId="11" type="noConversion"/>
  </si>
  <si>
    <t>지점명</t>
    <phoneticPr fontId="11" type="noConversion"/>
  </si>
  <si>
    <t>품명</t>
    <phoneticPr fontId="11" type="noConversion"/>
  </si>
  <si>
    <t>단가</t>
    <phoneticPr fontId="11" type="noConversion"/>
  </si>
  <si>
    <t>수량</t>
    <phoneticPr fontId="11" type="noConversion"/>
  </si>
  <si>
    <t>금액</t>
    <phoneticPr fontId="11" type="noConversion"/>
  </si>
  <si>
    <t>입금액</t>
    <phoneticPr fontId="11" type="noConversion"/>
  </si>
  <si>
    <t>미수금액</t>
    <phoneticPr fontId="11" type="noConversion"/>
  </si>
  <si>
    <t>부천점의 금액 합계</t>
    <phoneticPr fontId="2" type="noConversion"/>
  </si>
  <si>
    <t>부천점의 금액 평균</t>
    <phoneticPr fontId="2" type="noConversion"/>
  </si>
  <si>
    <t>안산점</t>
    <phoneticPr fontId="2" type="noConversion"/>
  </si>
  <si>
    <t>잉크젯프린터</t>
  </si>
  <si>
    <t>아이패드</t>
  </si>
  <si>
    <t>노트북</t>
  </si>
  <si>
    <t>광명점</t>
    <phoneticPr fontId="2" type="noConversion"/>
  </si>
  <si>
    <t>빔프로젝트</t>
  </si>
  <si>
    <t>부천점의 아이패드 판매 금액의 합계</t>
    <phoneticPr fontId="15" type="noConversion"/>
  </si>
  <si>
    <t>PC</t>
  </si>
  <si>
    <t>부천점</t>
    <phoneticPr fontId="2" type="noConversion"/>
  </si>
  <si>
    <t>부천점의 아이패드 판매 금액의 평균</t>
    <phoneticPr fontId="15" type="noConversion"/>
  </si>
  <si>
    <t>마우스패드(스틸)</t>
    <phoneticPr fontId="2" type="noConversion"/>
  </si>
  <si>
    <t>마우스</t>
    <phoneticPr fontId="2" type="noConversion"/>
  </si>
  <si>
    <t>군포점</t>
    <phoneticPr fontId="2" type="noConversion"/>
  </si>
  <si>
    <t>송도점</t>
    <phoneticPr fontId="2" type="noConversion"/>
  </si>
  <si>
    <t>시흥점</t>
    <phoneticPr fontId="2" type="noConversion"/>
  </si>
  <si>
    <t>배곧점</t>
    <phoneticPr fontId="2" type="noConversion"/>
  </si>
  <si>
    <t>정왕점</t>
    <phoneticPr fontId="2" type="noConversion"/>
  </si>
  <si>
    <t>대야점</t>
    <phoneticPr fontId="2" type="noConversion"/>
  </si>
  <si>
    <t>하중동</t>
    <phoneticPr fontId="2" type="noConversion"/>
  </si>
  <si>
    <t>장곡동</t>
    <phoneticPr fontId="2" type="noConversion"/>
  </si>
  <si>
    <t>중동점</t>
    <phoneticPr fontId="2" type="noConversion"/>
  </si>
  <si>
    <t>상동점</t>
    <phoneticPr fontId="2" type="noConversion"/>
  </si>
  <si>
    <t>화성점</t>
    <phoneticPr fontId="2" type="noConversion"/>
  </si>
  <si>
    <t>오산점</t>
    <phoneticPr fontId="2" type="noConversion"/>
  </si>
  <si>
    <t>원미점</t>
    <phoneticPr fontId="2" type="noConversion"/>
  </si>
  <si>
    <t>팀별 현황</t>
    <phoneticPr fontId="2" type="noConversion"/>
  </si>
  <si>
    <t>A팀</t>
  </si>
  <si>
    <t>B팀</t>
  </si>
  <si>
    <t>C팀</t>
  </si>
  <si>
    <t>D팀</t>
  </si>
  <si>
    <t>E팀</t>
  </si>
  <si>
    <t>총합계</t>
  </si>
  <si>
    <t>순위</t>
  </si>
  <si>
    <t>합계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</si>
  <si>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</si>
  <si>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</si>
  <si>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</si>
  <si>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</si>
  <si>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</si>
  <si>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</si>
  <si>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</si>
  <si>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</si>
  <si>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</si>
  <si>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</si>
  <si>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</si>
  <si>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</si>
  <si>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팀별 합계</t>
  </si>
  <si>
    <t>팀별 평균</t>
  </si>
  <si>
    <t>직원 정보화 교육 평가 결과</t>
    <phoneticPr fontId="11" type="noConversion"/>
  </si>
  <si>
    <t>장은주</t>
    <phoneticPr fontId="2" type="noConversion"/>
  </si>
  <si>
    <t>평균점수</t>
    <phoneticPr fontId="2" type="noConversion"/>
  </si>
  <si>
    <t>평가</t>
    <phoneticPr fontId="2" type="noConversion"/>
  </si>
  <si>
    <t>김용민</t>
    <phoneticPr fontId="11" type="noConversion"/>
  </si>
  <si>
    <t>사원번호</t>
    <phoneticPr fontId="21" type="noConversion"/>
  </si>
  <si>
    <t>사원이름</t>
    <phoneticPr fontId="2" type="noConversion"/>
  </si>
  <si>
    <t>입사일</t>
    <phoneticPr fontId="2" type="noConversion"/>
  </si>
  <si>
    <t>근속년수</t>
    <phoneticPr fontId="2" type="noConversion"/>
  </si>
  <si>
    <t>휴가일수</t>
    <phoneticPr fontId="2" type="noConversion"/>
  </si>
  <si>
    <t>CG92134</t>
    <phoneticPr fontId="21" type="noConversion"/>
  </si>
  <si>
    <t>CG92117</t>
    <phoneticPr fontId="21" type="noConversion"/>
  </si>
  <si>
    <t>CG92111</t>
    <phoneticPr fontId="21" type="noConversion"/>
  </si>
  <si>
    <t>CG91119</t>
    <phoneticPr fontId="21" type="noConversion"/>
  </si>
  <si>
    <t>CG91115</t>
    <phoneticPr fontId="21" type="noConversion"/>
  </si>
  <si>
    <t>CG91113</t>
    <phoneticPr fontId="21" type="noConversion"/>
  </si>
  <si>
    <t>CG90118</t>
    <phoneticPr fontId="21" type="noConversion"/>
  </si>
  <si>
    <t>CG90116</t>
    <phoneticPr fontId="21" type="noConversion"/>
  </si>
  <si>
    <t>CG90112</t>
    <phoneticPr fontId="21" type="noConversion"/>
  </si>
  <si>
    <t>직위</t>
  </si>
  <si>
    <t>성별</t>
  </si>
  <si>
    <t>나이</t>
    <phoneticPr fontId="21" type="noConversion"/>
  </si>
  <si>
    <t>입사일</t>
  </si>
  <si>
    <t>자택 전화</t>
  </si>
  <si>
    <t>내선 번호</t>
  </si>
  <si>
    <t>박병철</t>
    <phoneticPr fontId="2" type="noConversion"/>
  </si>
  <si>
    <t>사원</t>
    <phoneticPr fontId="21" type="noConversion"/>
  </si>
  <si>
    <t>남</t>
    <phoneticPr fontId="2" type="noConversion"/>
  </si>
  <si>
    <t>(02)578-8988</t>
  </si>
  <si>
    <t>고원지</t>
  </si>
  <si>
    <t>과장</t>
    <phoneticPr fontId="21" type="noConversion"/>
  </si>
  <si>
    <t>여</t>
    <phoneticPr fontId="2" type="noConversion"/>
  </si>
  <si>
    <t>(031)69-0136</t>
  </si>
  <si>
    <t>김동호</t>
  </si>
  <si>
    <t>(061)73-0256</t>
  </si>
  <si>
    <t>김소훈</t>
  </si>
  <si>
    <t>대리</t>
    <phoneticPr fontId="21" type="noConversion"/>
  </si>
  <si>
    <t>여</t>
  </si>
  <si>
    <t>(051)587-4783</t>
  </si>
  <si>
    <t>정수란</t>
  </si>
  <si>
    <t>부장</t>
    <phoneticPr fontId="21" type="noConversion"/>
  </si>
  <si>
    <t>(031)515-0278</t>
  </si>
  <si>
    <t>조예준</t>
  </si>
  <si>
    <t>남</t>
  </si>
  <si>
    <t>(041)518-3876</t>
  </si>
  <si>
    <t>한재호</t>
  </si>
  <si>
    <t>(041)19-1784</t>
  </si>
  <si>
    <t>김기연</t>
    <phoneticPr fontId="2" type="noConversion"/>
  </si>
  <si>
    <t>(061)983-1985</t>
  </si>
  <si>
    <t>신재우</t>
    <phoneticPr fontId="2" type="noConversion"/>
  </si>
  <si>
    <t>(051)465-1248</t>
  </si>
  <si>
    <t>90~100</t>
    <phoneticPr fontId="2" type="noConversion"/>
  </si>
  <si>
    <t>80~90</t>
    <phoneticPr fontId="2" type="noConversion"/>
  </si>
  <si>
    <t>70~80</t>
    <phoneticPr fontId="2" type="noConversion"/>
  </si>
  <si>
    <t>60미만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</si>
  <si>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</si>
  <si>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</si>
  <si>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</si>
  <si>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</si>
  <si>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등급</t>
    <phoneticPr fontId="2" type="noConversion"/>
  </si>
  <si>
    <t>사원정보 시트에서 사원이름/입사일/근속년수를 불러와서 휴가일수를 계산하여라</t>
    <phoneticPr fontId="2" type="noConversion"/>
  </si>
  <si>
    <t>vlookup()</t>
    <phoneticPr fontId="2" type="noConversion"/>
  </si>
  <si>
    <t>ID</t>
    <phoneticPr fontId="2" type="noConversion"/>
  </si>
  <si>
    <t>합계</t>
    <phoneticPr fontId="2" type="noConversion"/>
  </si>
  <si>
    <t>Large와Small 시트를 참고하여 팀별 합계와 평균을 가지고 오시오</t>
    <phoneticPr fontId="2" type="noConversion"/>
  </si>
  <si>
    <t>설명</t>
    <phoneticPr fontId="2" type="noConversion"/>
  </si>
  <si>
    <t>CODE</t>
    <phoneticPr fontId="11" type="noConversion"/>
  </si>
  <si>
    <t>P010</t>
    <phoneticPr fontId="11" type="noConversion"/>
  </si>
  <si>
    <t>P020</t>
    <phoneticPr fontId="2" type="noConversion"/>
  </si>
  <si>
    <t>P030</t>
    <phoneticPr fontId="2" type="noConversion"/>
  </si>
  <si>
    <t>P040</t>
    <phoneticPr fontId="2" type="noConversion"/>
  </si>
  <si>
    <t>P050</t>
    <phoneticPr fontId="2" type="noConversion"/>
  </si>
  <si>
    <t>P060</t>
    <phoneticPr fontId="2" type="noConversion"/>
  </si>
  <si>
    <t>P070</t>
    <phoneticPr fontId="2" type="noConversion"/>
  </si>
  <si>
    <t>P080</t>
    <phoneticPr fontId="2" type="noConversion"/>
  </si>
  <si>
    <t>P090</t>
    <phoneticPr fontId="2" type="noConversion"/>
  </si>
  <si>
    <t>P100</t>
    <phoneticPr fontId="2" type="noConversion"/>
  </si>
  <si>
    <t>PLANT</t>
    <phoneticPr fontId="11" type="noConversion"/>
  </si>
  <si>
    <t>SEHZ</t>
    <phoneticPr fontId="11" type="noConversion"/>
  </si>
  <si>
    <t>SEV</t>
    <phoneticPr fontId="11" type="noConversion"/>
  </si>
  <si>
    <t>SIEL</t>
    <phoneticPr fontId="11" type="noConversion"/>
  </si>
  <si>
    <t>SSKMT</t>
    <phoneticPr fontId="11" type="noConversion"/>
  </si>
  <si>
    <t>TSTC</t>
    <phoneticPr fontId="11" type="noConversion"/>
  </si>
  <si>
    <t>TSTC-DI</t>
    <phoneticPr fontId="11" type="noConversion"/>
  </si>
  <si>
    <t>TSOE</t>
    <phoneticPr fontId="11" type="noConversion"/>
  </si>
  <si>
    <t>SESC</t>
    <phoneticPr fontId="11" type="noConversion"/>
  </si>
  <si>
    <t>SEVT</t>
    <phoneticPr fontId="11" type="noConversion"/>
  </si>
  <si>
    <t>SEV-DI</t>
    <phoneticPr fontId="11" type="noConversion"/>
  </si>
  <si>
    <t>지역</t>
    <phoneticPr fontId="11" type="noConversion"/>
  </si>
  <si>
    <t>부산</t>
    <phoneticPr fontId="11" type="noConversion"/>
  </si>
  <si>
    <t>서울</t>
    <phoneticPr fontId="11" type="noConversion"/>
  </si>
  <si>
    <t>경기</t>
    <phoneticPr fontId="11" type="noConversion"/>
  </si>
  <si>
    <t>광주</t>
    <phoneticPr fontId="11" type="noConversion"/>
  </si>
  <si>
    <t>인천</t>
    <phoneticPr fontId="11" type="noConversion"/>
  </si>
  <si>
    <t>대전</t>
    <phoneticPr fontId="11" type="noConversion"/>
  </si>
  <si>
    <t>진해</t>
    <phoneticPr fontId="11" type="noConversion"/>
  </si>
  <si>
    <t>전주</t>
    <phoneticPr fontId="11" type="noConversion"/>
  </si>
  <si>
    <t>목포</t>
    <phoneticPr fontId="11" type="noConversion"/>
  </si>
  <si>
    <t>마산</t>
    <phoneticPr fontId="11" type="noConversion"/>
  </si>
  <si>
    <t>주문번호</t>
    <phoneticPr fontId="11" type="noConversion"/>
  </si>
  <si>
    <t>수량</t>
    <phoneticPr fontId="2" type="noConversion"/>
  </si>
  <si>
    <t>P010</t>
    <phoneticPr fontId="2" type="noConversion"/>
  </si>
  <si>
    <t>P015</t>
    <phoneticPr fontId="2" type="noConversion"/>
  </si>
  <si>
    <t>P017</t>
    <phoneticPr fontId="2" type="noConversion"/>
  </si>
  <si>
    <t>P025</t>
    <phoneticPr fontId="2" type="noConversion"/>
  </si>
  <si>
    <t>P044</t>
    <phoneticPr fontId="2" type="noConversion"/>
  </si>
  <si>
    <t>P077</t>
    <phoneticPr fontId="2" type="noConversion"/>
  </si>
  <si>
    <t>P085</t>
    <phoneticPr fontId="2" type="noConversion"/>
  </si>
  <si>
    <t>아래 기준을 통해 Plant와 지역을 채우시오</t>
    <phoneticPr fontId="2" type="noConversion"/>
  </si>
  <si>
    <t>SHIPCODE</t>
    <phoneticPr fontId="11" type="noConversion"/>
  </si>
  <si>
    <t>부산</t>
    <phoneticPr fontId="2" type="noConversion"/>
  </si>
  <si>
    <t>마산</t>
    <phoneticPr fontId="2" type="noConversion"/>
  </si>
  <si>
    <t>SHIPCODE</t>
    <phoneticPr fontId="2" type="noConversion"/>
  </si>
  <si>
    <t>목포</t>
    <phoneticPr fontId="2" type="noConversion"/>
  </si>
  <si>
    <t>P003</t>
  </si>
  <si>
    <t>C550-14</t>
  </si>
  <si>
    <t>P004</t>
  </si>
  <si>
    <t>C6K0-01</t>
  </si>
  <si>
    <t>서울</t>
    <phoneticPr fontId="2" type="noConversion"/>
  </si>
  <si>
    <t>P006</t>
  </si>
  <si>
    <t>C6F0-04</t>
  </si>
  <si>
    <t>광주</t>
    <phoneticPr fontId="2" type="noConversion"/>
  </si>
  <si>
    <t>P010</t>
  </si>
  <si>
    <t>C5H0-07</t>
  </si>
  <si>
    <t>P009</t>
  </si>
  <si>
    <t>C5H2-01</t>
  </si>
  <si>
    <t>인천</t>
    <phoneticPr fontId="2" type="noConversion"/>
  </si>
  <si>
    <t>P001</t>
    <phoneticPr fontId="11" type="noConversion"/>
  </si>
  <si>
    <t>C670-04</t>
  </si>
  <si>
    <t>P002</t>
  </si>
  <si>
    <t>C5H0-01</t>
  </si>
  <si>
    <t>진해</t>
    <phoneticPr fontId="2" type="noConversion"/>
  </si>
  <si>
    <t>P005</t>
  </si>
  <si>
    <t>C6F0-01</t>
  </si>
  <si>
    <t>P008</t>
  </si>
  <si>
    <t>C6H0-01</t>
    <phoneticPr fontId="11" type="noConversion"/>
  </si>
  <si>
    <t>P007</t>
  </si>
  <si>
    <t>K601-01</t>
  </si>
  <si>
    <t>오른쪽 표를 참조하여 아래 표를 채우시오</t>
    <phoneticPr fontId="2" type="noConversion"/>
  </si>
  <si>
    <t>round중첩 시트를 참고하여 ID를 가지고 남은 값을 불러오시오</t>
    <phoneticPr fontId="2" type="noConversion"/>
  </si>
  <si>
    <t>*교육생의 평가를 등급으로 표시하시오</t>
    <phoneticPr fontId="2" type="noConversion"/>
  </si>
  <si>
    <t>Large함수</t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</si>
  <si>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mall함</t>
    </r>
    <r>
      <rPr>
        <sz val="11"/>
        <color theme="1"/>
        <rFont val="맑은 고딕"/>
        <family val="2"/>
        <charset val="129"/>
        <scheme val="minor"/>
      </rPr>
      <t>수</t>
    </r>
    <phoneticPr fontId="2" type="noConversion"/>
  </si>
  <si>
    <t>*hint</t>
    <phoneticPr fontId="2" type="noConversion"/>
  </si>
  <si>
    <t>번호</t>
    <phoneticPr fontId="11" type="noConversion"/>
  </si>
  <si>
    <t>셀주소</t>
    <phoneticPr fontId="2" type="noConversion"/>
  </si>
  <si>
    <t>셀값에 해당하는 셀 주소의 값</t>
    <phoneticPr fontId="11" type="noConversion"/>
  </si>
  <si>
    <t>NO.01</t>
    <phoneticPr fontId="2" type="noConversion"/>
  </si>
  <si>
    <t>NO.02</t>
  </si>
  <si>
    <t>업체code</t>
    <phoneticPr fontId="26" type="noConversion"/>
  </si>
  <si>
    <t>NO.03</t>
  </si>
  <si>
    <t>SEZ</t>
    <phoneticPr fontId="26" type="noConversion"/>
  </si>
  <si>
    <t>NO.04</t>
  </si>
  <si>
    <t>SEV</t>
    <phoneticPr fontId="26" type="noConversion"/>
  </si>
  <si>
    <t>NO.05</t>
  </si>
  <si>
    <t>SID</t>
    <phoneticPr fontId="26" type="noConversion"/>
  </si>
  <si>
    <t>SSK</t>
    <phoneticPr fontId="26" type="noConversion"/>
  </si>
  <si>
    <t>TST</t>
    <phoneticPr fontId="26" type="noConversion"/>
  </si>
  <si>
    <t>TDI</t>
    <phoneticPr fontId="26" type="noConversion"/>
  </si>
  <si>
    <t>TSO</t>
    <phoneticPr fontId="26" type="noConversion"/>
  </si>
  <si>
    <t>SES</t>
    <phoneticPr fontId="26" type="noConversion"/>
  </si>
  <si>
    <t>SVT</t>
    <phoneticPr fontId="26" type="noConversion"/>
  </si>
  <si>
    <t>SVI</t>
    <phoneticPr fontId="26" type="noConversion"/>
  </si>
  <si>
    <t>I8</t>
    <phoneticPr fontId="2" type="noConversion"/>
  </si>
  <si>
    <t>K11</t>
    <phoneticPr fontId="2" type="noConversion"/>
  </si>
  <si>
    <t>H4</t>
    <phoneticPr fontId="2" type="noConversion"/>
  </si>
  <si>
    <t>J11</t>
    <phoneticPr fontId="2" type="noConversion"/>
  </si>
  <si>
    <t>안산점</t>
  </si>
  <si>
    <t>광명점</t>
  </si>
  <si>
    <t>부천점</t>
  </si>
  <si>
    <t>군포점</t>
  </si>
  <si>
    <t>송도점</t>
  </si>
  <si>
    <t>시흥점</t>
  </si>
  <si>
    <t>배곧점</t>
  </si>
  <si>
    <t>정왕점</t>
  </si>
  <si>
    <t>대야점</t>
  </si>
  <si>
    <t>하중동</t>
  </si>
  <si>
    <t>장곡동</t>
  </si>
  <si>
    <t>중동점</t>
  </si>
  <si>
    <t>상동점</t>
  </si>
  <si>
    <t>화성점</t>
  </si>
  <si>
    <t>오산점</t>
  </si>
  <si>
    <t>원미점</t>
  </si>
  <si>
    <t>일자</t>
  </si>
  <si>
    <t>지점명</t>
  </si>
  <si>
    <t>품명</t>
  </si>
  <si>
    <t>단가</t>
  </si>
  <si>
    <t>수량</t>
  </si>
  <si>
    <t>금액</t>
  </si>
  <si>
    <t>입금액</t>
  </si>
  <si>
    <t>미수금액</t>
  </si>
  <si>
    <t>마우스패드(스틸)</t>
  </si>
  <si>
    <t>마우스</t>
  </si>
  <si>
    <t>아이패드</t>
    <phoneticPr fontId="2" type="noConversion"/>
  </si>
  <si>
    <t>잉크젯프린터</t>
    <phoneticPr fontId="2" type="noConversion"/>
  </si>
  <si>
    <t>미수비율</t>
    <phoneticPr fontId="2" type="noConversion"/>
  </si>
  <si>
    <t>단가</t>
    <phoneticPr fontId="2" type="noConversion"/>
  </si>
  <si>
    <t>아래의 자료에서 제품별 단가표를 만들어 오른쪽 표를 채우시오</t>
    <phoneticPr fontId="2" type="noConversion"/>
  </si>
  <si>
    <t>year()</t>
    <phoneticPr fontId="2" type="noConversion"/>
  </si>
  <si>
    <t>if()</t>
    <phoneticPr fontId="2" type="noConversion"/>
  </si>
  <si>
    <t>함수명</t>
    <phoneticPr fontId="2" type="noConversion"/>
  </si>
  <si>
    <t>수식</t>
    <phoneticPr fontId="2" type="noConversion"/>
  </si>
  <si>
    <t>YEAR</t>
    <phoneticPr fontId="2" type="noConversion"/>
  </si>
  <si>
    <t>=YEAR(날짜)</t>
    <phoneticPr fontId="2" type="noConversion"/>
  </si>
  <si>
    <r>
      <t xml:space="preserve">날짜에서 </t>
    </r>
    <r>
      <rPr>
        <sz val="11"/>
        <color rgb="FFFF0000"/>
        <rFont val="맑은 고딕"/>
        <family val="3"/>
        <charset val="129"/>
        <scheme val="minor"/>
      </rPr>
      <t>연</t>
    </r>
    <r>
      <rPr>
        <sz val="11"/>
        <color theme="1"/>
        <rFont val="맑은 고딕"/>
        <family val="3"/>
        <charset val="129"/>
        <scheme val="minor"/>
      </rPr>
      <t>을 표시</t>
    </r>
    <phoneticPr fontId="2" type="noConversion"/>
  </si>
  <si>
    <t>MONTH</t>
    <phoneticPr fontId="2" type="noConversion"/>
  </si>
  <si>
    <t>=MONTH(날짜)</t>
    <phoneticPr fontId="2" type="noConversion"/>
  </si>
  <si>
    <r>
      <t xml:space="preserve">날짜에서 </t>
    </r>
    <r>
      <rPr>
        <sz val="11"/>
        <color rgb="FFFF0000"/>
        <rFont val="맑은 고딕"/>
        <family val="3"/>
        <charset val="129"/>
        <scheme val="minor"/>
      </rPr>
      <t>월</t>
    </r>
    <r>
      <rPr>
        <sz val="11"/>
        <color theme="1"/>
        <rFont val="맑은 고딕"/>
        <family val="2"/>
        <charset val="129"/>
        <scheme val="minor"/>
      </rPr>
      <t>을 표시</t>
    </r>
    <phoneticPr fontId="2" type="noConversion"/>
  </si>
  <si>
    <t>DAY</t>
    <phoneticPr fontId="2" type="noConversion"/>
  </si>
  <si>
    <t>=DAY(날짜)</t>
    <phoneticPr fontId="2" type="noConversion"/>
  </si>
  <si>
    <r>
      <t xml:space="preserve">날짜에서 </t>
    </r>
    <r>
      <rPr>
        <sz val="11"/>
        <color rgb="FFFF0000"/>
        <rFont val="맑은 고딕"/>
        <family val="3"/>
        <charset val="129"/>
        <scheme val="minor"/>
      </rPr>
      <t>일</t>
    </r>
    <r>
      <rPr>
        <sz val="11"/>
        <color theme="1"/>
        <rFont val="맑은 고딕"/>
        <family val="2"/>
        <charset val="129"/>
        <scheme val="minor"/>
      </rPr>
      <t>을 표시</t>
    </r>
    <phoneticPr fontId="2" type="noConversion"/>
  </si>
  <si>
    <t>HOUR</t>
    <phoneticPr fontId="2" type="noConversion"/>
  </si>
  <si>
    <t>=HOUR(시간)</t>
    <phoneticPr fontId="2" type="noConversion"/>
  </si>
  <si>
    <r>
      <t xml:space="preserve">시간에서 </t>
    </r>
    <r>
      <rPr>
        <sz val="11"/>
        <color rgb="FFFF0000"/>
        <rFont val="맑은 고딕"/>
        <family val="3"/>
        <charset val="129"/>
        <scheme val="minor"/>
      </rPr>
      <t>시</t>
    </r>
    <r>
      <rPr>
        <sz val="11"/>
        <color theme="1"/>
        <rFont val="맑은 고딕"/>
        <family val="2"/>
        <charset val="129"/>
        <scheme val="minor"/>
      </rPr>
      <t>를 표시</t>
    </r>
    <phoneticPr fontId="2" type="noConversion"/>
  </si>
  <si>
    <t>MINUTE</t>
    <phoneticPr fontId="2" type="noConversion"/>
  </si>
  <si>
    <r>
      <t xml:space="preserve">시간에서 </t>
    </r>
    <r>
      <rPr>
        <sz val="11"/>
        <color rgb="FFFF0000"/>
        <rFont val="맑은 고딕"/>
        <family val="3"/>
        <charset val="129"/>
        <scheme val="minor"/>
      </rPr>
      <t>분</t>
    </r>
    <r>
      <rPr>
        <sz val="11"/>
        <color theme="1"/>
        <rFont val="맑은 고딕"/>
        <family val="2"/>
        <charset val="129"/>
        <scheme val="minor"/>
      </rPr>
      <t>을 표시</t>
    </r>
    <phoneticPr fontId="2" type="noConversion"/>
  </si>
  <si>
    <t>SECOND</t>
    <phoneticPr fontId="2" type="noConversion"/>
  </si>
  <si>
    <t>=SECOND(시간)</t>
    <phoneticPr fontId="2" type="noConversion"/>
  </si>
  <si>
    <r>
      <t xml:space="preserve">시간에서 </t>
    </r>
    <r>
      <rPr>
        <sz val="11"/>
        <color rgb="FFFF0000"/>
        <rFont val="맑은 고딕"/>
        <family val="3"/>
        <charset val="129"/>
        <scheme val="minor"/>
      </rPr>
      <t>초</t>
    </r>
    <r>
      <rPr>
        <sz val="11"/>
        <color theme="1"/>
        <rFont val="맑은 고딕"/>
        <family val="2"/>
        <charset val="129"/>
        <scheme val="minor"/>
      </rPr>
      <t>를 표시</t>
    </r>
    <phoneticPr fontId="2" type="noConversion"/>
  </si>
  <si>
    <t>TODAY</t>
    <phoneticPr fontId="2" type="noConversion"/>
  </si>
  <si>
    <t>=TODAY()</t>
    <phoneticPr fontId="2" type="noConversion"/>
  </si>
  <si>
    <t>NOW</t>
    <phoneticPr fontId="2" type="noConversion"/>
  </si>
  <si>
    <t>=NOW()</t>
    <phoneticPr fontId="2" type="noConversion"/>
  </si>
  <si>
    <t>DATE</t>
    <phoneticPr fontId="2" type="noConversion"/>
  </si>
  <si>
    <t>=DATE(연,월,일)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</si>
  <si>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연,월,일</t>
    </r>
    <r>
      <rPr>
        <sz val="11"/>
        <color theme="1"/>
        <rFont val="맑은 고딕"/>
        <family val="2"/>
        <charset val="129"/>
        <scheme val="minor"/>
      </rPr>
      <t>자를 기준으로 표시</t>
    </r>
    <phoneticPr fontId="2" type="noConversion"/>
  </si>
  <si>
    <t>TIME</t>
    <phoneticPr fontId="2" type="noConversion"/>
  </si>
  <si>
    <t>=TIME(시,분,초)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</si>
  <si>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시,분,초</t>
    </r>
    <r>
      <rPr>
        <sz val="11"/>
        <color theme="1"/>
        <rFont val="맑은 고딕"/>
        <family val="2"/>
        <charset val="129"/>
        <scheme val="minor"/>
      </rPr>
      <t>를 기준으로 표시</t>
    </r>
    <phoneticPr fontId="2" type="noConversion"/>
  </si>
  <si>
    <t>WEEKDAY</t>
    <phoneticPr fontId="2" type="noConversion"/>
  </si>
  <si>
    <t>=WEEKDAY(날짜,옵션)</t>
    <phoneticPr fontId="2" type="noConversion"/>
  </si>
  <si>
    <t>SUM</t>
    <phoneticPr fontId="2" type="noConversion"/>
  </si>
  <si>
    <t>=SUM(값1,값2,…)</t>
    <phoneticPr fontId="2" type="noConversion"/>
  </si>
  <si>
    <r>
      <t xml:space="preserve">값으로 주어진 숫자들의 </t>
    </r>
    <r>
      <rPr>
        <sz val="11"/>
        <color rgb="FFFF0000"/>
        <rFont val="맑은 고딕"/>
        <family val="3"/>
        <charset val="129"/>
        <scheme val="minor"/>
      </rPr>
      <t>합</t>
    </r>
    <r>
      <rPr>
        <sz val="11"/>
        <color theme="1"/>
        <rFont val="맑은 고딕"/>
        <family val="3"/>
        <charset val="129"/>
        <scheme val="minor"/>
      </rPr>
      <t>을 추출</t>
    </r>
    <phoneticPr fontId="2" type="noConversion"/>
  </si>
  <si>
    <t>SUMIF</t>
    <phoneticPr fontId="2" type="noConversion"/>
  </si>
  <si>
    <t>=SUMIF(범위1,조건,범위2)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</si>
  <si>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범위1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1"/>
        <color rgb="FFFF0000"/>
        <rFont val="맑은 고딕"/>
        <family val="3"/>
        <charset val="129"/>
        <scheme val="minor"/>
      </rPr>
      <t>조건에 해당하는 범위2</t>
    </r>
    <r>
      <rPr>
        <sz val="11"/>
        <color theme="1"/>
        <rFont val="맑은 고딕"/>
        <family val="2"/>
        <charset val="129"/>
        <scheme val="minor"/>
      </rPr>
      <t xml:space="preserve">의 값의 </t>
    </r>
    <r>
      <rPr>
        <sz val="11"/>
        <color rgb="FFFF0000"/>
        <rFont val="맑은 고딕"/>
        <family val="3"/>
        <charset val="129"/>
        <scheme val="minor"/>
      </rPr>
      <t>합</t>
    </r>
    <r>
      <rPr>
        <sz val="11"/>
        <color theme="1"/>
        <rFont val="맑은 고딕"/>
        <family val="2"/>
        <charset val="129"/>
        <scheme val="minor"/>
      </rPr>
      <t>을 추출</t>
    </r>
    <phoneticPr fontId="2" type="noConversion"/>
  </si>
  <si>
    <t>COUNT</t>
    <phoneticPr fontId="2" type="noConversion"/>
  </si>
  <si>
    <t>=COUNT(값1,값2,…)</t>
    <phoneticPr fontId="2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</si>
  <si>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숫자가 있는 셀의 개수</t>
    </r>
    <r>
      <rPr>
        <sz val="11"/>
        <color theme="1"/>
        <rFont val="맑은 고딕"/>
        <family val="2"/>
        <charset val="129"/>
        <scheme val="minor"/>
      </rPr>
      <t xml:space="preserve"> 추출</t>
    </r>
    <phoneticPr fontId="2" type="noConversion"/>
  </si>
  <si>
    <t>COUNTA</t>
    <phoneticPr fontId="2" type="noConversion"/>
  </si>
  <si>
    <t>=COUNTA(값1,값2,…)</t>
    <phoneticPr fontId="2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</si>
  <si>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자료가 있는 셀의 개수</t>
    </r>
    <r>
      <rPr>
        <sz val="11"/>
        <color theme="1"/>
        <rFont val="맑은 고딕"/>
        <family val="2"/>
        <charset val="129"/>
        <scheme val="minor"/>
      </rPr>
      <t xml:space="preserve"> 추출</t>
    </r>
    <phoneticPr fontId="2" type="noConversion"/>
  </si>
  <si>
    <t>COUNTBLANK</t>
    <phoneticPr fontId="2" type="noConversion"/>
  </si>
  <si>
    <t>=COUNTBLANK(값1,값2,…)</t>
    <phoneticPr fontId="2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</si>
  <si>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자료가 없는 셀의 개수</t>
    </r>
    <r>
      <rPr>
        <sz val="11"/>
        <color theme="1"/>
        <rFont val="맑은 고딕"/>
        <family val="2"/>
        <charset val="129"/>
        <scheme val="minor"/>
      </rPr>
      <t xml:space="preserve"> 추출</t>
    </r>
    <phoneticPr fontId="2" type="noConversion"/>
  </si>
  <si>
    <t>COUNTIF</t>
    <phoneticPr fontId="2" type="noConversion"/>
  </si>
  <si>
    <t>=COUNTIF(범위,조건)</t>
    <phoneticPr fontId="2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</si>
  <si>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조건에 맞는 값들의 개수</t>
    </r>
    <r>
      <rPr>
        <sz val="11"/>
        <color theme="1"/>
        <rFont val="맑은 고딕"/>
        <family val="2"/>
        <charset val="129"/>
        <scheme val="minor"/>
      </rPr>
      <t>를 추출</t>
    </r>
    <phoneticPr fontId="2" type="noConversion"/>
  </si>
  <si>
    <t>AVERAGE</t>
    <phoneticPr fontId="2" type="noConversion"/>
  </si>
  <si>
    <t>=AVERAGE(값1,값2,…)</t>
    <phoneticPr fontId="2" type="noConversion"/>
  </si>
  <si>
    <r>
      <t xml:space="preserve">주어진 값들의 </t>
    </r>
    <r>
      <rPr>
        <sz val="11"/>
        <color rgb="FFFF0000"/>
        <rFont val="맑은 고딕"/>
        <family val="3"/>
        <charset val="129"/>
        <scheme val="minor"/>
      </rPr>
      <t>평균값</t>
    </r>
    <r>
      <rPr>
        <sz val="11"/>
        <color theme="1"/>
        <rFont val="맑은 고딕"/>
        <family val="2"/>
        <charset val="129"/>
        <scheme val="minor"/>
      </rPr>
      <t>을 추출</t>
    </r>
    <phoneticPr fontId="2" type="noConversion"/>
  </si>
  <si>
    <t>AVERAGEA</t>
    <phoneticPr fontId="2" type="noConversion"/>
  </si>
  <si>
    <t>=AVERAGEA(값1,값2,…)</t>
    <phoneticPr fontId="2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</si>
  <si>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숫자가 아닌 경우 0으로 판단하고 평균값</t>
    </r>
    <r>
      <rPr>
        <sz val="11"/>
        <color theme="1"/>
        <rFont val="맑은 고딕"/>
        <family val="2"/>
        <charset val="129"/>
        <scheme val="minor"/>
      </rPr>
      <t xml:space="preserve"> 추출</t>
    </r>
    <phoneticPr fontId="2" type="noConversion"/>
  </si>
  <si>
    <t>AVERAGEIF</t>
    <phoneticPr fontId="2" type="noConversion"/>
  </si>
  <si>
    <t>=AVERGAEIF(범위1,조건,범위2)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</si>
  <si>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범위1</t>
    </r>
    <r>
      <rPr>
        <sz val="11"/>
        <color theme="1"/>
        <rFont val="맑은 고딕"/>
        <family val="3"/>
        <charset val="129"/>
        <scheme val="minor"/>
      </rPr>
      <t xml:space="preserve">에서 </t>
    </r>
    <r>
      <rPr>
        <sz val="11"/>
        <color rgb="FFFF0000"/>
        <rFont val="맑은 고딕"/>
        <family val="3"/>
        <charset val="129"/>
        <scheme val="minor"/>
      </rPr>
      <t>조건에 해당하는 범위2</t>
    </r>
    <r>
      <rPr>
        <sz val="11"/>
        <color theme="1"/>
        <rFont val="맑은 고딕"/>
        <family val="3"/>
        <charset val="129"/>
        <scheme val="minor"/>
      </rPr>
      <t xml:space="preserve">의 값들의 </t>
    </r>
    <r>
      <rPr>
        <sz val="11"/>
        <color rgb="FFFF0000"/>
        <rFont val="맑은 고딕"/>
        <family val="3"/>
        <charset val="129"/>
        <scheme val="minor"/>
      </rPr>
      <t>평균값</t>
    </r>
    <r>
      <rPr>
        <sz val="11"/>
        <color theme="1"/>
        <rFont val="맑은 고딕"/>
        <family val="3"/>
        <charset val="129"/>
        <scheme val="minor"/>
      </rPr>
      <t xml:space="preserve"> 추출</t>
    </r>
    <phoneticPr fontId="2" type="noConversion"/>
  </si>
  <si>
    <t>PRODUCT</t>
    <phoneticPr fontId="2" type="noConversion"/>
  </si>
  <si>
    <t>=PRODUCT(값1,값2,…)</t>
    <phoneticPr fontId="2" type="noConversion"/>
  </si>
  <si>
    <r>
      <t xml:space="preserve">값으로 주어진 숫자들의 </t>
    </r>
    <r>
      <rPr>
        <sz val="11"/>
        <color rgb="FFFF0000"/>
        <rFont val="맑은 고딕"/>
        <family val="3"/>
        <charset val="129"/>
        <scheme val="minor"/>
      </rPr>
      <t>곱</t>
    </r>
    <r>
      <rPr>
        <sz val="11"/>
        <color theme="1"/>
        <rFont val="맑은 고딕"/>
        <family val="2"/>
        <charset val="129"/>
        <scheme val="minor"/>
      </rPr>
      <t>을 추출</t>
    </r>
    <phoneticPr fontId="2" type="noConversion"/>
  </si>
  <si>
    <t>SUMPRODUCT</t>
    <phoneticPr fontId="2" type="noConversion"/>
  </si>
  <si>
    <t>=SUMPRODUCT(배열1,배열2,…)</t>
    <phoneticPr fontId="2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</si>
  <si>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조건에 맞는 값들의 곱</t>
    </r>
    <r>
      <rPr>
        <sz val="11"/>
        <color theme="1"/>
        <rFont val="맑은 고딕"/>
        <family val="2"/>
        <charset val="129"/>
        <scheme val="minor"/>
      </rPr>
      <t>을 추출</t>
    </r>
    <phoneticPr fontId="2" type="noConversion"/>
  </si>
  <si>
    <t>ROUND</t>
    <phoneticPr fontId="2" type="noConversion"/>
  </si>
  <si>
    <t>=ROUND(값,반올림 자리수)</t>
    <phoneticPr fontId="2" type="noConversion"/>
  </si>
  <si>
    <r>
      <t xml:space="preserve">주어진 값을 반올림 자리수를 기준으로 </t>
    </r>
    <r>
      <rPr>
        <sz val="11"/>
        <color rgb="FFFF0000"/>
        <rFont val="맑은 고딕"/>
        <family val="3"/>
        <charset val="129"/>
        <scheme val="minor"/>
      </rPr>
      <t>반올림</t>
    </r>
    <r>
      <rPr>
        <sz val="11"/>
        <color theme="1"/>
        <rFont val="맑은 고딕"/>
        <family val="2"/>
        <charset val="129"/>
        <scheme val="minor"/>
      </rPr>
      <t>하여 표시</t>
    </r>
    <phoneticPr fontId="2" type="noConversion"/>
  </si>
  <si>
    <t>ROUNDUP</t>
    <phoneticPr fontId="2" type="noConversion"/>
  </si>
  <si>
    <t>=ROUNDUP(값,올림 자리수)</t>
    <phoneticPr fontId="2" type="noConversion"/>
  </si>
  <si>
    <r>
      <t xml:space="preserve">주어진 값을 올림 자리수를 기준으로 </t>
    </r>
    <r>
      <rPr>
        <sz val="11"/>
        <color rgb="FFFF0000"/>
        <rFont val="맑은 고딕"/>
        <family val="3"/>
        <charset val="129"/>
        <scheme val="minor"/>
      </rPr>
      <t>올림</t>
    </r>
    <r>
      <rPr>
        <sz val="11"/>
        <color theme="1"/>
        <rFont val="맑은 고딕"/>
        <family val="2"/>
        <charset val="129"/>
        <scheme val="minor"/>
      </rPr>
      <t>하여 표시</t>
    </r>
    <phoneticPr fontId="2" type="noConversion"/>
  </si>
  <si>
    <t>ROUNDDOWN</t>
    <phoneticPr fontId="2" type="noConversion"/>
  </si>
  <si>
    <t>=ROUNDDOWN(값,내림 자리수)</t>
    <phoneticPr fontId="2" type="noConversion"/>
  </si>
  <si>
    <r>
      <t xml:space="preserve">주어진 값을 내림 자리수를 기준으로 </t>
    </r>
    <r>
      <rPr>
        <sz val="11"/>
        <color rgb="FFFF0000"/>
        <rFont val="맑은 고딕"/>
        <family val="3"/>
        <charset val="129"/>
        <scheme val="minor"/>
      </rPr>
      <t>내림</t>
    </r>
    <r>
      <rPr>
        <sz val="11"/>
        <color theme="1"/>
        <rFont val="맑은 고딕"/>
        <family val="2"/>
        <charset val="129"/>
        <scheme val="minor"/>
      </rPr>
      <t>하여 표시</t>
    </r>
    <phoneticPr fontId="2" type="noConversion"/>
  </si>
  <si>
    <t>MAX</t>
    <phoneticPr fontId="2" type="noConversion"/>
  </si>
  <si>
    <t>=MAX(값1,값2,…)</t>
    <phoneticPr fontId="2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</si>
  <si>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가장 큰 값</t>
    </r>
    <r>
      <rPr>
        <sz val="11"/>
        <color theme="1"/>
        <rFont val="맑은 고딕"/>
        <family val="2"/>
        <charset val="129"/>
        <scheme val="minor"/>
      </rPr>
      <t>을 표시</t>
    </r>
    <phoneticPr fontId="2" type="noConversion"/>
  </si>
  <si>
    <t>MIN</t>
    <phoneticPr fontId="2" type="noConversion"/>
  </si>
  <si>
    <t>=MIN(값1,값2,…)</t>
    <phoneticPr fontId="2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</si>
  <si>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가장 작은 값</t>
    </r>
    <r>
      <rPr>
        <sz val="11"/>
        <color theme="1"/>
        <rFont val="맑은 고딕"/>
        <family val="2"/>
        <charset val="129"/>
        <scheme val="minor"/>
      </rPr>
      <t>을 표시</t>
    </r>
    <phoneticPr fontId="2" type="noConversion"/>
  </si>
  <si>
    <t>LARGE</t>
    <phoneticPr fontId="2" type="noConversion"/>
  </si>
  <si>
    <t>=LARGE(범위,N번째)</t>
    <phoneticPr fontId="2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</si>
  <si>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N번째로 큰 값</t>
    </r>
    <r>
      <rPr>
        <sz val="11"/>
        <color theme="1"/>
        <rFont val="맑은 고딕"/>
        <family val="2"/>
        <charset val="129"/>
        <scheme val="minor"/>
      </rPr>
      <t>을 표시</t>
    </r>
    <phoneticPr fontId="2" type="noConversion"/>
  </si>
  <si>
    <t>SMALL</t>
    <phoneticPr fontId="2" type="noConversion"/>
  </si>
  <si>
    <t>=SMALL(범위,N번째)</t>
    <phoneticPr fontId="2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</si>
  <si>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N번째로 작은 값</t>
    </r>
    <r>
      <rPr>
        <sz val="11"/>
        <color theme="1"/>
        <rFont val="맑은 고딕"/>
        <family val="2"/>
        <charset val="129"/>
        <scheme val="minor"/>
      </rPr>
      <t>을 표시</t>
    </r>
    <phoneticPr fontId="2" type="noConversion"/>
  </si>
  <si>
    <t>MEDIAN</t>
    <phoneticPr fontId="2" type="noConversion"/>
  </si>
  <si>
    <t>=MEDIAN(값1,값2,…)</t>
    <phoneticPr fontId="2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</si>
  <si>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중간에 해당하는 값</t>
    </r>
    <r>
      <rPr>
        <sz val="11"/>
        <color theme="1"/>
        <rFont val="맑은 고딕"/>
        <family val="2"/>
        <charset val="129"/>
        <scheme val="minor"/>
      </rPr>
      <t>을 표시 (평균값 X, 순서대로 나열시 중간값)</t>
    </r>
    <phoneticPr fontId="2" type="noConversion"/>
  </si>
  <si>
    <t>MODE</t>
    <phoneticPr fontId="2" type="noConversion"/>
  </si>
  <si>
    <t>=MODE(값1,값2,…)</t>
    <phoneticPr fontId="2" type="noConversion"/>
  </si>
  <si>
    <r>
      <t xml:space="preserve">주어진 값들중 </t>
    </r>
    <r>
      <rPr>
        <sz val="11"/>
        <color rgb="FFFF0000"/>
        <rFont val="맑은 고딕"/>
        <family val="3"/>
        <charset val="129"/>
        <scheme val="minor"/>
      </rPr>
      <t>빈도수가 가장 많은 값</t>
    </r>
    <r>
      <rPr>
        <sz val="11"/>
        <color theme="1"/>
        <rFont val="맑은 고딕"/>
        <family val="2"/>
        <charset val="129"/>
        <scheme val="minor"/>
      </rPr>
      <t>을 표시</t>
    </r>
    <phoneticPr fontId="2" type="noConversion"/>
  </si>
  <si>
    <t>PERCENTILE</t>
    <phoneticPr fontId="2" type="noConversion"/>
  </si>
  <si>
    <t>=PERCENTILE(범위,K)</t>
    <phoneticPr fontId="2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</si>
  <si>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K 백분위의 값</t>
    </r>
    <r>
      <rPr>
        <sz val="11"/>
        <color theme="1"/>
        <rFont val="맑은 고딕"/>
        <family val="2"/>
        <charset val="129"/>
        <scheme val="minor"/>
      </rPr>
      <t xml:space="preserve"> 추출 (K는 0~1로 백분위 표시)</t>
    </r>
    <phoneticPr fontId="2" type="noConversion"/>
  </si>
  <si>
    <t>RAND</t>
    <phoneticPr fontId="2" type="noConversion"/>
  </si>
  <si>
    <t>=RAND()</t>
    <phoneticPr fontId="2" type="noConversion"/>
  </si>
  <si>
    <r>
      <t xml:space="preserve">임의로 0~1사이의 값을 </t>
    </r>
    <r>
      <rPr>
        <sz val="11"/>
        <color rgb="FFFF0000"/>
        <rFont val="맑은 고딕"/>
        <family val="3"/>
        <charset val="129"/>
        <scheme val="minor"/>
      </rPr>
      <t>임의로 무작위</t>
    </r>
    <r>
      <rPr>
        <sz val="11"/>
        <color theme="1"/>
        <rFont val="맑은 고딕"/>
        <family val="2"/>
        <charset val="129"/>
        <scheme val="minor"/>
      </rPr>
      <t xml:space="preserve"> 추출</t>
    </r>
    <phoneticPr fontId="2" type="noConversion"/>
  </si>
  <si>
    <t>RANDBETWEEN</t>
    <phoneticPr fontId="2" type="noConversion"/>
  </si>
  <si>
    <t>=RANDBETWEEN(값1,값2)</t>
    <phoneticPr fontId="2" type="noConversion"/>
  </si>
  <si>
    <r>
      <t xml:space="preserve">값1과 값2의 사이에 있는 </t>
    </r>
    <r>
      <rPr>
        <sz val="11"/>
        <color rgb="FFFF0000"/>
        <rFont val="맑은 고딕"/>
        <family val="3"/>
        <charset val="129"/>
        <scheme val="minor"/>
      </rPr>
      <t>임의의 정수</t>
    </r>
    <r>
      <rPr>
        <sz val="11"/>
        <color theme="1"/>
        <rFont val="맑은 고딕"/>
        <family val="2"/>
        <charset val="129"/>
        <scheme val="minor"/>
      </rPr>
      <t>를 추출</t>
    </r>
    <phoneticPr fontId="2" type="noConversion"/>
  </si>
  <si>
    <t>구분</t>
    <phoneticPr fontId="2" type="noConversion"/>
  </si>
  <si>
    <t>산술함수</t>
    <phoneticPr fontId="2" type="noConversion"/>
  </si>
  <si>
    <t>날짜시간</t>
    <phoneticPr fontId="2" type="noConversion"/>
  </si>
  <si>
    <t>LEFT</t>
    <phoneticPr fontId="2" type="noConversion"/>
  </si>
  <si>
    <t>=LEFT(텍스트,N)</t>
    <phoneticPr fontId="2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</si>
  <si>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왼쪽에서부터 N번째까지</t>
    </r>
    <r>
      <rPr>
        <sz val="11"/>
        <color theme="1"/>
        <rFont val="맑은 고딕"/>
        <family val="3"/>
        <charset val="129"/>
        <scheme val="minor"/>
      </rPr>
      <t xml:space="preserve"> 표시</t>
    </r>
    <phoneticPr fontId="2" type="noConversion"/>
  </si>
  <si>
    <t>RIGHT</t>
    <phoneticPr fontId="2" type="noConversion"/>
  </si>
  <si>
    <t>=RIGHT(텍스트,N)</t>
    <phoneticPr fontId="2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</si>
  <si>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오른쪽에서부터 N번째까지</t>
    </r>
    <r>
      <rPr>
        <sz val="11"/>
        <color theme="1"/>
        <rFont val="맑은 고딕"/>
        <family val="3"/>
        <charset val="129"/>
        <scheme val="minor"/>
      </rPr>
      <t xml:space="preserve"> 표시</t>
    </r>
    <phoneticPr fontId="2" type="noConversion"/>
  </si>
  <si>
    <t>MID</t>
    <phoneticPr fontId="2" type="noConversion"/>
  </si>
  <si>
    <t>=MID(텍스트,시작순서,N)</t>
    <phoneticPr fontId="2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</si>
  <si>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시작순서 글자에서부터 N번째까지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2" type="noConversion"/>
  </si>
  <si>
    <t>LEN</t>
    <phoneticPr fontId="2" type="noConversion"/>
  </si>
  <si>
    <t>=LEN(텍스트)</t>
    <phoneticPr fontId="2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</si>
  <si>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길이</t>
    </r>
    <r>
      <rPr>
        <sz val="11"/>
        <color rgb="FFFF0000"/>
        <rFont val="맑은 고딕"/>
        <family val="2"/>
        <charset val="129"/>
        <scheme val="minor"/>
      </rPr>
      <t>(글자갯수)</t>
    </r>
    <r>
      <rPr>
        <sz val="11"/>
        <color theme="1"/>
        <rFont val="맑은 고딕"/>
        <family val="2"/>
        <charset val="129"/>
        <scheme val="minor"/>
      </rPr>
      <t>를 추출</t>
    </r>
    <phoneticPr fontId="2" type="noConversion"/>
  </si>
  <si>
    <t>UPPER</t>
    <phoneticPr fontId="2" type="noConversion"/>
  </si>
  <si>
    <t>=UPPER(텍스트)</t>
    <phoneticPr fontId="2" type="noConversion"/>
  </si>
  <si>
    <r>
      <t xml:space="preserve">텍스트의 모든 문자의 </t>
    </r>
    <r>
      <rPr>
        <sz val="11"/>
        <color rgb="FFFF0000"/>
        <rFont val="맑은 고딕"/>
        <family val="3"/>
        <charset val="129"/>
        <scheme val="minor"/>
      </rPr>
      <t>소문자를 대문자로 변환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2" type="noConversion"/>
  </si>
  <si>
    <t>LOWER</t>
    <phoneticPr fontId="2" type="noConversion"/>
  </si>
  <si>
    <t>=LOWER(텍스트)</t>
    <phoneticPr fontId="2" type="noConversion"/>
  </si>
  <si>
    <r>
      <t xml:space="preserve">텍스트의 모든 문자의 </t>
    </r>
    <r>
      <rPr>
        <sz val="11"/>
        <color rgb="FFFF0000"/>
        <rFont val="맑은 고딕"/>
        <family val="3"/>
        <charset val="129"/>
        <scheme val="minor"/>
      </rPr>
      <t>대문자를 소문자로 변환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2" type="noConversion"/>
  </si>
  <si>
    <t>PROPER</t>
    <phoneticPr fontId="2" type="noConversion"/>
  </si>
  <si>
    <t>=PROPER(텍스트)</t>
    <phoneticPr fontId="2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</si>
  <si>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첫 글자만 대문자로 변환</t>
    </r>
    <r>
      <rPr>
        <sz val="11"/>
        <color theme="1"/>
        <rFont val="맑은 고딕"/>
        <family val="3"/>
        <charset val="129"/>
        <scheme val="minor"/>
      </rPr>
      <t xml:space="preserve"> 표시</t>
    </r>
    <phoneticPr fontId="2" type="noConversion"/>
  </si>
  <si>
    <t>TEXT</t>
    <phoneticPr fontId="2" type="noConversion"/>
  </si>
  <si>
    <t>=TEXT(값,형식)</t>
    <phoneticPr fontId="2" type="noConversion"/>
  </si>
  <si>
    <r>
      <t xml:space="preserve">값을 </t>
    </r>
    <r>
      <rPr>
        <sz val="11"/>
        <color rgb="FFFF0000"/>
        <rFont val="맑은 고딕"/>
        <family val="3"/>
        <charset val="129"/>
        <scheme val="minor"/>
      </rPr>
      <t>지정한 형식</t>
    </r>
    <r>
      <rPr>
        <sz val="11"/>
        <color theme="1"/>
        <rFont val="맑은 고딕"/>
        <family val="2"/>
        <charset val="129"/>
        <scheme val="minor"/>
      </rPr>
      <t>으로 표시</t>
    </r>
    <phoneticPr fontId="2" type="noConversion"/>
  </si>
  <si>
    <t>VALUE</t>
    <phoneticPr fontId="2" type="noConversion"/>
  </si>
  <si>
    <t>=VALUE(텍스트)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</si>
  <si>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텍스트 형식</t>
    </r>
    <r>
      <rPr>
        <sz val="11"/>
        <color theme="1"/>
        <rFont val="맑은 고딕"/>
        <family val="2"/>
        <charset val="129"/>
        <scheme val="minor"/>
      </rPr>
      <t xml:space="preserve">의 숫자를 </t>
    </r>
    <r>
      <rPr>
        <sz val="11"/>
        <color rgb="FFFF0000"/>
        <rFont val="맑은 고딕"/>
        <family val="3"/>
        <charset val="129"/>
        <scheme val="minor"/>
      </rPr>
      <t>숫자 형식</t>
    </r>
    <r>
      <rPr>
        <sz val="11"/>
        <color theme="1"/>
        <rFont val="맑은 고딕"/>
        <family val="2"/>
        <charset val="129"/>
        <scheme val="minor"/>
      </rPr>
      <t>으로 인식하도록 변환</t>
    </r>
    <phoneticPr fontId="2" type="noConversion"/>
  </si>
  <si>
    <t>CONCATENATE</t>
    <phoneticPr fontId="2" type="noConversion"/>
  </si>
  <si>
    <t>=CONCATENATE(텍스트1,텍스트2,…)</t>
    <phoneticPr fontId="2" type="noConversion"/>
  </si>
  <si>
    <r>
      <t xml:space="preserve">주어진 텍스트들을 </t>
    </r>
    <r>
      <rPr>
        <sz val="11"/>
        <color rgb="FFFF0000"/>
        <rFont val="맑은 고딕"/>
        <family val="3"/>
        <charset val="129"/>
        <scheme val="minor"/>
      </rPr>
      <t>순서대로 합쳐서 나열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2" type="noConversion"/>
  </si>
  <si>
    <t>TRIM</t>
    <phoneticPr fontId="2" type="noConversion"/>
  </si>
  <si>
    <t>=TRIM(텍스트)</t>
    <phoneticPr fontId="2" type="noConversion"/>
  </si>
  <si>
    <r>
      <t xml:space="preserve">텍스트의 </t>
    </r>
    <r>
      <rPr>
        <sz val="11"/>
        <color rgb="FFFF0000"/>
        <rFont val="맑은 고딕"/>
        <family val="3"/>
        <charset val="129"/>
        <scheme val="minor"/>
      </rPr>
      <t>공백을 제거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2" type="noConversion"/>
  </si>
  <si>
    <t>텍스트</t>
    <phoneticPr fontId="2" type="noConversion"/>
  </si>
  <si>
    <t>IF</t>
    <phoneticPr fontId="2" type="noConversion"/>
  </si>
  <si>
    <t>=IF(조건,참값,거짓값)</t>
    <phoneticPr fontId="2" type="noConversion"/>
  </si>
  <si>
    <r>
      <t xml:space="preserve">조건에 해당하면 </t>
    </r>
    <r>
      <rPr>
        <sz val="11"/>
        <color rgb="FFFF0000"/>
        <rFont val="맑은 고딕"/>
        <family val="3"/>
        <charset val="129"/>
        <scheme val="minor"/>
      </rPr>
      <t>참값</t>
    </r>
    <r>
      <rPr>
        <sz val="11"/>
        <color theme="1"/>
        <rFont val="맑은 고딕"/>
        <family val="3"/>
        <charset val="129"/>
        <scheme val="minor"/>
      </rPr>
      <t xml:space="preserve">을, 해당하지 않으면 </t>
    </r>
    <r>
      <rPr>
        <sz val="11"/>
        <color rgb="FFFF0000"/>
        <rFont val="맑은 고딕"/>
        <family val="3"/>
        <charset val="129"/>
        <scheme val="minor"/>
      </rPr>
      <t>거짓값</t>
    </r>
    <r>
      <rPr>
        <sz val="11"/>
        <color theme="1"/>
        <rFont val="맑은 고딕"/>
        <family val="3"/>
        <charset val="129"/>
        <scheme val="minor"/>
      </rPr>
      <t xml:space="preserve"> 수행</t>
    </r>
    <phoneticPr fontId="2" type="noConversion"/>
  </si>
  <si>
    <t>AND</t>
    <phoneticPr fontId="2" type="noConversion"/>
  </si>
  <si>
    <t>=AND(값1,값2,…)</t>
    <phoneticPr fontId="2" type="noConversion"/>
  </si>
  <si>
    <r>
      <t xml:space="preserve">주어진 값중 </t>
    </r>
    <r>
      <rPr>
        <sz val="11"/>
        <color rgb="FFFF0000"/>
        <rFont val="맑은 고딕"/>
        <family val="3"/>
        <charset val="129"/>
        <scheme val="minor"/>
      </rPr>
      <t>모두 해당되면 참값</t>
    </r>
    <r>
      <rPr>
        <sz val="11"/>
        <color theme="1"/>
        <rFont val="맑은 고딕"/>
        <family val="3"/>
        <charset val="129"/>
        <scheme val="minor"/>
      </rPr>
      <t>을 수행</t>
    </r>
    <phoneticPr fontId="2" type="noConversion"/>
  </si>
  <si>
    <t>OR</t>
    <phoneticPr fontId="2" type="noConversion"/>
  </si>
  <si>
    <t>=OR(값1,값2,…)</t>
    <phoneticPr fontId="2" type="noConversion"/>
  </si>
  <si>
    <r>
      <t xml:space="preserve">주어진 값중 </t>
    </r>
    <r>
      <rPr>
        <sz val="11"/>
        <color rgb="FFFF0000"/>
        <rFont val="맑은 고딕"/>
        <family val="3"/>
        <charset val="129"/>
        <scheme val="minor"/>
      </rPr>
      <t>하나라도 해당되면 참값</t>
    </r>
    <r>
      <rPr>
        <sz val="11"/>
        <color theme="1"/>
        <rFont val="맑은 고딕"/>
        <family val="2"/>
        <charset val="129"/>
        <scheme val="minor"/>
      </rPr>
      <t>을 수행</t>
    </r>
    <phoneticPr fontId="2" type="noConversion"/>
  </si>
  <si>
    <t>LOOKUP</t>
    <phoneticPr fontId="2" type="noConversion"/>
  </si>
  <si>
    <t>=LOOKUP(값,범위1,범위2) 또는 LOOKUP(값,배열)</t>
    <phoneticPr fontId="2" type="noConversion"/>
  </si>
  <si>
    <r>
      <t xml:space="preserve">주어진 값을 </t>
    </r>
    <r>
      <rPr>
        <sz val="11"/>
        <color rgb="FFFF0000"/>
        <rFont val="맑은 고딕"/>
        <family val="3"/>
        <charset val="129"/>
        <scheme val="minor"/>
      </rPr>
      <t>범위1에서 위치파악 후, 범위2값 표시</t>
    </r>
    <phoneticPr fontId="2" type="noConversion"/>
  </si>
  <si>
    <t>VLOOKUP</t>
    <phoneticPr fontId="2" type="noConversion"/>
  </si>
  <si>
    <t>=VLOOKUP(값,범위,열순서,옵션)</t>
    <phoneticPr fontId="2" type="noConversion"/>
  </si>
  <si>
    <r>
      <t xml:space="preserve">주어진 값을 </t>
    </r>
    <r>
      <rPr>
        <sz val="11"/>
        <color rgb="FFFF0000"/>
        <rFont val="맑은 고딕"/>
        <family val="3"/>
        <charset val="129"/>
        <scheme val="minor"/>
      </rPr>
      <t>좌측에서 위치파악 후, 열순서에 해당하는 값 표시</t>
    </r>
    <phoneticPr fontId="2" type="noConversion"/>
  </si>
  <si>
    <t>HLOOKUP</t>
    <phoneticPr fontId="2" type="noConversion"/>
  </si>
  <si>
    <t>=HLOOKUP(값,범위,행순서,옵션)</t>
    <phoneticPr fontId="2" type="noConversion"/>
  </si>
  <si>
    <r>
      <t xml:space="preserve">주어진 값을 </t>
    </r>
    <r>
      <rPr>
        <sz val="11"/>
        <color rgb="FFFF0000"/>
        <rFont val="맑은 고딕"/>
        <family val="3"/>
        <charset val="129"/>
        <scheme val="minor"/>
      </rPr>
      <t>상단에서 위치파악 후, 행순서에 해당하는 값 표시</t>
    </r>
    <phoneticPr fontId="2" type="noConversion"/>
  </si>
  <si>
    <t>INDEX</t>
    <phoneticPr fontId="2" type="noConversion"/>
  </si>
  <si>
    <t>=INDEX(범위,행순서,열순서)</t>
    <phoneticPr fontId="2" type="noConversion"/>
  </si>
  <si>
    <r>
      <t xml:space="preserve">범위내에서 </t>
    </r>
    <r>
      <rPr>
        <sz val="11"/>
        <color rgb="FFFF0000"/>
        <rFont val="맑은 고딕"/>
        <family val="3"/>
        <charset val="129"/>
        <scheme val="minor"/>
      </rPr>
      <t>행x열</t>
    </r>
    <r>
      <rPr>
        <sz val="11"/>
        <color theme="1"/>
        <rFont val="맑은 고딕"/>
        <family val="2"/>
        <charset val="129"/>
        <scheme val="minor"/>
      </rPr>
      <t>에 해당하는 값 표시</t>
    </r>
    <phoneticPr fontId="2" type="noConversion"/>
  </si>
  <si>
    <t>MATCH</t>
    <phoneticPr fontId="2" type="noConversion"/>
  </si>
  <si>
    <t>=MATCH(값,범위,옵션)</t>
    <phoneticPr fontId="2" type="noConversion"/>
  </si>
  <si>
    <r>
      <t xml:space="preserve">주어진 값을 찾아, </t>
    </r>
    <r>
      <rPr>
        <sz val="11"/>
        <color rgb="FFFF0000"/>
        <rFont val="맑은 고딕"/>
        <family val="3"/>
        <charset val="129"/>
        <scheme val="minor"/>
      </rPr>
      <t>범위내에서 위치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2" type="noConversion"/>
  </si>
  <si>
    <t>CHOOSE</t>
    <phoneticPr fontId="2" type="noConversion"/>
  </si>
  <si>
    <t>=CHOOSE(값,결과1,결과2,…)</t>
    <phoneticPr fontId="2" type="noConversion"/>
  </si>
  <si>
    <r>
      <t xml:space="preserve">주어진 값에 따라서 </t>
    </r>
    <r>
      <rPr>
        <sz val="11"/>
        <color rgb="FFFF0000"/>
        <rFont val="맑은 고딕"/>
        <family val="3"/>
        <charset val="129"/>
        <scheme val="minor"/>
      </rPr>
      <t>결과1, 결과2, …</t>
    </r>
    <r>
      <rPr>
        <sz val="11"/>
        <color theme="1"/>
        <rFont val="맑은 고딕"/>
        <family val="2"/>
        <charset val="129"/>
        <scheme val="minor"/>
      </rPr>
      <t xml:space="preserve"> 를 표시</t>
    </r>
    <phoneticPr fontId="2" type="noConversion"/>
  </si>
  <si>
    <t>OFFSET</t>
    <phoneticPr fontId="2" type="noConversion"/>
  </si>
  <si>
    <t>=OFFSET(범위,행,열,높이,너비)</t>
    <phoneticPr fontId="2" type="noConversion"/>
  </si>
  <si>
    <r>
      <t xml:space="preserve">범위에서부터 </t>
    </r>
    <r>
      <rPr>
        <sz val="11"/>
        <color rgb="FFFF0000"/>
        <rFont val="맑은 고딕"/>
        <family val="3"/>
        <charset val="129"/>
        <scheme val="minor"/>
      </rPr>
      <t>상대적으로 행/열 만큼 떨어진 값</t>
    </r>
    <r>
      <rPr>
        <sz val="11"/>
        <color theme="1"/>
        <rFont val="맑은 고딕"/>
        <family val="3"/>
        <charset val="129"/>
        <scheme val="minor"/>
      </rPr>
      <t xml:space="preserve"> 표시</t>
    </r>
    <phoneticPr fontId="2" type="noConversion"/>
  </si>
  <si>
    <t>TRANSPOSE</t>
    <phoneticPr fontId="2" type="noConversion"/>
  </si>
  <si>
    <t>=TRANSPOSE(배열)</t>
    <phoneticPr fontId="2" type="noConversion"/>
  </si>
  <si>
    <r>
      <t xml:space="preserve">배열의 </t>
    </r>
    <r>
      <rPr>
        <sz val="11"/>
        <color rgb="FFFF0000"/>
        <rFont val="맑은 고딕"/>
        <family val="3"/>
        <charset val="129"/>
        <scheme val="minor"/>
      </rPr>
      <t>행과 열을 서로 전환</t>
    </r>
    <phoneticPr fontId="2" type="noConversion"/>
  </si>
  <si>
    <t>논리/검색</t>
    <phoneticPr fontId="2" type="noConversion"/>
  </si>
  <si>
    <t>예시</t>
    <phoneticPr fontId="2" type="noConversion"/>
  </si>
  <si>
    <t>○</t>
    <phoneticPr fontId="2" type="noConversion"/>
  </si>
  <si>
    <t>수료 인원(8일 이상)</t>
    <phoneticPr fontId="2" type="noConversion"/>
  </si>
  <si>
    <t>=MINUTE(시간)</t>
    <phoneticPr fontId="2" type="noConversion"/>
  </si>
  <si>
    <r>
      <t xml:space="preserve">날짜에 대한 </t>
    </r>
    <r>
      <rPr>
        <sz val="11"/>
        <color rgb="FFFF0000"/>
        <rFont val="맑은 고딕"/>
        <family val="3"/>
        <charset val="129"/>
        <scheme val="minor"/>
      </rPr>
      <t>요일</t>
    </r>
    <r>
      <rPr>
        <sz val="11"/>
        <color rgb="FFFF0000"/>
        <rFont val="맑은 고딕"/>
        <family val="2"/>
        <charset val="129"/>
        <scheme val="minor"/>
      </rPr>
      <t xml:space="preserve"> 숫자</t>
    </r>
    <r>
      <rPr>
        <sz val="11"/>
        <color theme="1"/>
        <rFont val="맑은 고딕"/>
        <family val="2"/>
        <charset val="129"/>
        <scheme val="minor"/>
      </rPr>
      <t xml:space="preserve"> 표시</t>
    </r>
    <phoneticPr fontId="2" type="noConversion"/>
  </si>
  <si>
    <t>=DATEDIF(시작,끝,형식)</t>
    <phoneticPr fontId="2" type="noConversion"/>
  </si>
  <si>
    <t>DATEDIF</t>
    <phoneticPr fontId="2" type="noConversion"/>
  </si>
  <si>
    <t>날짜 차이 계산</t>
    <phoneticPr fontId="2" type="noConversion"/>
  </si>
  <si>
    <t>시작일</t>
  </si>
  <si>
    <t>종료일</t>
  </si>
  <si>
    <t>기간</t>
  </si>
  <si>
    <t>기호</t>
  </si>
  <si>
    <t>입력할 함수식</t>
    <phoneticPr fontId="2" type="noConversion"/>
  </si>
  <si>
    <t>계산 결과</t>
    <phoneticPr fontId="2" type="noConversion"/>
  </si>
  <si>
    <t>년</t>
  </si>
  <si>
    <t>"y"</t>
  </si>
  <si>
    <t>월</t>
  </si>
  <si>
    <t>"m"</t>
  </si>
  <si>
    <t>일</t>
  </si>
  <si>
    <t>"d"</t>
  </si>
  <si>
    <t>동년 월</t>
  </si>
  <si>
    <t>"ym"</t>
  </si>
  <si>
    <t>동년 일</t>
  </si>
  <si>
    <t>"yd"</t>
  </si>
  <si>
    <t>동월 일</t>
  </si>
  <si>
    <t>"md"</t>
  </si>
  <si>
    <t>생년월일로 나이 구하기</t>
  </si>
  <si>
    <t>입사일로 근무 월 수 구하기</t>
  </si>
  <si>
    <t>입사일로 근무 년, 월 수 구하기</t>
  </si>
  <si>
    <t>무재해 일 수 계산</t>
  </si>
  <si>
    <t>D-Day 일자 계산</t>
  </si>
  <si>
    <r>
      <rPr>
        <sz val="11"/>
        <color rgb="FFFF0000"/>
        <rFont val="맑은 고딕"/>
        <family val="3"/>
        <charset val="129"/>
        <scheme val="minor"/>
      </rPr>
      <t>오늘 날짜</t>
    </r>
    <r>
      <rPr>
        <sz val="11"/>
        <color theme="1"/>
        <rFont val="맑은 고딕"/>
        <family val="2"/>
        <charset val="129"/>
        <scheme val="minor"/>
      </rPr>
      <t xml:space="preserve"> 표시(PC 설정기준)</t>
    </r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</si>
  <si>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오늘 날짜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1"/>
        <color rgb="FFFF0000"/>
        <rFont val="맑은 고딕"/>
        <family val="3"/>
        <charset val="129"/>
        <scheme val="minor"/>
      </rPr>
      <t>현재 시간</t>
    </r>
    <r>
      <rPr>
        <sz val="11"/>
        <color theme="1"/>
        <rFont val="맑은 고딕"/>
        <family val="2"/>
        <charset val="129"/>
        <scheme val="minor"/>
      </rPr>
      <t xml:space="preserve"> 표시 
(PC 설정기준)</t>
    </r>
    <phoneticPr fontId="2" type="noConversion"/>
  </si>
  <si>
    <t>제품단가</t>
    <phoneticPr fontId="2" type="noConversion"/>
  </si>
  <si>
    <t>수량</t>
    <phoneticPr fontId="2" type="noConversion"/>
  </si>
  <si>
    <t>입금금액</t>
    <phoneticPr fontId="2" type="noConversion"/>
  </si>
  <si>
    <t>*=B25*C25</t>
    <phoneticPr fontId="2" type="noConversion"/>
  </si>
  <si>
    <t>*=B26*C26</t>
    <phoneticPr fontId="2" type="noConversion"/>
  </si>
  <si>
    <t>비율(%)</t>
    <phoneticPr fontId="2" type="noConversion"/>
  </si>
  <si>
    <t>*=(C31/$C$33)</t>
    <phoneticPr fontId="2" type="noConversion"/>
  </si>
  <si>
    <t>*=(C31/C33)</t>
    <phoneticPr fontId="2" type="noConversion"/>
  </si>
  <si>
    <t>*=(C32/C34)*100</t>
    <phoneticPr fontId="2" type="noConversion"/>
  </si>
  <si>
    <t>*=(C32/$C$33)</t>
    <phoneticPr fontId="2" type="noConversion"/>
  </si>
  <si>
    <t>숫자</t>
    <phoneticPr fontId="2" type="noConversion"/>
  </si>
  <si>
    <t>성별</t>
    <phoneticPr fontId="2" type="noConversion"/>
  </si>
  <si>
    <t>자산가치</t>
    <phoneticPr fontId="2" type="noConversion"/>
  </si>
  <si>
    <t>수수료</t>
    <phoneticPr fontId="2" type="noConversion"/>
  </si>
  <si>
    <t>수수료2만이상평균</t>
    <phoneticPr fontId="2" type="noConversion"/>
  </si>
  <si>
    <t>자산25만이상평균</t>
    <phoneticPr fontId="2" type="noConversion"/>
  </si>
  <si>
    <t>5이상평균</t>
    <phoneticPr fontId="2" type="noConversion"/>
  </si>
  <si>
    <t>남평균</t>
    <phoneticPr fontId="2" type="noConversion"/>
  </si>
  <si>
    <t>여평균</t>
    <phoneticPr fontId="2" type="noConversion"/>
  </si>
  <si>
    <t>G10</t>
    <phoneticPr fontId="2" type="noConversion"/>
  </si>
  <si>
    <t>◀ 함수 정리 ▶</t>
  </si>
  <si>
    <t>순번</t>
  </si>
  <si>
    <t>함 수 명</t>
  </si>
  <si>
    <t>표시형식</t>
  </si>
  <si>
    <t>설 명</t>
  </si>
  <si>
    <t>예 제</t>
  </si>
  <si>
    <t>SUM</t>
  </si>
  <si>
    <t>수학</t>
  </si>
  <si>
    <t>삼각</t>
  </si>
  <si>
    <t>함수</t>
  </si>
  <si>
    <t>SUM(숫자1,숫자2...)</t>
  </si>
  <si>
    <t>인수로 정한 숫자의 합을 구함</t>
  </si>
  <si>
    <t xml:space="preserve">(인수는 최대 30개까지 사용) </t>
  </si>
  <si>
    <t>이름</t>
  </si>
  <si>
    <t>배용준</t>
  </si>
  <si>
    <t>송윤아</t>
  </si>
  <si>
    <t>김하늘</t>
  </si>
  <si>
    <t>임창정</t>
  </si>
  <si>
    <t>입력함수</t>
  </si>
  <si>
    <t>국어</t>
  </si>
  <si>
    <t>영어</t>
  </si>
  <si>
    <t>AVERAGE</t>
  </si>
  <si>
    <t>통계</t>
  </si>
  <si>
    <t>AVERAGE(숫자1,숫자2...)</t>
  </si>
  <si>
    <t>인수로 정한 숫자의 평균을 구함</t>
  </si>
  <si>
    <t>평균</t>
  </si>
  <si>
    <t>MAX</t>
  </si>
  <si>
    <t>MAX(숫자1,숫자2...)</t>
  </si>
  <si>
    <t>인수로 정한 숫자의 최대값을 구함</t>
  </si>
  <si>
    <t>최대값</t>
  </si>
  <si>
    <t>MIN</t>
  </si>
  <si>
    <t>MIN(숫자1,숫자2...)</t>
  </si>
  <si>
    <t>인수로 정한 숫자의 최소값을 구함</t>
  </si>
  <si>
    <t>최소값</t>
  </si>
  <si>
    <t>RANK</t>
  </si>
  <si>
    <t>RANK(기준,전체범위,옵션)</t>
  </si>
  <si>
    <t>전체범위에서의 석차를 구함</t>
  </si>
  <si>
    <t>석차</t>
  </si>
  <si>
    <t>(옵션:내림차순-0/오름차순-1)</t>
  </si>
  <si>
    <t>※ 오름차순:한글ㄱ,ㄴ순, 숫자:적은수가 우선</t>
  </si>
  <si>
    <t>ABS</t>
  </si>
  <si>
    <t>ABS(숫자)</t>
  </si>
  <si>
    <t>숫자의 절대값을 변환</t>
  </si>
  <si>
    <t>(부호가 없는숫자)</t>
  </si>
  <si>
    <t>데이터</t>
  </si>
  <si>
    <t>함수결과</t>
  </si>
  <si>
    <t>ABS(B3)</t>
  </si>
  <si>
    <t>ABS(B4)</t>
  </si>
  <si>
    <t>SQRT</t>
  </si>
  <si>
    <t>SQRT(양수)</t>
  </si>
  <si>
    <t>양수의 제곱근을 구함.</t>
  </si>
  <si>
    <t>(숫자가 음수이면 오류값표시)</t>
  </si>
  <si>
    <t>SQRT(B3)</t>
  </si>
  <si>
    <t>SQRT(B4)</t>
  </si>
  <si>
    <t>INT</t>
  </si>
  <si>
    <t>INT(실수)</t>
  </si>
  <si>
    <t>실수에서 소수점이하 절삭하고 정수로 내림</t>
  </si>
  <si>
    <t>INT(B3)</t>
  </si>
  <si>
    <t>INT(B4)</t>
  </si>
  <si>
    <t>EXP</t>
  </si>
  <si>
    <t>EXP(숫자)</t>
  </si>
  <si>
    <t>입력한 숫자를 밑수로한 e의 누승값</t>
  </si>
  <si>
    <t>EXP(B3)</t>
  </si>
  <si>
    <t>FACT</t>
  </si>
  <si>
    <t>FACT(숫자)</t>
  </si>
  <si>
    <t>인수로 입력한 숫자의 계층값(factorial).</t>
  </si>
  <si>
    <t>FACT(B3)</t>
  </si>
  <si>
    <t>FACT(B4)</t>
  </si>
  <si>
    <t>PI</t>
  </si>
  <si>
    <t>PI()</t>
  </si>
  <si>
    <t>원주율을 결과로 구해줌.</t>
  </si>
  <si>
    <t>반지름</t>
  </si>
  <si>
    <t>원의지름</t>
  </si>
  <si>
    <t>PI()*B3^2</t>
  </si>
  <si>
    <t>POWER</t>
  </si>
  <si>
    <t>POWER(숫자1,숫자2)</t>
  </si>
  <si>
    <t xml:space="preserve">처음 입력한 숫자를 밑수로 하여 두 번째 </t>
  </si>
  <si>
    <t>입력한 숫자만큼 거듭제곱한 결과`</t>
  </si>
  <si>
    <t>데이터1</t>
  </si>
  <si>
    <t>데이터2</t>
  </si>
  <si>
    <t>POWER(B3,C3)</t>
  </si>
  <si>
    <t>ROUND</t>
  </si>
  <si>
    <t>ROUND(숫자,자릿수)</t>
  </si>
  <si>
    <t>표시된 자릿수 아래의 숫자를 반올림</t>
  </si>
  <si>
    <t>자릿수</t>
  </si>
  <si>
    <t>ROUND(B3,2)</t>
  </si>
  <si>
    <t>ROUNDDOWN</t>
  </si>
  <si>
    <t>ROUNDDOWN(숫자,자릿수)</t>
  </si>
  <si>
    <t>표시된 자릿수 아래의 숫자를 내림</t>
  </si>
  <si>
    <t>ROUNDDOWN(B3,2)</t>
  </si>
  <si>
    <t>ROUNDUP</t>
  </si>
  <si>
    <t>ROUNDUP(숫자,자릿수)</t>
  </si>
  <si>
    <t>표시된 자릿수 아래의 숫자를 올림</t>
  </si>
  <si>
    <t>ROUNDUP(B3,2)</t>
  </si>
  <si>
    <t>SUMIF</t>
  </si>
  <si>
    <t>SUMIF(조건범위,조건,</t>
  </si>
  <si>
    <t>찾을범위)</t>
  </si>
  <si>
    <t>조건을 만족하는 데이터의 합계를 구함</t>
  </si>
  <si>
    <t>종류</t>
  </si>
  <si>
    <t>사과</t>
  </si>
  <si>
    <t>배</t>
  </si>
  <si>
    <t>감</t>
  </si>
  <si>
    <t>*사과 상자수의 합계</t>
  </si>
  <si>
    <t>SUMIF(A2:A5,"사과“,</t>
  </si>
  <si>
    <t>A3:A5</t>
  </si>
  <si>
    <t>상자</t>
  </si>
  <si>
    <t>COUNT</t>
  </si>
  <si>
    <t>COUNT(숫자1,숫자2...)</t>
  </si>
  <si>
    <t>인수로 입력된 숫자의 개수를 세어줌</t>
  </si>
  <si>
    <t>*입력된 종류의 수</t>
  </si>
  <si>
    <t>COUNT(A2:A5)</t>
  </si>
  <si>
    <t>COUNTA</t>
  </si>
  <si>
    <t>COUNTA(범위1,범위2...)</t>
  </si>
  <si>
    <t>셀 범위중 비어있지 않은 셀의 개수</t>
  </si>
  <si>
    <t>*입력된 단가의 수</t>
  </si>
  <si>
    <t>COUNTA(B2:B5)</t>
  </si>
  <si>
    <t>COUNTIF</t>
  </si>
  <si>
    <t>COUNTIF(범위,조건)</t>
  </si>
  <si>
    <t>범위에서 조건을 만족하는 개수</t>
  </si>
  <si>
    <t>*입력된 종류중 사과의 수</t>
  </si>
  <si>
    <t>COUNTIF(A2:A5,"사과“)</t>
  </si>
  <si>
    <t>STDEV</t>
  </si>
  <si>
    <t>STDEV(범위1,범위2...)</t>
  </si>
  <si>
    <t>표본의 표준편차를 구해줌</t>
  </si>
  <si>
    <t>VAR</t>
  </si>
  <si>
    <t>VAR(범위1,범위2...)</t>
  </si>
  <si>
    <t>표본의 분산을 구해줌</t>
  </si>
  <si>
    <t>LEFT</t>
  </si>
  <si>
    <t>문</t>
  </si>
  <si>
    <t>자</t>
  </si>
  <si>
    <t>열</t>
  </si>
  <si>
    <t>함</t>
  </si>
  <si>
    <t>수</t>
  </si>
  <si>
    <t>LEFT(문자열,숫자)</t>
  </si>
  <si>
    <t>입력한 문자열에서 왼쪽에서 지정된 숫자</t>
  </si>
  <si>
    <t>만큼 추출해줌</t>
  </si>
  <si>
    <t>베바스코</t>
  </si>
  <si>
    <t>베바</t>
  </si>
  <si>
    <t>LEFT(B3,2)</t>
  </si>
  <si>
    <t>RIGHT</t>
  </si>
  <si>
    <t>RIGHT(문자열,숫자)</t>
  </si>
  <si>
    <t>오른쪽에서 지정된 숫자만큼 추출</t>
  </si>
  <si>
    <t>스코</t>
  </si>
  <si>
    <t>RIGHT(B4,2)</t>
  </si>
  <si>
    <t>MID</t>
  </si>
  <si>
    <t>MID(문자열,숫자1,숫자2)</t>
  </si>
  <si>
    <t>숫자1만큼에서 숫자2만큼 추출</t>
  </si>
  <si>
    <t>코리아</t>
  </si>
  <si>
    <t>리</t>
  </si>
  <si>
    <t>MID(B5,2,1)</t>
  </si>
  <si>
    <t>LOWER</t>
  </si>
  <si>
    <t>LOWER(문자열)</t>
  </si>
  <si>
    <t>입력된 문자열을 모두 소문자로 표시</t>
  </si>
  <si>
    <t>Lam</t>
  </si>
  <si>
    <t>lam</t>
  </si>
  <si>
    <t>LOWER(B3)</t>
  </si>
  <si>
    <t>UPPER</t>
  </si>
  <si>
    <t>UPPER(문자열)</t>
  </si>
  <si>
    <t>입력된 문자열을 모두 대문자로 표시</t>
  </si>
  <si>
    <t>excel</t>
  </si>
  <si>
    <t>EXCEL</t>
  </si>
  <si>
    <t>UPPER(B4)</t>
  </si>
  <si>
    <t>PROPER</t>
  </si>
  <si>
    <t>PROPER(문자열)</t>
  </si>
  <si>
    <t>문자열에서 첫단어만 대문자로 표시</t>
  </si>
  <si>
    <t>i am boy</t>
  </si>
  <si>
    <t>I Am Boy</t>
  </si>
  <si>
    <t>PROPER(B5)</t>
  </si>
  <si>
    <t>TRIM</t>
  </si>
  <si>
    <t>TRIM(문자열)</t>
  </si>
  <si>
    <t>문자열사이에 한칸공백을 제외한공백을삭제</t>
  </si>
  <si>
    <t>E XCEL</t>
  </si>
  <si>
    <t>TRIM(B6)</t>
  </si>
  <si>
    <t>IF</t>
  </si>
  <si>
    <t>논리</t>
  </si>
  <si>
    <t>IF(조건,참값,거짓값)</t>
  </si>
  <si>
    <t>조건을 만족하는 참값과 거짓값을 구함.</t>
  </si>
  <si>
    <t>(국어가90점 이상이면 합격 아니면 불합격)</t>
  </si>
  <si>
    <t>김나리</t>
  </si>
  <si>
    <t>IF(B2&gt;=90,"합격“,”불합격“)</t>
  </si>
  <si>
    <t>AND</t>
  </si>
  <si>
    <t>AND(조건1,조건2....)</t>
  </si>
  <si>
    <t>조건을 모두 만족하는 값</t>
  </si>
  <si>
    <t>황윤정</t>
  </si>
  <si>
    <t>AND(B2&gt;=70,C2&lt;60)</t>
  </si>
  <si>
    <t>OR</t>
  </si>
  <si>
    <t>OR(조건1,조건2....)</t>
  </si>
  <si>
    <t>조건중 하나만 만족해도 되는 값</t>
  </si>
  <si>
    <t>이미정</t>
  </si>
  <si>
    <t>OR(B2&gt;90,C2&lt;=70)</t>
  </si>
  <si>
    <t>DATE</t>
  </si>
  <si>
    <t>날짜</t>
  </si>
  <si>
    <t>DATE(년,월,일)</t>
  </si>
  <si>
    <t>인수로 입력한 날짜 값을 표시.</t>
  </si>
  <si>
    <t>22,5,10</t>
  </si>
  <si>
    <t>DATE(22,5,10)</t>
  </si>
  <si>
    <t>TODAY</t>
  </si>
  <si>
    <t>TODAY()</t>
  </si>
  <si>
    <t>시스템에 설정된 오늘날짜를 표시</t>
  </si>
  <si>
    <t>NOW</t>
  </si>
  <si>
    <t>NOW()</t>
  </si>
  <si>
    <t>시스템에 설정된 오늘날짜와 시간을 표시</t>
  </si>
  <si>
    <t>DAY</t>
  </si>
  <si>
    <t>DAY(날짜)</t>
  </si>
  <si>
    <t>날짜에서 일을 추출.</t>
  </si>
  <si>
    <t>DAY(B3)</t>
  </si>
  <si>
    <t>YEAR</t>
  </si>
  <si>
    <t>YEAR(날짜)</t>
  </si>
  <si>
    <t>날짜에서 년을 추출</t>
  </si>
  <si>
    <t>YEAR(B4)</t>
  </si>
  <si>
    <t>MONTH</t>
  </si>
  <si>
    <t>MONTH(날짜)</t>
  </si>
  <si>
    <t>날짜에서 월을 추출</t>
  </si>
  <si>
    <t>MONTH(B5)</t>
  </si>
  <si>
    <t>WEEKDAY</t>
  </si>
  <si>
    <t>WEEKDAY(날짜,표시형식)</t>
  </si>
  <si>
    <t>날짜의 요일을 번호로 표시</t>
  </si>
  <si>
    <t>WEEKDAY(B6,1)</t>
  </si>
  <si>
    <t>'=TEXT(,"aaa")</t>
  </si>
  <si>
    <t>TIME</t>
  </si>
  <si>
    <t>시간</t>
  </si>
  <si>
    <t>TIME(시,분,초)</t>
  </si>
  <si>
    <t>인수로 입력한 시간값을 표시</t>
  </si>
  <si>
    <t>TIME(13,59,20)</t>
  </si>
  <si>
    <t>HOUR</t>
  </si>
  <si>
    <t>HOUR(시간)</t>
  </si>
  <si>
    <t>시간에서 시만 표시</t>
  </si>
  <si>
    <t>HOUR(B3)</t>
  </si>
  <si>
    <t>MINUTE</t>
  </si>
  <si>
    <t>MINUTE(시간)</t>
  </si>
  <si>
    <t>시간에서 분만 표시</t>
  </si>
  <si>
    <t>MINUTE(B4)</t>
  </si>
  <si>
    <t>SECOND</t>
  </si>
  <si>
    <t>SECOND(시간)</t>
  </si>
  <si>
    <t>시간에서 초만 표시</t>
  </si>
  <si>
    <t>SECOND(B5)</t>
  </si>
  <si>
    <t>VLOOKUP</t>
  </si>
  <si>
    <t>찾기</t>
  </si>
  <si>
    <t>참조</t>
  </si>
  <si>
    <t>VLOOKUP(찾을값,기준표,행번호,옵션)</t>
  </si>
  <si>
    <t>찾을값을 기준표에서 찾은후 열번호에 해당하는 값을 찾음.</t>
  </si>
  <si>
    <t>*옵션:자료정렬=1,정렬안된상태=0</t>
  </si>
  <si>
    <t>학점</t>
  </si>
  <si>
    <t>B</t>
  </si>
  <si>
    <t>VLOOKUP(B2,A5:B6,2)</t>
  </si>
  <si>
    <t>김나라</t>
  </si>
  <si>
    <t>C</t>
  </si>
  <si>
    <t>VLOOKUP(B3,A5:B6,2)</t>
  </si>
  <si>
    <t>&lt;학점표&gt;</t>
  </si>
  <si>
    <t>HLOOKUP</t>
  </si>
  <si>
    <t>HLOOKUP(찾을값,기준표,열번호,2,옵션)</t>
  </si>
  <si>
    <t>HLOOKUP(B2,D5:E6,2)</t>
  </si>
  <si>
    <t>HLOOKUP(B3,D5:E6,2)</t>
  </si>
  <si>
    <t>CHOOSE</t>
  </si>
  <si>
    <t>CHOOSE(조건,첫째값,둘째값...)</t>
  </si>
  <si>
    <t>조건의 값이 첫 번째인수를 기준으로 찾음</t>
  </si>
  <si>
    <t>조건</t>
  </si>
  <si>
    <t>결과</t>
  </si>
  <si>
    <t>오렌지</t>
  </si>
  <si>
    <t>CHOOSE(A2,"오렌지“,”딸기“,”수박“)</t>
  </si>
  <si>
    <t>딸기</t>
  </si>
  <si>
    <t>수박</t>
  </si>
  <si>
    <t>INDEX</t>
  </si>
  <si>
    <t>INDEX(범위,행번호,열번호)</t>
  </si>
  <si>
    <t>첫 번째 인수로 입력한 범위에서 행번호와</t>
  </si>
  <si>
    <t>열번호에 해당하는 셀에 입력된 값을 찾음</t>
  </si>
  <si>
    <t>이승엽</t>
  </si>
  <si>
    <t>박찬호</t>
  </si>
  <si>
    <t>선동렬</t>
  </si>
  <si>
    <t>이승엽 결근/선동렬부서</t>
  </si>
  <si>
    <t>부서</t>
  </si>
  <si>
    <t>기획실</t>
  </si>
  <si>
    <t>홍보부</t>
  </si>
  <si>
    <t>영업부</t>
  </si>
  <si>
    <t>결근수</t>
  </si>
  <si>
    <t>INDEX(B3:E6,3,2)</t>
  </si>
  <si>
    <t>교육수</t>
  </si>
  <si>
    <t>INDEX(B3:E6,2,4)</t>
  </si>
  <si>
    <t>MATCH</t>
  </si>
  <si>
    <t>MATCH(값,범위,옵션)</t>
  </si>
  <si>
    <t>주어진 값을 찾아, 범위내에서 위치표시</t>
  </si>
  <si>
    <t>INDEX(C16:C18,MATCH(G16,B16:B18,0))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</si>
</sst>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 "/>
    <numFmt numFmtId="177" formatCode="m\/d"/>
    <numFmt numFmtId="178" formatCode="0.0_-"/>
    <numFmt numFmtId="179" formatCode="0.0%"/>
    <numFmt numFmtId="180" formatCode="0_);[Red]\(0\)"/>
  </numFmts>
  <fonts count="4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6"/>
      <name val="맑은 고딕"/>
      <family val="3"/>
      <charset val="129"/>
      <scheme val="major"/>
    </font>
    <font>
      <sz val="12"/>
      <color indexed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11"/>
      <color theme="0"/>
      <name val="굴림체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굴림체"/>
      <family val="2"/>
      <charset val="129"/>
    </font>
    <font>
      <b/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6"/>
      <color rgb="FF0000FF"/>
      <name val="굴림체"/>
      <family val="3"/>
      <charset val="129"/>
    </font>
    <font>
      <b/>
      <sz val="10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10"/>
      <color rgb="FFFFFFFF"/>
      <name val="굴림체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E5E5E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/>
    <xf numFmtId="0" fontId="19" fillId="0" borderId="0"/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0" borderId="0"/>
    <xf numFmtId="0" fontId="29" fillId="12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1" fillId="0" borderId="0" xfId="3">
      <alignment vertical="center"/>
    </xf>
    <xf numFmtId="14" fontId="1" fillId="0" borderId="0" xfId="3" applyNumberFormat="1">
      <alignment vertical="center"/>
    </xf>
    <xf numFmtId="0" fontId="1" fillId="2" borderId="1" xfId="3" applyFill="1" applyBorder="1" applyAlignment="1">
      <alignment horizontal="center" vertical="center"/>
    </xf>
    <xf numFmtId="41" fontId="0" fillId="0" borderId="1" xfId="4" applyFont="1" applyBorder="1">
      <alignment vertical="center"/>
    </xf>
    <xf numFmtId="0" fontId="1" fillId="0" borderId="1" xfId="3" applyBorder="1" applyAlignment="1">
      <alignment horizontal="center" vertical="center"/>
    </xf>
    <xf numFmtId="41" fontId="1" fillId="0" borderId="1" xfId="3" applyNumberFormat="1" applyBorder="1" applyAlignment="1">
      <alignment horizontal="center" vertical="center"/>
    </xf>
    <xf numFmtId="176" fontId="1" fillId="0" borderId="1" xfId="3" applyNumberFormat="1" applyBorder="1">
      <alignment vertical="center"/>
    </xf>
    <xf numFmtId="0" fontId="7" fillId="0" borderId="0" xfId="3" applyFont="1">
      <alignment vertical="center"/>
    </xf>
    <xf numFmtId="0" fontId="5" fillId="2" borderId="1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177" fontId="5" fillId="2" borderId="1" xfId="3" applyNumberFormat="1" applyFont="1" applyFill="1" applyBorder="1" applyAlignment="1">
      <alignment horizontal="center" vertical="center"/>
    </xf>
    <xf numFmtId="0" fontId="7" fillId="0" borderId="1" xfId="3" applyFont="1" applyBorder="1">
      <alignment vertical="center"/>
    </xf>
    <xf numFmtId="0" fontId="14" fillId="3" borderId="1" xfId="2" applyFont="1" applyFill="1" applyBorder="1" applyAlignment="1">
      <alignment horizontal="center" vertical="center"/>
    </xf>
    <xf numFmtId="0" fontId="14" fillId="4" borderId="1" xfId="5" applyFont="1" applyFill="1" applyBorder="1">
      <alignment vertical="center"/>
    </xf>
    <xf numFmtId="58" fontId="7" fillId="0" borderId="1" xfId="5" applyNumberFormat="1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41" fontId="7" fillId="0" borderId="1" xfId="4" applyFont="1" applyBorder="1">
      <alignment vertical="center"/>
    </xf>
    <xf numFmtId="0" fontId="10" fillId="0" borderId="1" xfId="5" applyFont="1" applyBorder="1">
      <alignment vertical="center"/>
    </xf>
    <xf numFmtId="0" fontId="10" fillId="0" borderId="0" xfId="5" applyFont="1">
      <alignment vertical="center"/>
    </xf>
    <xf numFmtId="0" fontId="13" fillId="0" borderId="0" xfId="3" applyFont="1" applyAlignment="1">
      <alignment vertical="center"/>
    </xf>
    <xf numFmtId="0" fontId="16" fillId="5" borderId="7" xfId="3" applyFont="1" applyFill="1" applyBorder="1" applyAlignment="1">
      <alignment horizontal="center" vertical="center"/>
    </xf>
    <xf numFmtId="0" fontId="16" fillId="5" borderId="1" xfId="3" applyFont="1" applyFill="1" applyBorder="1" applyAlignment="1">
      <alignment horizontal="center" vertical="center"/>
    </xf>
    <xf numFmtId="0" fontId="17" fillId="0" borderId="1" xfId="3" applyFont="1" applyBorder="1" applyAlignment="1">
      <alignment horizontal="center" vertical="center"/>
    </xf>
    <xf numFmtId="41" fontId="17" fillId="0" borderId="1" xfId="6" applyFont="1" applyBorder="1">
      <alignment vertical="center"/>
    </xf>
    <xf numFmtId="41" fontId="17" fillId="0" borderId="1" xfId="3" applyNumberFormat="1" applyFont="1" applyBorder="1">
      <alignment vertical="center"/>
    </xf>
    <xf numFmtId="0" fontId="17" fillId="0" borderId="1" xfId="6" applyNumberFormat="1" applyFont="1" applyFill="1" applyBorder="1" applyAlignment="1">
      <alignment horizontal="center" vertical="center"/>
    </xf>
    <xf numFmtId="0" fontId="1" fillId="0" borderId="1" xfId="3" applyBorder="1">
      <alignment vertical="center"/>
    </xf>
    <xf numFmtId="0" fontId="0" fillId="0" borderId="1" xfId="0" applyBorder="1">
      <alignment vertical="center"/>
    </xf>
    <xf numFmtId="0" fontId="10" fillId="0" borderId="0" xfId="7" applyFont="1"/>
    <xf numFmtId="0" fontId="18" fillId="0" borderId="0" xfId="7" applyFont="1" applyAlignment="1">
      <alignment vertical="center"/>
    </xf>
    <xf numFmtId="0" fontId="14" fillId="2" borderId="1" xfId="7" applyFont="1" applyFill="1" applyBorder="1" applyAlignment="1">
      <alignment horizontal="center" vertical="center"/>
    </xf>
    <xf numFmtId="178" fontId="10" fillId="0" borderId="1" xfId="7" applyNumberFormat="1" applyFont="1" applyBorder="1"/>
    <xf numFmtId="0" fontId="10" fillId="0" borderId="1" xfId="7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0" fontId="20" fillId="6" borderId="1" xfId="8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" xfId="8" applyFont="1" applyFill="1" applyBorder="1" applyAlignment="1">
      <alignment horizontal="center" wrapText="1"/>
    </xf>
    <xf numFmtId="0" fontId="20" fillId="6" borderId="8" xfId="8" applyFont="1" applyFill="1" applyBorder="1" applyAlignment="1">
      <alignment horizontal="center"/>
    </xf>
    <xf numFmtId="0" fontId="22" fillId="0" borderId="0" xfId="8" applyFont="1"/>
    <xf numFmtId="0" fontId="22" fillId="0" borderId="9" xfId="8" applyFont="1" applyFill="1" applyBorder="1" applyAlignment="1">
      <alignment horizontal="center" wrapText="1"/>
    </xf>
    <xf numFmtId="0" fontId="22" fillId="0" borderId="9" xfId="8" applyNumberFormat="1" applyFont="1" applyFill="1" applyBorder="1" applyAlignment="1">
      <alignment horizontal="center" wrapText="1"/>
    </xf>
    <xf numFmtId="14" fontId="22" fillId="0" borderId="9" xfId="8" applyNumberFormat="1" applyFont="1" applyFill="1" applyBorder="1" applyAlignment="1">
      <alignment horizontal="center" wrapText="1"/>
    </xf>
    <xf numFmtId="0" fontId="22" fillId="0" borderId="9" xfId="8" quotePrefix="1" applyNumberFormat="1" applyFont="1" applyFill="1" applyBorder="1" applyAlignment="1">
      <alignment horizontal="center" wrapText="1"/>
    </xf>
    <xf numFmtId="0" fontId="22" fillId="0" borderId="0" xfId="8" applyFont="1" applyAlignment="1">
      <alignment horizontal="center"/>
    </xf>
    <xf numFmtId="0" fontId="14" fillId="2" borderId="10" xfId="7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4" fillId="9" borderId="12" xfId="0" applyFont="1" applyFill="1" applyBorder="1" applyAlignment="1">
      <alignment horizontal="center" vertical="center"/>
    </xf>
    <xf numFmtId="0" fontId="24" fillId="8" borderId="12" xfId="0" applyFont="1" applyFill="1" applyBorder="1" applyAlignment="1">
      <alignment horizontal="center" vertical="center"/>
    </xf>
    <xf numFmtId="0" fontId="24" fillId="9" borderId="13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41" fontId="25" fillId="0" borderId="1" xfId="1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0" xfId="0" applyFont="1" applyAlignment="1">
      <alignment horizontal="center" vertical="center"/>
    </xf>
    <xf numFmtId="0" fontId="0" fillId="0" borderId="0" xfId="3" applyFont="1">
      <alignment vertical="center"/>
    </xf>
    <xf numFmtId="0" fontId="22" fillId="0" borderId="0" xfId="8" applyFont="1" applyFill="1" applyBorder="1" applyAlignment="1">
      <alignment horizontal="center" wrapText="1"/>
    </xf>
    <xf numFmtId="0" fontId="14" fillId="3" borderId="10" xfId="2" applyFont="1" applyFill="1" applyBorder="1" applyAlignment="1">
      <alignment horizontal="center" vertical="center"/>
    </xf>
    <xf numFmtId="0" fontId="7" fillId="0" borderId="10" xfId="5" applyFont="1" applyBorder="1" applyAlignment="1">
      <alignment horizontal="center" vertical="center"/>
    </xf>
    <xf numFmtId="179" fontId="0" fillId="0" borderId="1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49" fontId="25" fillId="0" borderId="14" xfId="0" quotePrefix="1" applyNumberFormat="1" applyFont="1" applyBorder="1">
      <alignment vertical="center"/>
    </xf>
    <xf numFmtId="49" fontId="25" fillId="0" borderId="14" xfId="0" applyNumberFormat="1" applyFont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5" fillId="0" borderId="14" xfId="0" quotePrefix="1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4" xfId="0" applyFont="1" applyBorder="1">
      <alignment vertical="center"/>
    </xf>
    <xf numFmtId="0" fontId="32" fillId="17" borderId="15" xfId="13" applyFont="1" applyFill="1" applyBorder="1" applyAlignment="1">
      <alignment horizontal="center" vertical="center"/>
    </xf>
    <xf numFmtId="0" fontId="34" fillId="0" borderId="0" xfId="15" applyFont="1"/>
    <xf numFmtId="0" fontId="32" fillId="17" borderId="15" xfId="15" applyFont="1" applyFill="1" applyBorder="1" applyAlignment="1">
      <alignment horizontal="center" vertical="center"/>
    </xf>
    <xf numFmtId="0" fontId="35" fillId="0" borderId="15" xfId="15" applyFont="1" applyFill="1" applyBorder="1" applyAlignment="1">
      <alignment horizontal="center" vertical="center"/>
    </xf>
    <xf numFmtId="0" fontId="35" fillId="0" borderId="15" xfId="15" quotePrefix="1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32" fillId="17" borderId="16" xfId="13" applyFont="1" applyFill="1" applyBorder="1" applyAlignment="1">
      <alignment vertical="center"/>
    </xf>
    <xf numFmtId="14" fontId="35" fillId="0" borderId="15" xfId="2" applyNumberFormat="1" applyFont="1" applyBorder="1" applyAlignment="1">
      <alignment horizontal="center" vertical="center"/>
    </xf>
    <xf numFmtId="0" fontId="8" fillId="0" borderId="15" xfId="0" quotePrefix="1" applyFont="1" applyBorder="1" applyAlignment="1">
      <alignment horizontal="left" vertical="center"/>
    </xf>
    <xf numFmtId="0" fontId="35" fillId="0" borderId="0" xfId="2" applyFont="1" applyAlignment="1">
      <alignment vertical="center"/>
    </xf>
    <xf numFmtId="41" fontId="35" fillId="0" borderId="0" xfId="1" applyFont="1" applyAlignment="1">
      <alignment vertical="center"/>
    </xf>
    <xf numFmtId="0" fontId="35" fillId="0" borderId="0" xfId="2" applyFont="1" applyBorder="1" applyAlignment="1">
      <alignment vertical="center"/>
    </xf>
    <xf numFmtId="0" fontId="8" fillId="0" borderId="15" xfId="0" quotePrefix="1" applyFont="1" applyBorder="1">
      <alignment vertical="center"/>
    </xf>
    <xf numFmtId="0" fontId="35" fillId="0" borderId="0" xfId="2" applyFont="1">
      <alignment vertical="center"/>
    </xf>
    <xf numFmtId="179" fontId="0" fillId="0" borderId="1" xfId="0" applyNumberFormat="1" applyBorder="1">
      <alignment vertical="center"/>
    </xf>
    <xf numFmtId="179" fontId="0" fillId="11" borderId="1" xfId="0" applyNumberFormat="1" applyFill="1" applyBorder="1">
      <alignment vertical="center"/>
    </xf>
    <xf numFmtId="0" fontId="0" fillId="0" borderId="0" xfId="0" quotePrefix="1">
      <alignment vertical="center"/>
    </xf>
    <xf numFmtId="0" fontId="37" fillId="2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0" xfId="0" applyFont="1">
      <alignment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5" fillId="0" borderId="16" xfId="15" applyFont="1" applyFill="1" applyBorder="1" applyAlignment="1">
      <alignment horizontal="center" vertical="center"/>
    </xf>
    <xf numFmtId="0" fontId="35" fillId="0" borderId="17" xfId="15" applyFont="1" applyFill="1" applyBorder="1" applyAlignment="1">
      <alignment horizontal="center" vertical="center"/>
    </xf>
    <xf numFmtId="41" fontId="36" fillId="12" borderId="0" xfId="1" applyFont="1" applyFill="1" applyBorder="1" applyAlignment="1">
      <alignment vertical="center"/>
    </xf>
    <xf numFmtId="0" fontId="32" fillId="0" borderId="15" xfId="15" quotePrefix="1" applyFont="1" applyFill="1" applyBorder="1" applyAlignment="1">
      <alignment vertical="center"/>
    </xf>
    <xf numFmtId="0" fontId="32" fillId="0" borderId="0" xfId="15" quotePrefix="1" applyFont="1" applyFill="1" applyBorder="1" applyAlignment="1">
      <alignment vertical="center"/>
    </xf>
    <xf numFmtId="0" fontId="41" fillId="0" borderId="15" xfId="0" quotePrefix="1" applyFont="1" applyBorder="1" applyAlignment="1">
      <alignment horizontal="center" vertical="center"/>
    </xf>
    <xf numFmtId="41" fontId="42" fillId="0" borderId="15" xfId="1" applyFont="1" applyFill="1" applyBorder="1" applyAlignment="1">
      <alignment horizontal="center" vertical="center"/>
    </xf>
    <xf numFmtId="41" fontId="42" fillId="0" borderId="15" xfId="1" quotePrefix="1" applyFont="1" applyFill="1" applyBorder="1" applyAlignment="1">
      <alignment horizontal="center" vertical="center"/>
    </xf>
    <xf numFmtId="0" fontId="32" fillId="17" borderId="17" xfId="13" applyFont="1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8" fillId="18" borderId="15" xfId="14" applyNumberFormat="1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2" fillId="0" borderId="2" xfId="8" applyFont="1" applyFill="1" applyBorder="1" applyAlignment="1">
      <alignment horizontal="center" wrapText="1"/>
    </xf>
    <xf numFmtId="0" fontId="22" fillId="0" borderId="3" xfId="8" applyFont="1" applyFill="1" applyBorder="1" applyAlignment="1">
      <alignment horizontal="center" wrapText="1"/>
    </xf>
    <xf numFmtId="0" fontId="22" fillId="0" borderId="4" xfId="8" applyFont="1" applyFill="1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4" fillId="0" borderId="0" xfId="0" applyFont="1" applyAlignment="1">
      <alignment horizontal="justify" vertical="center"/>
    </xf>
    <xf numFmtId="0" fontId="45" fillId="20" borderId="21" xfId="0" applyFont="1" applyFill="1" applyBorder="1" applyAlignment="1">
      <alignment horizontal="center" vertical="center" wrapText="1"/>
    </xf>
    <xf numFmtId="0" fontId="45" fillId="20" borderId="22" xfId="0" applyFont="1" applyFill="1" applyBorder="1" applyAlignment="1">
      <alignment horizontal="center" vertical="center" wrapText="1"/>
    </xf>
    <xf numFmtId="0" fontId="46" fillId="0" borderId="32" xfId="0" applyFont="1" applyBorder="1" applyAlignment="1">
      <alignment horizontal="justify" vertical="center" wrapText="1"/>
    </xf>
    <xf numFmtId="0" fontId="46" fillId="0" borderId="32" xfId="0" applyFont="1" applyBorder="1" applyAlignment="1">
      <alignment horizontal="center" vertical="center" wrapText="1"/>
    </xf>
    <xf numFmtId="0" fontId="46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46" fillId="0" borderId="33" xfId="0" applyFont="1" applyBorder="1" applyAlignment="1">
      <alignment horizontal="justify" vertical="center" wrapText="1"/>
    </xf>
    <xf numFmtId="0" fontId="46" fillId="0" borderId="31" xfId="0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46" fillId="0" borderId="31" xfId="0" applyFont="1" applyBorder="1" applyAlignment="1">
      <alignment horizontal="justify" vertical="center" wrapText="1"/>
    </xf>
    <xf numFmtId="0" fontId="43" fillId="0" borderId="33" xfId="0" applyFont="1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0" fontId="46" fillId="21" borderId="31" xfId="0" applyFont="1" applyFill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justify" vertical="center" wrapText="1"/>
    </xf>
    <xf numFmtId="0" fontId="46" fillId="0" borderId="37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justify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52" xfId="0" applyFont="1" applyBorder="1" applyAlignment="1">
      <alignment horizontal="center" vertical="center" wrapText="1"/>
    </xf>
    <xf numFmtId="0" fontId="45" fillId="20" borderId="23" xfId="0" applyFont="1" applyFill="1" applyBorder="1" applyAlignment="1">
      <alignment horizontal="center" vertical="center" wrapText="1"/>
    </xf>
    <xf numFmtId="0" fontId="45" fillId="20" borderId="24" xfId="0" applyFont="1" applyFill="1" applyBorder="1" applyAlignment="1">
      <alignment horizontal="center" vertical="center" wrapText="1"/>
    </xf>
    <xf numFmtId="0" fontId="45" fillId="20" borderId="25" xfId="0" applyFont="1" applyFill="1" applyBorder="1" applyAlignment="1">
      <alignment horizontal="center" vertical="center" wrapText="1"/>
    </xf>
    <xf numFmtId="0" fontId="45" fillId="20" borderId="26" xfId="0" applyFont="1" applyFill="1" applyBorder="1" applyAlignment="1">
      <alignment horizontal="center" vertical="center" wrapText="1"/>
    </xf>
    <xf numFmtId="0" fontId="46" fillId="0" borderId="28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 wrapText="1"/>
    </xf>
    <xf numFmtId="0" fontId="46" fillId="0" borderId="30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justify" vertical="center" wrapText="1"/>
    </xf>
    <xf numFmtId="0" fontId="46" fillId="0" borderId="33" xfId="0" applyFont="1" applyBorder="1" applyAlignment="1">
      <alignment horizontal="justify" vertical="center" wrapText="1"/>
    </xf>
    <xf numFmtId="0" fontId="46" fillId="0" borderId="34" xfId="0" applyFont="1" applyBorder="1" applyAlignment="1">
      <alignment horizontal="justify" vertical="center" wrapText="1"/>
    </xf>
    <xf numFmtId="0" fontId="46" fillId="21" borderId="35" xfId="0" applyFont="1" applyFill="1" applyBorder="1" applyAlignment="1">
      <alignment horizontal="center" vertical="center" wrapText="1"/>
    </xf>
    <xf numFmtId="0" fontId="46" fillId="21" borderId="36" xfId="0" applyFont="1" applyFill="1" applyBorder="1" applyAlignment="1">
      <alignment horizontal="center" vertical="center" wrapText="1"/>
    </xf>
    <xf numFmtId="0" fontId="46" fillId="0" borderId="35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41" xfId="0" applyFont="1" applyBorder="1" applyAlignment="1">
      <alignment horizontal="center" vertical="center" wrapText="1"/>
    </xf>
    <xf numFmtId="0" fontId="46" fillId="0" borderId="42" xfId="0" applyFont="1" applyBorder="1" applyAlignment="1">
      <alignment horizontal="center" vertical="center" wrapText="1"/>
    </xf>
    <xf numFmtId="0" fontId="46" fillId="0" borderId="43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6" xfId="0" applyFont="1" applyBorder="1" applyAlignment="1">
      <alignment horizontal="center" vertical="center" wrapText="1"/>
    </xf>
    <xf numFmtId="0" fontId="46" fillId="0" borderId="35" xfId="0" applyFont="1" applyBorder="1" applyAlignment="1">
      <alignment horizontal="left" vertical="center" wrapText="1"/>
    </xf>
    <xf numFmtId="0" fontId="46" fillId="0" borderId="44" xfId="0" applyFont="1" applyBorder="1" applyAlignment="1">
      <alignment horizontal="left" vertical="center" wrapText="1"/>
    </xf>
    <xf numFmtId="0" fontId="46" fillId="0" borderId="35" xfId="0" applyFont="1" applyBorder="1" applyAlignment="1">
      <alignment horizontal="justify" vertical="center" wrapText="1"/>
    </xf>
    <xf numFmtId="0" fontId="46" fillId="0" borderId="45" xfId="0" applyFont="1" applyBorder="1" applyAlignment="1">
      <alignment horizontal="justify" vertical="center" wrapText="1"/>
    </xf>
    <xf numFmtId="0" fontId="46" fillId="0" borderId="44" xfId="0" applyFont="1" applyBorder="1" applyAlignment="1">
      <alignment horizontal="justify" vertical="center" wrapText="1"/>
    </xf>
    <xf numFmtId="0" fontId="46" fillId="21" borderId="45" xfId="0" applyFont="1" applyFill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49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51" xfId="0" applyFont="1" applyBorder="1" applyAlignment="1">
      <alignment horizontal="center" vertical="center" wrapText="1"/>
    </xf>
    <xf numFmtId="0" fontId="43" fillId="0" borderId="0" xfId="0" applyFont="1" applyAlignment="1">
      <alignment horizontal="justify" vertical="center"/>
    </xf>
    <xf numFmtId="0" fontId="43" fillId="0" borderId="31" xfId="0" applyFont="1" applyBorder="1" applyAlignment="1">
      <alignment horizontal="center" vertical="center" wrapText="1"/>
    </xf>
    <xf numFmtId="0" fontId="46" fillId="0" borderId="53" xfId="0" applyFont="1" applyBorder="1" applyAlignment="1">
      <alignment horizontal="center" vertical="center" wrapText="1"/>
    </xf>
    <xf numFmtId="0" fontId="46" fillId="0" borderId="54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justify" vertical="center" wrapText="1"/>
    </xf>
    <xf numFmtId="0" fontId="43" fillId="0" borderId="37" xfId="0" applyFont="1" applyBorder="1" applyAlignment="1">
      <alignment horizontal="justify" vertical="center" wrapText="1"/>
    </xf>
    <xf numFmtId="0" fontId="46" fillId="0" borderId="34" xfId="0" applyFont="1" applyBorder="1" applyAlignment="1">
      <alignment horizontal="center" vertical="center" wrapText="1"/>
    </xf>
    <xf numFmtId="14" fontId="46" fillId="0" borderId="31" xfId="0" applyNumberFormat="1" applyFont="1" applyBorder="1" applyAlignment="1">
      <alignment horizontal="center" vertical="center" wrapText="1"/>
    </xf>
    <xf numFmtId="0" fontId="46" fillId="0" borderId="37" xfId="0" applyFont="1" applyBorder="1" applyAlignment="1">
      <alignment horizontal="justify" vertical="center" wrapText="1"/>
    </xf>
    <xf numFmtId="21" fontId="46" fillId="0" borderId="31" xfId="0" applyNumberFormat="1" applyFont="1" applyBorder="1" applyAlignment="1">
      <alignment horizontal="center" vertical="center" wrapText="1"/>
    </xf>
    <xf numFmtId="21" fontId="46" fillId="0" borderId="46" xfId="0" applyNumberFormat="1" applyFont="1" applyBorder="1" applyAlignment="1">
      <alignment horizontal="center" vertical="center" wrapText="1"/>
    </xf>
    <xf numFmtId="0" fontId="43" fillId="0" borderId="52" xfId="0" applyFont="1" applyBorder="1" applyAlignment="1">
      <alignment horizontal="center" vertical="center" wrapText="1"/>
    </xf>
    <xf numFmtId="0" fontId="46" fillId="0" borderId="44" xfId="0" applyFont="1" applyBorder="1" applyAlignment="1">
      <alignment horizontal="center" vertical="center" wrapText="1"/>
    </xf>
    <xf numFmtId="14" fontId="47" fillId="0" borderId="35" xfId="0" applyNumberFormat="1" applyFont="1" applyBorder="1" applyAlignment="1">
      <alignment horizontal="center" vertical="center" wrapText="1"/>
    </xf>
    <xf numFmtId="14" fontId="47" fillId="0" borderId="36" xfId="0" applyNumberFormat="1" applyFont="1" applyBorder="1" applyAlignment="1">
      <alignment horizontal="center" vertical="center" wrapText="1"/>
    </xf>
    <xf numFmtId="14" fontId="46" fillId="0" borderId="35" xfId="0" applyNumberFormat="1" applyFont="1" applyBorder="1" applyAlignment="1">
      <alignment horizontal="center" vertical="center" wrapText="1"/>
    </xf>
    <xf numFmtId="14" fontId="46" fillId="0" borderId="45" xfId="0" applyNumberFormat="1" applyFont="1" applyBorder="1" applyAlignment="1">
      <alignment horizontal="center" vertical="center" wrapText="1"/>
    </xf>
    <xf numFmtId="14" fontId="46" fillId="0" borderId="36" xfId="0" applyNumberFormat="1" applyFont="1" applyBorder="1" applyAlignment="1">
      <alignment horizontal="center" vertical="center" wrapText="1"/>
    </xf>
    <xf numFmtId="22" fontId="46" fillId="0" borderId="35" xfId="0" applyNumberFormat="1" applyFont="1" applyBorder="1" applyAlignment="1">
      <alignment horizontal="center" vertical="center" wrapText="1"/>
    </xf>
    <xf numFmtId="22" fontId="46" fillId="0" borderId="45" xfId="0" applyNumberFormat="1" applyFont="1" applyBorder="1" applyAlignment="1">
      <alignment horizontal="center" vertical="center" wrapText="1"/>
    </xf>
    <xf numFmtId="22" fontId="46" fillId="0" borderId="36" xfId="0" applyNumberFormat="1" applyFont="1" applyBorder="1" applyAlignment="1">
      <alignment horizontal="center" vertical="center" wrapText="1"/>
    </xf>
    <xf numFmtId="19" fontId="46" fillId="0" borderId="35" xfId="0" applyNumberFormat="1" applyFont="1" applyBorder="1" applyAlignment="1">
      <alignment horizontal="center" vertical="center" wrapText="1"/>
    </xf>
    <xf numFmtId="19" fontId="46" fillId="0" borderId="36" xfId="0" applyNumberFormat="1" applyFont="1" applyBorder="1" applyAlignment="1">
      <alignment horizontal="center" vertical="center" wrapText="1"/>
    </xf>
    <xf numFmtId="0" fontId="46" fillId="21" borderId="37" xfId="0" applyFont="1" applyFill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46" fillId="0" borderId="55" xfId="0" applyFont="1" applyBorder="1" applyAlignment="1">
      <alignment horizontal="center" vertical="center" wrapText="1"/>
    </xf>
    <xf numFmtId="0" fontId="46" fillId="0" borderId="47" xfId="0" applyFont="1" applyBorder="1" applyAlignment="1">
      <alignment horizontal="justify" vertical="center" wrapText="1"/>
    </xf>
    <xf numFmtId="0" fontId="43" fillId="0" borderId="32" xfId="0" applyFont="1" applyBorder="1" applyAlignment="1">
      <alignment horizontal="center" vertical="center" wrapText="1"/>
    </xf>
    <xf numFmtId="0" fontId="43" fillId="0" borderId="33" xfId="0" applyFont="1" applyBorder="1" applyAlignment="1">
      <alignment horizontal="center" vertical="center" wrapText="1"/>
    </xf>
    <xf numFmtId="0" fontId="43" fillId="0" borderId="47" xfId="0" applyFont="1" applyBorder="1" applyAlignment="1">
      <alignment horizontal="center" vertical="center" wrapText="1"/>
    </xf>
    <xf numFmtId="0" fontId="46" fillId="0" borderId="53" xfId="0" applyFont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0" fontId="46" fillId="0" borderId="57" xfId="0" applyFont="1" applyBorder="1" applyAlignment="1">
      <alignment horizontal="center" vertical="center" wrapText="1"/>
    </xf>
  </cellXfs>
  <cellStyles count="17">
    <cellStyle name="20% - 강조색3 2" xfId="16" xr:uid="{00000000-0005-0000-0000-000000000000}"/>
    <cellStyle name="20% - 강조색6 2" xfId="14" xr:uid="{00000000-0005-0000-0000-000001000000}"/>
    <cellStyle name="40% - 강조색5 2" xfId="12" xr:uid="{00000000-0005-0000-0000-000002000000}"/>
    <cellStyle name="강조색5 2" xfId="11" xr:uid="{00000000-0005-0000-0000-000003000000}"/>
    <cellStyle name="강조색6 2" xfId="13" xr:uid="{00000000-0005-0000-0000-000004000000}"/>
    <cellStyle name="쉼표 [0]" xfId="1" builtinId="6"/>
    <cellStyle name="쉼표 [0] 2" xfId="4" xr:uid="{00000000-0005-0000-0000-000006000000}"/>
    <cellStyle name="쉼표 [0] 3" xfId="6" xr:uid="{00000000-0005-0000-0000-000007000000}"/>
    <cellStyle name="쉼표 [0] 4" xfId="10" xr:uid="{00000000-0005-0000-0000-000008000000}"/>
    <cellStyle name="표준" xfId="0" builtinId="0"/>
    <cellStyle name="표준 10" xfId="8" xr:uid="{00000000-0005-0000-0000-00000B000000}"/>
    <cellStyle name="표준 2" xfId="3" xr:uid="{00000000-0005-0000-0000-00000C000000}"/>
    <cellStyle name="표준 2 2" xfId="5" xr:uid="{00000000-0005-0000-0000-00000D000000}"/>
    <cellStyle name="표준 2 3" xfId="15" xr:uid="{00000000-0005-0000-0000-00000E000000}"/>
    <cellStyle name="표준 3" xfId="2" xr:uid="{00000000-0005-0000-0000-00000F000000}"/>
    <cellStyle name="표준 4" xfId="9" xr:uid="{00000000-0005-0000-0000-000010000000}"/>
    <cellStyle name="표준_1급 O형" xfId="7" xr:uid="{00000000-0005-0000-0000-000011000000}"/>
  </cellStyles>
  <dxfs count="2">
    <dxf>
      <font>
        <color rgb="FF0070C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190500</xdr:rowOff>
    </xdr:from>
    <xdr:to>
      <xdr:col>8</xdr:col>
      <xdr:colOff>28575</xdr:colOff>
      <xdr:row>15</xdr:row>
      <xdr:rowOff>9525</xdr:rowOff>
    </xdr:to>
    <xdr:pic>
      <xdr:nvPicPr>
        <xdr:cNvPr id="2" name="objec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0" y="190500"/>
          <a:ext cx="4848225" cy="2962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599440</xdr:colOff>
      <xdr:row>11</xdr:row>
      <xdr:rowOff>13902</xdr:rowOff>
    </xdr:from>
    <xdr:to>
      <xdr:col>8</xdr:col>
      <xdr:colOff>250913</xdr:colOff>
      <xdr:row>19</xdr:row>
      <xdr:rowOff>183599</xdr:rowOff>
    </xdr:to>
    <xdr:pic>
      <xdr:nvPicPr>
        <xdr:cNvPr id="4" name="objec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9440" y="2318952"/>
          <a:ext cx="5137873" cy="1846097"/>
        </a:xfrm>
        <a:prstGeom prst="rect">
          <a:avLst/>
        </a:prstGeom>
      </xdr:spPr>
    </xdr:pic>
    <xdr:clientData/>
  </xdr:twoCellAnchor>
  <xdr:twoCellAnchor editAs="oneCell">
    <xdr:from>
      <xdr:col>1</xdr:col>
      <xdr:colOff>12450</xdr:colOff>
      <xdr:row>1</xdr:row>
      <xdr:rowOff>66675</xdr:rowOff>
    </xdr:from>
    <xdr:to>
      <xdr:col>10</xdr:col>
      <xdr:colOff>136914</xdr:colOff>
      <xdr:row>9</xdr:row>
      <xdr:rowOff>62966</xdr:rowOff>
    </xdr:to>
    <xdr:pic>
      <xdr:nvPicPr>
        <xdr:cNvPr id="3" name="object 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8250" y="276225"/>
          <a:ext cx="6296664" cy="1672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2:J15"/>
  <sheetViews>
    <sheetView zoomScale="130" zoomScaleNormal="130" workbookViewId="0">
      <selection activeCell="M10" sqref="M10"/>
    </sheetView>
  </sheetViews>
  <sheetFormatPr defaultRowHeight="17.399999999999999"/>
  <cols>
    <col min="9" max="9" width="3.69921875" customWidth="1"/>
    <col min="10" max="10" width="9.5" bestFit="1" customWidth="1"/>
  </cols>
  <sheetData>
    <row r="2" spans="10:10">
      <c r="J2" s="83" t="s">
        <v>504</v>
      </c>
    </row>
    <row r="3" spans="10:10">
      <c r="J3" s="78"/>
    </row>
    <row r="4" spans="10:10">
      <c r="J4" s="78"/>
    </row>
    <row r="5" spans="10:10">
      <c r="J5" s="78"/>
    </row>
    <row r="6" spans="10:10">
      <c r="J6" s="78"/>
    </row>
    <row r="7" spans="10:10">
      <c r="J7" s="78"/>
    </row>
    <row r="8" spans="10:10">
      <c r="J8" s="78"/>
    </row>
    <row r="9" spans="10:10">
      <c r="J9" s="78"/>
    </row>
    <row r="10" spans="10:10">
      <c r="J10" s="78"/>
    </row>
    <row r="11" spans="10:10">
      <c r="J11" s="78"/>
    </row>
    <row r="12" spans="10:10">
      <c r="J12" s="78"/>
    </row>
    <row r="13" spans="10:10">
      <c r="J13" s="78"/>
    </row>
    <row r="14" spans="10:10">
      <c r="J14" s="78"/>
    </row>
    <row r="15" spans="10:10">
      <c r="J15" s="78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I14"/>
  <sheetViews>
    <sheetView workbookViewId="0">
      <selection activeCell="I5" sqref="I5"/>
    </sheetView>
  </sheetViews>
  <sheetFormatPr defaultRowHeight="17.399999999999999"/>
  <cols>
    <col min="2" max="2" width="9.5" style="18" bestFit="1" customWidth="1"/>
    <col min="3" max="3" width="9.8984375" style="18"/>
    <col min="4" max="5" width="9.09765625" style="18" customWidth="1"/>
    <col min="6" max="8" width="12.19921875" style="18" customWidth="1"/>
    <col min="9" max="9" width="10.09765625" style="18" customWidth="1"/>
  </cols>
  <sheetData>
    <row r="2" spans="2:9" ht="27.6">
      <c r="B2" s="135" t="s">
        <v>32</v>
      </c>
      <c r="C2" s="135"/>
      <c r="D2" s="135"/>
      <c r="E2" s="135"/>
      <c r="F2" s="135"/>
      <c r="G2" s="135"/>
      <c r="H2" s="135"/>
      <c r="I2" s="135"/>
    </row>
    <row r="4" spans="2:9">
      <c r="B4" s="19" t="s">
        <v>33</v>
      </c>
      <c r="C4" s="19" t="s">
        <v>2</v>
      </c>
      <c r="D4" s="19" t="s">
        <v>34</v>
      </c>
      <c r="E4" s="19" t="s">
        <v>35</v>
      </c>
      <c r="F4" s="19" t="s">
        <v>65</v>
      </c>
      <c r="G4" s="19" t="s">
        <v>66</v>
      </c>
      <c r="H4" s="19" t="s">
        <v>67</v>
      </c>
      <c r="I4" s="19" t="s">
        <v>68</v>
      </c>
    </row>
    <row r="5" spans="2:9">
      <c r="B5" s="20">
        <v>1</v>
      </c>
      <c r="C5" s="8" t="s">
        <v>7</v>
      </c>
      <c r="D5" s="8">
        <v>47</v>
      </c>
      <c r="E5" s="8" t="s">
        <v>69</v>
      </c>
      <c r="F5" s="8">
        <v>74</v>
      </c>
      <c r="G5" s="8">
        <v>20</v>
      </c>
      <c r="H5" s="20"/>
      <c r="I5" s="22"/>
    </row>
    <row r="6" spans="2:9">
      <c r="B6" s="20">
        <v>2</v>
      </c>
      <c r="C6" s="8" t="s">
        <v>9</v>
      </c>
      <c r="D6" s="8">
        <v>65</v>
      </c>
      <c r="E6" s="8" t="s">
        <v>70</v>
      </c>
      <c r="F6" s="8">
        <v>75</v>
      </c>
      <c r="G6" s="8">
        <v>15</v>
      </c>
      <c r="H6" s="20"/>
      <c r="I6" s="22"/>
    </row>
    <row r="7" spans="2:9">
      <c r="B7" s="20">
        <v>3</v>
      </c>
      <c r="C7" s="8" t="s">
        <v>11</v>
      </c>
      <c r="D7" s="8">
        <v>50</v>
      </c>
      <c r="E7" s="8" t="s">
        <v>71</v>
      </c>
      <c r="F7" s="8">
        <v>78</v>
      </c>
      <c r="G7" s="8">
        <v>20</v>
      </c>
      <c r="H7" s="20"/>
      <c r="I7" s="22"/>
    </row>
    <row r="8" spans="2:9">
      <c r="B8" s="20">
        <v>4</v>
      </c>
      <c r="C8" s="8" t="s">
        <v>13</v>
      </c>
      <c r="D8" s="8">
        <v>46</v>
      </c>
      <c r="E8" s="8" t="s">
        <v>69</v>
      </c>
      <c r="F8" s="8">
        <v>74</v>
      </c>
      <c r="G8" s="8">
        <v>18</v>
      </c>
      <c r="H8" s="20"/>
      <c r="I8" s="22"/>
    </row>
    <row r="9" spans="2:9">
      <c r="B9" s="20">
        <v>5</v>
      </c>
      <c r="C9" s="8" t="s">
        <v>15</v>
      </c>
      <c r="D9" s="8">
        <v>45</v>
      </c>
      <c r="E9" s="8" t="s">
        <v>71</v>
      </c>
      <c r="F9" s="8">
        <v>76</v>
      </c>
      <c r="G9" s="8">
        <v>20</v>
      </c>
      <c r="H9" s="20"/>
      <c r="I9" s="22"/>
    </row>
    <row r="10" spans="2:9">
      <c r="B10" s="20">
        <v>6</v>
      </c>
      <c r="C10" s="8" t="s">
        <v>17</v>
      </c>
      <c r="D10" s="8">
        <v>58</v>
      </c>
      <c r="E10" s="8" t="s">
        <v>72</v>
      </c>
      <c r="F10" s="8">
        <v>74</v>
      </c>
      <c r="G10" s="8">
        <v>15</v>
      </c>
      <c r="H10" s="20"/>
      <c r="I10" s="22"/>
    </row>
    <row r="11" spans="2:9">
      <c r="B11" s="20">
        <v>7</v>
      </c>
      <c r="C11" s="8" t="s">
        <v>19</v>
      </c>
      <c r="D11" s="8">
        <v>47</v>
      </c>
      <c r="E11" s="8" t="s">
        <v>73</v>
      </c>
      <c r="F11" s="8">
        <v>80</v>
      </c>
      <c r="G11" s="8">
        <v>16</v>
      </c>
      <c r="H11" s="20"/>
      <c r="I11" s="22"/>
    </row>
    <row r="12" spans="2:9">
      <c r="B12" s="20">
        <v>8</v>
      </c>
      <c r="C12" s="8" t="s">
        <v>21</v>
      </c>
      <c r="D12" s="8">
        <v>46</v>
      </c>
      <c r="E12" s="8" t="s">
        <v>69</v>
      </c>
      <c r="F12" s="8">
        <v>67</v>
      </c>
      <c r="G12" s="8">
        <v>16</v>
      </c>
      <c r="H12" s="20"/>
      <c r="I12" s="22"/>
    </row>
    <row r="13" spans="2:9">
      <c r="B13" s="20">
        <v>9</v>
      </c>
      <c r="C13" s="8" t="s">
        <v>23</v>
      </c>
      <c r="D13" s="8">
        <v>70</v>
      </c>
      <c r="E13" s="8" t="s">
        <v>70</v>
      </c>
      <c r="F13" s="8">
        <v>76</v>
      </c>
      <c r="G13" s="8">
        <v>17</v>
      </c>
      <c r="H13" s="20"/>
      <c r="I13" s="22"/>
    </row>
    <row r="14" spans="2:9">
      <c r="B14" s="20">
        <v>10</v>
      </c>
      <c r="C14" s="8" t="s">
        <v>46</v>
      </c>
      <c r="D14" s="8">
        <v>69</v>
      </c>
      <c r="E14" s="8" t="s">
        <v>73</v>
      </c>
      <c r="F14" s="8">
        <v>69</v>
      </c>
      <c r="G14" s="8">
        <v>20</v>
      </c>
      <c r="H14" s="20"/>
      <c r="I14" s="22"/>
    </row>
  </sheetData>
  <mergeCells count="1">
    <mergeCell ref="B2:I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S26"/>
  <sheetViews>
    <sheetView workbookViewId="0">
      <selection activeCell="E28" sqref="E28"/>
    </sheetView>
  </sheetViews>
  <sheetFormatPr defaultRowHeight="17.399999999999999"/>
  <cols>
    <col min="2" max="2" width="9.5" style="18" bestFit="1" customWidth="1"/>
    <col min="3" max="3" width="9.8984375" style="18"/>
    <col min="4" max="5" width="9.09765625" style="18" customWidth="1"/>
    <col min="6" max="15" width="7.09765625" style="18" customWidth="1"/>
    <col min="16" max="16" width="10.09765625" style="18" bestFit="1" customWidth="1"/>
    <col min="17" max="17" width="3.09765625" style="18" customWidth="1"/>
    <col min="18" max="18" width="20.5" style="18" customWidth="1"/>
    <col min="19" max="19" width="12.8984375" style="18" customWidth="1"/>
  </cols>
  <sheetData>
    <row r="2" spans="2:19" ht="27.6">
      <c r="B2" s="135" t="s">
        <v>57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</row>
    <row r="4" spans="2:19">
      <c r="B4" s="19" t="s">
        <v>33</v>
      </c>
      <c r="C4" s="19" t="s">
        <v>2</v>
      </c>
      <c r="D4" s="19" t="s">
        <v>34</v>
      </c>
      <c r="E4" s="19" t="s">
        <v>35</v>
      </c>
      <c r="F4" s="21">
        <v>43283</v>
      </c>
      <c r="G4" s="21">
        <v>43284</v>
      </c>
      <c r="H4" s="21">
        <v>43285</v>
      </c>
      <c r="I4" s="21">
        <v>43286</v>
      </c>
      <c r="J4" s="21">
        <v>43287</v>
      </c>
      <c r="K4" s="21">
        <v>43290</v>
      </c>
      <c r="L4" s="21">
        <v>43291</v>
      </c>
      <c r="M4" s="21">
        <v>43292</v>
      </c>
      <c r="N4" s="21">
        <v>43293</v>
      </c>
      <c r="O4" s="21">
        <v>43294</v>
      </c>
      <c r="P4" s="19" t="s">
        <v>58</v>
      </c>
      <c r="R4" s="19" t="s">
        <v>506</v>
      </c>
      <c r="S4" s="20"/>
    </row>
    <row r="5" spans="2:19">
      <c r="B5" s="20">
        <v>1</v>
      </c>
      <c r="C5" s="8" t="s">
        <v>7</v>
      </c>
      <c r="D5" s="8">
        <v>47</v>
      </c>
      <c r="E5" s="8" t="s">
        <v>40</v>
      </c>
      <c r="F5" s="8" t="s">
        <v>59</v>
      </c>
      <c r="G5" s="8" t="s">
        <v>60</v>
      </c>
      <c r="H5" s="8" t="s">
        <v>60</v>
      </c>
      <c r="I5" s="8" t="s">
        <v>61</v>
      </c>
      <c r="J5" s="8" t="s">
        <v>61</v>
      </c>
      <c r="K5" s="8" t="s">
        <v>60</v>
      </c>
      <c r="L5" s="8" t="s">
        <v>60</v>
      </c>
      <c r="M5" s="8" t="s">
        <v>60</v>
      </c>
      <c r="N5" s="8"/>
      <c r="O5" s="8" t="s">
        <v>61</v>
      </c>
      <c r="P5" s="22"/>
    </row>
    <row r="6" spans="2:19">
      <c r="B6" s="20">
        <v>2</v>
      </c>
      <c r="C6" s="8" t="s">
        <v>9</v>
      </c>
      <c r="D6" s="8">
        <v>65</v>
      </c>
      <c r="E6" s="8" t="s">
        <v>41</v>
      </c>
      <c r="F6" s="8" t="s">
        <v>60</v>
      </c>
      <c r="G6" s="8"/>
      <c r="H6" s="8" t="s">
        <v>60</v>
      </c>
      <c r="I6" s="8" t="s">
        <v>60</v>
      </c>
      <c r="J6" s="8"/>
      <c r="K6" s="8" t="s">
        <v>60</v>
      </c>
      <c r="L6" s="8"/>
      <c r="M6" s="8" t="s">
        <v>60</v>
      </c>
      <c r="N6" s="8" t="s">
        <v>60</v>
      </c>
      <c r="O6" s="8"/>
      <c r="P6" s="22"/>
      <c r="R6" s="19" t="s">
        <v>35</v>
      </c>
      <c r="S6" s="19" t="s">
        <v>64</v>
      </c>
    </row>
    <row r="7" spans="2:19">
      <c r="B7" s="20">
        <v>3</v>
      </c>
      <c r="C7" s="8" t="s">
        <v>11</v>
      </c>
      <c r="D7" s="8">
        <v>50</v>
      </c>
      <c r="E7" s="8" t="s">
        <v>42</v>
      </c>
      <c r="F7" s="8" t="s">
        <v>60</v>
      </c>
      <c r="G7" s="8" t="s">
        <v>60</v>
      </c>
      <c r="H7" s="8" t="s">
        <v>60</v>
      </c>
      <c r="I7" s="8"/>
      <c r="J7" s="8" t="s">
        <v>61</v>
      </c>
      <c r="K7" s="8"/>
      <c r="L7" s="8" t="s">
        <v>60</v>
      </c>
      <c r="M7" s="8" t="s">
        <v>60</v>
      </c>
      <c r="N7" s="8" t="s">
        <v>60</v>
      </c>
      <c r="O7" s="8"/>
      <c r="P7" s="22"/>
      <c r="R7" s="8" t="s">
        <v>43</v>
      </c>
      <c r="S7" s="22"/>
    </row>
    <row r="8" spans="2:19">
      <c r="B8" s="20">
        <v>4</v>
      </c>
      <c r="C8" s="8" t="s">
        <v>13</v>
      </c>
      <c r="D8" s="8">
        <v>46</v>
      </c>
      <c r="E8" s="8" t="s">
        <v>43</v>
      </c>
      <c r="F8" s="8" t="s">
        <v>60</v>
      </c>
      <c r="G8" s="8" t="s">
        <v>60</v>
      </c>
      <c r="H8" s="8" t="s">
        <v>60</v>
      </c>
      <c r="I8" s="8" t="s">
        <v>60</v>
      </c>
      <c r="J8" s="8"/>
      <c r="K8" s="8" t="s">
        <v>60</v>
      </c>
      <c r="L8" s="8"/>
      <c r="M8" s="8" t="s">
        <v>60</v>
      </c>
      <c r="N8" s="8" t="s">
        <v>60</v>
      </c>
      <c r="O8" s="8"/>
      <c r="P8" s="22"/>
      <c r="R8" s="8" t="s">
        <v>41</v>
      </c>
      <c r="S8" s="22"/>
    </row>
    <row r="9" spans="2:19">
      <c r="B9" s="20">
        <v>5</v>
      </c>
      <c r="C9" s="8" t="s">
        <v>15</v>
      </c>
      <c r="D9" s="8">
        <v>45</v>
      </c>
      <c r="E9" s="8" t="s">
        <v>42</v>
      </c>
      <c r="F9" s="8"/>
      <c r="G9" s="8" t="s">
        <v>60</v>
      </c>
      <c r="H9" s="8" t="s">
        <v>60</v>
      </c>
      <c r="I9" s="8" t="s">
        <v>60</v>
      </c>
      <c r="J9" s="8" t="s">
        <v>61</v>
      </c>
      <c r="K9" s="8" t="s">
        <v>60</v>
      </c>
      <c r="L9" s="8"/>
      <c r="M9" s="8" t="s">
        <v>60</v>
      </c>
      <c r="N9" s="8" t="s">
        <v>60</v>
      </c>
      <c r="O9" s="8"/>
      <c r="P9" s="22"/>
      <c r="R9" s="8" t="s">
        <v>42</v>
      </c>
      <c r="S9" s="22"/>
    </row>
    <row r="10" spans="2:19">
      <c r="B10" s="20">
        <v>6</v>
      </c>
      <c r="C10" s="8" t="s">
        <v>17</v>
      </c>
      <c r="D10" s="8">
        <v>58</v>
      </c>
      <c r="E10" s="8" t="s">
        <v>44</v>
      </c>
      <c r="F10" s="8" t="s">
        <v>60</v>
      </c>
      <c r="G10" s="8"/>
      <c r="H10" s="8" t="s">
        <v>60</v>
      </c>
      <c r="I10" s="8"/>
      <c r="J10" s="8" t="s">
        <v>61</v>
      </c>
      <c r="K10" s="8"/>
      <c r="L10" s="8" t="s">
        <v>60</v>
      </c>
      <c r="M10" s="8" t="s">
        <v>60</v>
      </c>
      <c r="N10" s="8" t="s">
        <v>60</v>
      </c>
      <c r="O10" s="8"/>
      <c r="P10" s="22"/>
      <c r="R10" s="8" t="s">
        <v>44</v>
      </c>
      <c r="S10" s="22"/>
    </row>
    <row r="11" spans="2:19">
      <c r="B11" s="20">
        <v>7</v>
      </c>
      <c r="C11" s="8" t="s">
        <v>19</v>
      </c>
      <c r="D11" s="8">
        <v>47</v>
      </c>
      <c r="E11" s="8" t="s">
        <v>45</v>
      </c>
      <c r="F11" s="8"/>
      <c r="G11" s="8" t="s">
        <v>60</v>
      </c>
      <c r="H11" s="8" t="s">
        <v>60</v>
      </c>
      <c r="I11" s="8" t="s">
        <v>60</v>
      </c>
      <c r="J11" s="8"/>
      <c r="K11" s="8"/>
      <c r="L11" s="8" t="s">
        <v>60</v>
      </c>
      <c r="M11" s="8" t="s">
        <v>60</v>
      </c>
      <c r="N11" s="8" t="s">
        <v>60</v>
      </c>
      <c r="O11" s="8" t="s">
        <v>61</v>
      </c>
      <c r="P11" s="22"/>
      <c r="R11" s="8" t="s">
        <v>45</v>
      </c>
      <c r="S11" s="22"/>
    </row>
    <row r="12" spans="2:19">
      <c r="B12" s="20">
        <v>8</v>
      </c>
      <c r="C12" s="8" t="s">
        <v>21</v>
      </c>
      <c r="D12" s="8">
        <v>46</v>
      </c>
      <c r="E12" s="8" t="s">
        <v>43</v>
      </c>
      <c r="F12" s="8" t="s">
        <v>60</v>
      </c>
      <c r="G12" s="8" t="s">
        <v>60</v>
      </c>
      <c r="H12" s="8" t="s">
        <v>60</v>
      </c>
      <c r="I12" s="8" t="s">
        <v>60</v>
      </c>
      <c r="J12" s="8" t="s">
        <v>60</v>
      </c>
      <c r="K12" s="8" t="s">
        <v>60</v>
      </c>
      <c r="L12" s="8"/>
      <c r="M12" s="8" t="s">
        <v>60</v>
      </c>
      <c r="N12" s="8"/>
      <c r="O12" s="8" t="s">
        <v>61</v>
      </c>
      <c r="P12" s="22"/>
    </row>
    <row r="13" spans="2:19">
      <c r="B13" s="20">
        <v>9</v>
      </c>
      <c r="C13" s="8" t="s">
        <v>23</v>
      </c>
      <c r="D13" s="8">
        <v>70</v>
      </c>
      <c r="E13" s="8" t="s">
        <v>41</v>
      </c>
      <c r="F13" s="8" t="s">
        <v>60</v>
      </c>
      <c r="G13" s="8" t="s">
        <v>60</v>
      </c>
      <c r="H13" s="8" t="s">
        <v>60</v>
      </c>
      <c r="I13" s="8" t="s">
        <v>60</v>
      </c>
      <c r="J13" s="8" t="s">
        <v>60</v>
      </c>
      <c r="K13" s="8" t="s">
        <v>59</v>
      </c>
      <c r="L13" s="8" t="s">
        <v>60</v>
      </c>
      <c r="M13" s="8" t="s">
        <v>60</v>
      </c>
      <c r="N13" s="8" t="s">
        <v>61</v>
      </c>
      <c r="O13" s="8" t="s">
        <v>61</v>
      </c>
      <c r="P13" s="22"/>
    </row>
    <row r="14" spans="2:19">
      <c r="B14" s="20">
        <v>10</v>
      </c>
      <c r="C14" s="8" t="s">
        <v>46</v>
      </c>
      <c r="D14" s="8">
        <v>69</v>
      </c>
      <c r="E14" s="8" t="s">
        <v>45</v>
      </c>
      <c r="F14" s="8" t="s">
        <v>60</v>
      </c>
      <c r="G14" s="8"/>
      <c r="H14" s="8" t="s">
        <v>60</v>
      </c>
      <c r="I14" s="8" t="s">
        <v>60</v>
      </c>
      <c r="J14" s="8"/>
      <c r="K14" s="8" t="s">
        <v>60</v>
      </c>
      <c r="L14" s="8"/>
      <c r="M14" s="8" t="s">
        <v>60</v>
      </c>
      <c r="N14" s="8"/>
      <c r="O14" s="8" t="s">
        <v>61</v>
      </c>
      <c r="P14" s="22"/>
    </row>
    <row r="15" spans="2:19">
      <c r="B15" s="20">
        <v>11</v>
      </c>
      <c r="C15" s="8" t="s">
        <v>47</v>
      </c>
      <c r="D15" s="8">
        <v>68</v>
      </c>
      <c r="E15" s="8" t="s">
        <v>44</v>
      </c>
      <c r="F15" s="8" t="s">
        <v>59</v>
      </c>
      <c r="G15" s="8" t="s">
        <v>60</v>
      </c>
      <c r="H15" s="8" t="s">
        <v>60</v>
      </c>
      <c r="I15" s="8" t="s">
        <v>61</v>
      </c>
      <c r="J15" s="8" t="s">
        <v>61</v>
      </c>
      <c r="K15" s="8" t="s">
        <v>60</v>
      </c>
      <c r="L15" s="8" t="s">
        <v>60</v>
      </c>
      <c r="M15" s="8" t="s">
        <v>60</v>
      </c>
      <c r="N15" s="8" t="s">
        <v>60</v>
      </c>
      <c r="O15" s="8" t="s">
        <v>60</v>
      </c>
      <c r="P15" s="22"/>
    </row>
    <row r="16" spans="2:19">
      <c r="B16" s="20">
        <v>12</v>
      </c>
      <c r="C16" s="8" t="s">
        <v>48</v>
      </c>
      <c r="D16" s="8">
        <v>55</v>
      </c>
      <c r="E16" s="8" t="s">
        <v>42</v>
      </c>
      <c r="F16" s="8" t="s">
        <v>60</v>
      </c>
      <c r="G16" s="8"/>
      <c r="H16" s="8" t="s">
        <v>60</v>
      </c>
      <c r="I16" s="8" t="s">
        <v>60</v>
      </c>
      <c r="J16" s="8"/>
      <c r="K16" s="8"/>
      <c r="L16" s="8" t="s">
        <v>60</v>
      </c>
      <c r="M16" s="8" t="s">
        <v>60</v>
      </c>
      <c r="N16" s="8" t="s">
        <v>60</v>
      </c>
      <c r="O16" s="8" t="s">
        <v>61</v>
      </c>
      <c r="P16" s="22"/>
    </row>
    <row r="17" spans="2:16">
      <c r="B17" s="20">
        <v>13</v>
      </c>
      <c r="C17" s="8" t="s">
        <v>49</v>
      </c>
      <c r="D17" s="8">
        <v>57</v>
      </c>
      <c r="E17" s="8" t="s">
        <v>41</v>
      </c>
      <c r="F17" s="8" t="s">
        <v>60</v>
      </c>
      <c r="G17" s="8" t="s">
        <v>60</v>
      </c>
      <c r="H17" s="8" t="s">
        <v>60</v>
      </c>
      <c r="I17" s="8"/>
      <c r="J17" s="8" t="s">
        <v>61</v>
      </c>
      <c r="K17" s="8"/>
      <c r="L17" s="8" t="s">
        <v>60</v>
      </c>
      <c r="M17" s="8" t="s">
        <v>60</v>
      </c>
      <c r="N17" s="8" t="s">
        <v>60</v>
      </c>
      <c r="O17" s="8" t="s">
        <v>60</v>
      </c>
      <c r="P17" s="22"/>
    </row>
    <row r="18" spans="2:16">
      <c r="B18" s="20">
        <v>14</v>
      </c>
      <c r="C18" s="8" t="s">
        <v>50</v>
      </c>
      <c r="D18" s="8">
        <v>52</v>
      </c>
      <c r="E18" s="8" t="s">
        <v>43</v>
      </c>
      <c r="F18" s="8" t="s">
        <v>60</v>
      </c>
      <c r="G18" s="8" t="s">
        <v>60</v>
      </c>
      <c r="H18" s="8" t="s">
        <v>60</v>
      </c>
      <c r="I18" s="8" t="s">
        <v>60</v>
      </c>
      <c r="J18" s="8"/>
      <c r="K18" s="8" t="s">
        <v>60</v>
      </c>
      <c r="L18" s="8" t="s">
        <v>60</v>
      </c>
      <c r="M18" s="8" t="s">
        <v>60</v>
      </c>
      <c r="N18" s="8" t="s">
        <v>60</v>
      </c>
      <c r="O18" s="8"/>
      <c r="P18" s="22"/>
    </row>
    <row r="19" spans="2:16">
      <c r="B19" s="20">
        <v>15</v>
      </c>
      <c r="C19" s="8" t="s">
        <v>51</v>
      </c>
      <c r="D19" s="8">
        <v>58</v>
      </c>
      <c r="E19" s="8" t="s">
        <v>43</v>
      </c>
      <c r="F19" s="8"/>
      <c r="G19" s="8" t="s">
        <v>60</v>
      </c>
      <c r="H19" s="8" t="s">
        <v>60</v>
      </c>
      <c r="I19" s="8" t="s">
        <v>60</v>
      </c>
      <c r="J19" s="8" t="s">
        <v>61</v>
      </c>
      <c r="K19" s="8" t="s">
        <v>60</v>
      </c>
      <c r="L19" s="8" t="s">
        <v>60</v>
      </c>
      <c r="M19" s="8" t="s">
        <v>60</v>
      </c>
      <c r="N19" s="8" t="s">
        <v>60</v>
      </c>
      <c r="O19" s="8"/>
      <c r="P19" s="22"/>
    </row>
    <row r="20" spans="2:16">
      <c r="B20" s="20">
        <v>16</v>
      </c>
      <c r="C20" s="8" t="s">
        <v>52</v>
      </c>
      <c r="D20" s="8">
        <v>48</v>
      </c>
      <c r="E20" s="8" t="s">
        <v>44</v>
      </c>
      <c r="F20" s="8" t="s">
        <v>60</v>
      </c>
      <c r="G20" s="8"/>
      <c r="H20" s="8" t="s">
        <v>60</v>
      </c>
      <c r="I20" s="8"/>
      <c r="J20" s="8" t="s">
        <v>61</v>
      </c>
      <c r="K20" s="8" t="s">
        <v>60</v>
      </c>
      <c r="L20" s="8" t="s">
        <v>60</v>
      </c>
      <c r="M20" s="8" t="s">
        <v>60</v>
      </c>
      <c r="N20" s="8" t="s">
        <v>60</v>
      </c>
      <c r="O20" s="8" t="s">
        <v>60</v>
      </c>
      <c r="P20" s="22"/>
    </row>
    <row r="21" spans="2:16">
      <c r="B21" s="20">
        <v>17</v>
      </c>
      <c r="C21" s="8" t="s">
        <v>53</v>
      </c>
      <c r="D21" s="8">
        <v>49</v>
      </c>
      <c r="E21" s="8" t="s">
        <v>41</v>
      </c>
      <c r="F21" s="8"/>
      <c r="G21" s="8" t="s">
        <v>60</v>
      </c>
      <c r="H21" s="8" t="s">
        <v>60</v>
      </c>
      <c r="I21" s="8" t="s">
        <v>60</v>
      </c>
      <c r="J21" s="8"/>
      <c r="K21" s="8" t="s">
        <v>59</v>
      </c>
      <c r="L21" s="8" t="s">
        <v>60</v>
      </c>
      <c r="M21" s="8" t="s">
        <v>60</v>
      </c>
      <c r="N21" s="8" t="s">
        <v>61</v>
      </c>
      <c r="O21" s="8" t="s">
        <v>61</v>
      </c>
      <c r="P21" s="22"/>
    </row>
    <row r="22" spans="2:16">
      <c r="B22" s="20">
        <v>18</v>
      </c>
      <c r="C22" s="8" t="s">
        <v>54</v>
      </c>
      <c r="D22" s="8">
        <v>50</v>
      </c>
      <c r="E22" s="8" t="s">
        <v>45</v>
      </c>
      <c r="F22" s="8" t="s">
        <v>60</v>
      </c>
      <c r="G22" s="8" t="s">
        <v>60</v>
      </c>
      <c r="H22" s="8" t="s">
        <v>60</v>
      </c>
      <c r="I22" s="8" t="s">
        <v>60</v>
      </c>
      <c r="J22" s="8" t="s">
        <v>60</v>
      </c>
      <c r="K22" s="8" t="s">
        <v>60</v>
      </c>
      <c r="L22" s="8"/>
      <c r="M22" s="8" t="s">
        <v>60</v>
      </c>
      <c r="N22" s="8" t="s">
        <v>60</v>
      </c>
      <c r="O22" s="8"/>
      <c r="P22" s="22"/>
    </row>
    <row r="23" spans="2:16">
      <c r="B23" s="20">
        <v>19</v>
      </c>
      <c r="C23" s="8" t="s">
        <v>55</v>
      </c>
      <c r="D23" s="8">
        <v>50</v>
      </c>
      <c r="E23" s="8" t="s">
        <v>42</v>
      </c>
      <c r="F23" s="8" t="s">
        <v>60</v>
      </c>
      <c r="G23" s="8" t="s">
        <v>60</v>
      </c>
      <c r="H23" s="8" t="s">
        <v>60</v>
      </c>
      <c r="I23" s="8" t="s">
        <v>60</v>
      </c>
      <c r="J23" s="8" t="s">
        <v>60</v>
      </c>
      <c r="K23" s="8" t="s">
        <v>60</v>
      </c>
      <c r="L23" s="8" t="s">
        <v>60</v>
      </c>
      <c r="M23" s="8" t="s">
        <v>60</v>
      </c>
      <c r="N23" s="8" t="s">
        <v>60</v>
      </c>
      <c r="O23" s="8" t="s">
        <v>60</v>
      </c>
      <c r="P23" s="22"/>
    </row>
    <row r="24" spans="2:16">
      <c r="B24" s="20">
        <v>20</v>
      </c>
      <c r="C24" s="8" t="s">
        <v>56</v>
      </c>
      <c r="D24" s="8">
        <v>52</v>
      </c>
      <c r="E24" s="8" t="s">
        <v>43</v>
      </c>
      <c r="F24" s="8" t="s">
        <v>505</v>
      </c>
      <c r="G24" s="8"/>
      <c r="H24" s="8" t="s">
        <v>60</v>
      </c>
      <c r="I24" s="8" t="s">
        <v>60</v>
      </c>
      <c r="J24" s="8"/>
      <c r="K24" s="8" t="s">
        <v>60</v>
      </c>
      <c r="L24" s="8" t="s">
        <v>60</v>
      </c>
      <c r="M24" s="8" t="s">
        <v>60</v>
      </c>
      <c r="N24" s="8" t="s">
        <v>60</v>
      </c>
      <c r="O24" s="8" t="s">
        <v>60</v>
      </c>
      <c r="P24" s="22"/>
    </row>
    <row r="25" spans="2:16">
      <c r="B25" s="136" t="s">
        <v>62</v>
      </c>
      <c r="C25" s="137"/>
      <c r="D25" s="137"/>
      <c r="E25" s="138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9"/>
    </row>
    <row r="26" spans="2:16">
      <c r="B26" s="136" t="s">
        <v>63</v>
      </c>
      <c r="C26" s="137"/>
      <c r="D26" s="137"/>
      <c r="E26" s="138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40"/>
    </row>
  </sheetData>
  <mergeCells count="4">
    <mergeCell ref="B2:O2"/>
    <mergeCell ref="B25:E25"/>
    <mergeCell ref="P25:P26"/>
    <mergeCell ref="B26:E26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L61"/>
  <sheetViews>
    <sheetView topLeftCell="A3" workbookViewId="0">
      <selection activeCell="E8" sqref="E8"/>
    </sheetView>
  </sheetViews>
  <sheetFormatPr defaultRowHeight="17.399999999999999"/>
  <cols>
    <col min="2" max="2" width="13.59765625" customWidth="1"/>
    <col min="3" max="3" width="20.8984375" customWidth="1"/>
    <col min="4" max="4" width="18" customWidth="1"/>
    <col min="5" max="5" width="12.69921875" customWidth="1"/>
    <col min="6" max="6" width="11.09765625" customWidth="1"/>
    <col min="7" max="9" width="14.3984375" customWidth="1"/>
    <col min="11" max="11" width="35.8984375" customWidth="1"/>
    <col min="12" max="12" width="39.19921875" customWidth="1"/>
  </cols>
  <sheetData>
    <row r="1" spans="2:12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27.6">
      <c r="B2" s="135" t="s">
        <v>74</v>
      </c>
      <c r="C2" s="135"/>
      <c r="D2" s="135"/>
      <c r="E2" s="135"/>
      <c r="F2" s="135"/>
      <c r="G2" s="135"/>
      <c r="H2" s="135"/>
      <c r="I2" s="135"/>
      <c r="J2" s="18"/>
      <c r="K2" s="18"/>
      <c r="L2" s="18"/>
    </row>
    <row r="3" spans="2:1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5" spans="2:12">
      <c r="B5" s="23" t="s">
        <v>75</v>
      </c>
      <c r="C5" s="23" t="s">
        <v>76</v>
      </c>
      <c r="D5" s="23" t="s">
        <v>77</v>
      </c>
      <c r="E5" s="23" t="s">
        <v>78</v>
      </c>
      <c r="F5" s="23" t="s">
        <v>79</v>
      </c>
      <c r="G5" s="23" t="s">
        <v>80</v>
      </c>
      <c r="H5" s="23" t="s">
        <v>81</v>
      </c>
      <c r="I5" s="23" t="s">
        <v>82</v>
      </c>
      <c r="K5" s="24" t="s">
        <v>83</v>
      </c>
    </row>
    <row r="6" spans="2:12">
      <c r="B6" s="25">
        <v>42307</v>
      </c>
      <c r="C6" s="26" t="s">
        <v>85</v>
      </c>
      <c r="D6" s="26" t="s">
        <v>86</v>
      </c>
      <c r="E6" s="27">
        <v>16000</v>
      </c>
      <c r="F6" s="27">
        <v>70</v>
      </c>
      <c r="G6" s="27"/>
      <c r="H6" s="27">
        <v>675000</v>
      </c>
      <c r="I6" s="27"/>
      <c r="K6" s="28"/>
    </row>
    <row r="7" spans="2:12">
      <c r="B7" s="25">
        <v>42359</v>
      </c>
      <c r="C7" s="26" t="s">
        <v>300</v>
      </c>
      <c r="D7" s="26" t="s">
        <v>87</v>
      </c>
      <c r="E7" s="27">
        <v>23000</v>
      </c>
      <c r="F7" s="27">
        <v>46</v>
      </c>
      <c r="G7" s="27"/>
      <c r="H7" s="27">
        <v>709000</v>
      </c>
      <c r="I7" s="27"/>
      <c r="K7" s="29"/>
      <c r="L7" s="29"/>
    </row>
    <row r="8" spans="2:12">
      <c r="B8" s="25">
        <v>42169</v>
      </c>
      <c r="C8" s="26" t="s">
        <v>300</v>
      </c>
      <c r="D8" s="26" t="s">
        <v>88</v>
      </c>
      <c r="E8" s="27">
        <v>67000</v>
      </c>
      <c r="F8" s="27">
        <v>44</v>
      </c>
      <c r="G8" s="27"/>
      <c r="H8" s="27">
        <v>905000</v>
      </c>
      <c r="I8" s="27"/>
      <c r="K8" s="24" t="s">
        <v>84</v>
      </c>
      <c r="L8" s="29"/>
    </row>
    <row r="9" spans="2:12">
      <c r="B9" s="25">
        <v>42067</v>
      </c>
      <c r="C9" s="26" t="s">
        <v>89</v>
      </c>
      <c r="D9" s="26" t="s">
        <v>90</v>
      </c>
      <c r="E9" s="27">
        <v>44000</v>
      </c>
      <c r="F9" s="27">
        <v>37</v>
      </c>
      <c r="G9" s="27"/>
      <c r="H9" s="27">
        <v>465000</v>
      </c>
      <c r="I9" s="27"/>
      <c r="K9" s="28"/>
      <c r="L9" s="29"/>
    </row>
    <row r="10" spans="2:12">
      <c r="B10" s="25">
        <v>42172</v>
      </c>
      <c r="C10" s="26" t="s">
        <v>301</v>
      </c>
      <c r="D10" s="26" t="s">
        <v>88</v>
      </c>
      <c r="E10" s="27">
        <v>67000</v>
      </c>
      <c r="F10" s="27">
        <v>50</v>
      </c>
      <c r="G10" s="27"/>
      <c r="H10" s="27">
        <v>465000</v>
      </c>
      <c r="I10" s="27"/>
      <c r="L10" s="29"/>
    </row>
    <row r="11" spans="2:12">
      <c r="B11" s="25">
        <v>42337</v>
      </c>
      <c r="C11" s="26" t="s">
        <v>301</v>
      </c>
      <c r="D11" s="26" t="s">
        <v>88</v>
      </c>
      <c r="E11" s="27">
        <v>67000</v>
      </c>
      <c r="F11" s="27">
        <v>37</v>
      </c>
      <c r="G11" s="27"/>
      <c r="H11" s="27">
        <v>474000</v>
      </c>
      <c r="I11" s="27"/>
      <c r="L11" s="29"/>
    </row>
    <row r="12" spans="2:12">
      <c r="B12" s="25">
        <v>42355</v>
      </c>
      <c r="C12" s="26" t="s">
        <v>301</v>
      </c>
      <c r="D12" s="26" t="s">
        <v>92</v>
      </c>
      <c r="E12" s="27">
        <v>24500</v>
      </c>
      <c r="F12" s="27">
        <v>52</v>
      </c>
      <c r="G12" s="27"/>
      <c r="H12" s="27">
        <v>511000</v>
      </c>
      <c r="I12" s="27"/>
      <c r="L12" s="29"/>
    </row>
    <row r="13" spans="2:12">
      <c r="B13" s="25">
        <v>42155</v>
      </c>
      <c r="C13" s="26" t="s">
        <v>93</v>
      </c>
      <c r="D13" s="26" t="s">
        <v>87</v>
      </c>
      <c r="E13" s="27">
        <v>23000</v>
      </c>
      <c r="F13" s="27">
        <v>41</v>
      </c>
      <c r="G13" s="27"/>
      <c r="H13" s="27">
        <v>41950</v>
      </c>
      <c r="I13" s="27"/>
      <c r="K13" s="24" t="s">
        <v>91</v>
      </c>
      <c r="L13" s="29"/>
    </row>
    <row r="14" spans="2:12">
      <c r="B14" s="25">
        <v>42221</v>
      </c>
      <c r="C14" s="26" t="s">
        <v>302</v>
      </c>
      <c r="D14" s="26" t="s">
        <v>87</v>
      </c>
      <c r="E14" s="27">
        <v>16000</v>
      </c>
      <c r="F14" s="27">
        <v>49</v>
      </c>
      <c r="G14" s="27"/>
      <c r="H14" s="27">
        <v>61800</v>
      </c>
      <c r="I14" s="27"/>
      <c r="K14" s="28"/>
      <c r="L14" s="29"/>
    </row>
    <row r="15" spans="2:12">
      <c r="B15" s="25">
        <v>42034</v>
      </c>
      <c r="C15" s="26" t="s">
        <v>302</v>
      </c>
      <c r="D15" s="26" t="s">
        <v>95</v>
      </c>
      <c r="E15" s="27">
        <v>8000</v>
      </c>
      <c r="F15" s="27">
        <v>41</v>
      </c>
      <c r="G15" s="27"/>
      <c r="H15" s="27">
        <v>73700</v>
      </c>
      <c r="I15" s="27"/>
      <c r="K15" s="29"/>
    </row>
    <row r="16" spans="2:12">
      <c r="B16" s="25">
        <v>42248</v>
      </c>
      <c r="C16" s="26" t="s">
        <v>302</v>
      </c>
      <c r="D16" s="26" t="s">
        <v>96</v>
      </c>
      <c r="E16" s="27">
        <v>15000</v>
      </c>
      <c r="F16" s="27">
        <v>50</v>
      </c>
      <c r="G16" s="27"/>
      <c r="H16" s="27">
        <v>74200</v>
      </c>
      <c r="I16" s="27"/>
      <c r="K16" s="24" t="s">
        <v>94</v>
      </c>
    </row>
    <row r="17" spans="2:11">
      <c r="B17" s="25">
        <v>42083</v>
      </c>
      <c r="C17" s="26" t="s">
        <v>97</v>
      </c>
      <c r="D17" s="26" t="s">
        <v>90</v>
      </c>
      <c r="E17" s="27">
        <v>44000</v>
      </c>
      <c r="F17" s="27">
        <v>59</v>
      </c>
      <c r="G17" s="27"/>
      <c r="H17" s="27">
        <v>25000</v>
      </c>
      <c r="I17" s="27"/>
      <c r="K17" s="28"/>
    </row>
    <row r="18" spans="2:11">
      <c r="B18" s="25">
        <v>42342</v>
      </c>
      <c r="C18" s="26" t="s">
        <v>303</v>
      </c>
      <c r="D18" s="26" t="s">
        <v>92</v>
      </c>
      <c r="E18" s="27">
        <v>24500</v>
      </c>
      <c r="F18" s="27">
        <v>35</v>
      </c>
      <c r="G18" s="27"/>
      <c r="H18" s="27">
        <v>34400</v>
      </c>
      <c r="I18" s="27"/>
    </row>
    <row r="19" spans="2:11">
      <c r="B19" s="25">
        <v>42183</v>
      </c>
      <c r="C19" s="26" t="s">
        <v>98</v>
      </c>
      <c r="D19" s="26" t="s">
        <v>92</v>
      </c>
      <c r="E19" s="27">
        <v>24500</v>
      </c>
      <c r="F19" s="27">
        <v>42</v>
      </c>
      <c r="G19" s="27"/>
      <c r="H19" s="27">
        <v>281000</v>
      </c>
      <c r="I19" s="27"/>
    </row>
    <row r="20" spans="2:11">
      <c r="B20" s="25">
        <v>42148</v>
      </c>
      <c r="C20" s="26" t="s">
        <v>304</v>
      </c>
      <c r="D20" s="26" t="s">
        <v>88</v>
      </c>
      <c r="E20" s="27">
        <v>67000</v>
      </c>
      <c r="F20" s="27">
        <v>50</v>
      </c>
      <c r="G20" s="27"/>
      <c r="H20" s="27">
        <v>305000</v>
      </c>
      <c r="I20" s="27"/>
    </row>
    <row r="21" spans="2:11">
      <c r="B21" s="25">
        <v>42024</v>
      </c>
      <c r="C21" s="26" t="s">
        <v>304</v>
      </c>
      <c r="D21" s="26" t="s">
        <v>88</v>
      </c>
      <c r="E21" s="27">
        <v>67000</v>
      </c>
      <c r="F21" s="27">
        <v>49</v>
      </c>
      <c r="G21" s="27"/>
      <c r="H21" s="27">
        <v>309000</v>
      </c>
      <c r="I21" s="27"/>
    </row>
    <row r="22" spans="2:11">
      <c r="B22" s="25">
        <v>42264</v>
      </c>
      <c r="C22" s="26" t="s">
        <v>99</v>
      </c>
      <c r="D22" s="26" t="s">
        <v>90</v>
      </c>
      <c r="E22" s="27">
        <v>44000</v>
      </c>
      <c r="F22" s="27">
        <v>54</v>
      </c>
      <c r="G22" s="27"/>
      <c r="H22" s="27">
        <v>74500</v>
      </c>
      <c r="I22" s="27"/>
    </row>
    <row r="23" spans="2:11">
      <c r="B23" s="25">
        <v>42211</v>
      </c>
      <c r="C23" s="26" t="s">
        <v>305</v>
      </c>
      <c r="D23" s="26" t="s">
        <v>86</v>
      </c>
      <c r="E23" s="27">
        <v>16000</v>
      </c>
      <c r="F23" s="27">
        <v>58</v>
      </c>
      <c r="G23" s="27"/>
      <c r="H23" s="27">
        <v>83000</v>
      </c>
      <c r="I23" s="27"/>
    </row>
    <row r="24" spans="2:11">
      <c r="B24" s="25">
        <v>42098</v>
      </c>
      <c r="C24" s="26" t="s">
        <v>305</v>
      </c>
      <c r="D24" s="26" t="s">
        <v>87</v>
      </c>
      <c r="E24" s="27">
        <v>23000</v>
      </c>
      <c r="F24" s="27">
        <v>35</v>
      </c>
      <c r="G24" s="27"/>
      <c r="H24" s="27">
        <v>91000</v>
      </c>
      <c r="I24" s="27"/>
    </row>
    <row r="25" spans="2:11">
      <c r="B25" s="25">
        <v>42041</v>
      </c>
      <c r="C25" s="26" t="s">
        <v>305</v>
      </c>
      <c r="D25" s="26" t="s">
        <v>92</v>
      </c>
      <c r="E25" s="27">
        <v>24500</v>
      </c>
      <c r="F25" s="27">
        <v>59</v>
      </c>
      <c r="G25" s="27"/>
      <c r="H25" s="27">
        <v>94000</v>
      </c>
      <c r="I25" s="27"/>
    </row>
    <row r="26" spans="2:11">
      <c r="B26" s="25">
        <v>42287</v>
      </c>
      <c r="C26" s="26" t="s">
        <v>305</v>
      </c>
      <c r="D26" s="26" t="s">
        <v>88</v>
      </c>
      <c r="E26" s="27">
        <v>67000</v>
      </c>
      <c r="F26" s="27">
        <v>64</v>
      </c>
      <c r="G26" s="27"/>
      <c r="H26" s="27">
        <v>99000</v>
      </c>
      <c r="I26" s="27"/>
    </row>
    <row r="27" spans="2:11">
      <c r="B27" s="25">
        <v>42368</v>
      </c>
      <c r="C27" s="26" t="s">
        <v>100</v>
      </c>
      <c r="D27" s="26" t="s">
        <v>87</v>
      </c>
      <c r="E27" s="27">
        <v>23000</v>
      </c>
      <c r="F27" s="27">
        <v>35</v>
      </c>
      <c r="G27" s="27"/>
      <c r="H27" s="27">
        <v>125000</v>
      </c>
      <c r="I27" s="27"/>
    </row>
    <row r="28" spans="2:11">
      <c r="B28" s="25">
        <v>42164</v>
      </c>
      <c r="C28" s="26" t="s">
        <v>306</v>
      </c>
      <c r="D28" s="26" t="s">
        <v>92</v>
      </c>
      <c r="E28" s="27">
        <v>24500</v>
      </c>
      <c r="F28" s="27">
        <v>35</v>
      </c>
      <c r="G28" s="27"/>
      <c r="H28" s="27">
        <v>127500</v>
      </c>
      <c r="I28" s="27"/>
    </row>
    <row r="29" spans="2:11">
      <c r="B29" s="25">
        <v>42191</v>
      </c>
      <c r="C29" s="26" t="s">
        <v>306</v>
      </c>
      <c r="D29" s="26" t="s">
        <v>86</v>
      </c>
      <c r="E29" s="27">
        <v>16000</v>
      </c>
      <c r="F29" s="27">
        <v>41</v>
      </c>
      <c r="G29" s="27"/>
      <c r="H29" s="27">
        <v>129000</v>
      </c>
      <c r="I29" s="27"/>
    </row>
    <row r="30" spans="2:11">
      <c r="B30" s="25">
        <v>42267</v>
      </c>
      <c r="C30" s="26" t="s">
        <v>306</v>
      </c>
      <c r="D30" s="26" t="s">
        <v>95</v>
      </c>
      <c r="E30" s="27">
        <v>8000</v>
      </c>
      <c r="F30" s="27">
        <v>39</v>
      </c>
      <c r="G30" s="27"/>
      <c r="H30" s="27">
        <v>149000</v>
      </c>
      <c r="I30" s="27"/>
    </row>
    <row r="31" spans="2:11">
      <c r="B31" s="25">
        <v>42083</v>
      </c>
      <c r="C31" s="26" t="s">
        <v>101</v>
      </c>
      <c r="D31" s="26" t="s">
        <v>87</v>
      </c>
      <c r="E31" s="27">
        <v>23000</v>
      </c>
      <c r="F31" s="27">
        <v>53</v>
      </c>
      <c r="G31" s="27"/>
      <c r="H31" s="27">
        <v>389000</v>
      </c>
      <c r="I31" s="27"/>
    </row>
    <row r="32" spans="2:11">
      <c r="B32" s="25">
        <v>42201</v>
      </c>
      <c r="C32" s="26" t="s">
        <v>307</v>
      </c>
      <c r="D32" s="26" t="s">
        <v>86</v>
      </c>
      <c r="E32" s="27">
        <v>16000</v>
      </c>
      <c r="F32" s="27">
        <v>55</v>
      </c>
      <c r="G32" s="27"/>
      <c r="H32" s="27">
        <v>397000</v>
      </c>
      <c r="I32" s="27"/>
    </row>
    <row r="33" spans="2:9">
      <c r="B33" s="25">
        <v>42065</v>
      </c>
      <c r="C33" s="26" t="s">
        <v>307</v>
      </c>
      <c r="D33" s="26" t="s">
        <v>92</v>
      </c>
      <c r="E33" s="27">
        <v>24500</v>
      </c>
      <c r="F33" s="27">
        <v>49</v>
      </c>
      <c r="G33" s="27"/>
      <c r="H33" s="27">
        <v>442000</v>
      </c>
      <c r="I33" s="27"/>
    </row>
    <row r="34" spans="2:9">
      <c r="B34" s="25">
        <v>42223</v>
      </c>
      <c r="C34" s="26" t="s">
        <v>307</v>
      </c>
      <c r="D34" s="26" t="s">
        <v>92</v>
      </c>
      <c r="E34" s="27">
        <v>24500</v>
      </c>
      <c r="F34" s="27">
        <v>51</v>
      </c>
      <c r="G34" s="27"/>
      <c r="H34" s="27">
        <v>463000</v>
      </c>
      <c r="I34" s="27"/>
    </row>
    <row r="35" spans="2:9">
      <c r="B35" s="25">
        <v>42139</v>
      </c>
      <c r="C35" s="26" t="s">
        <v>102</v>
      </c>
      <c r="D35" s="26" t="s">
        <v>92</v>
      </c>
      <c r="E35" s="27">
        <v>24500</v>
      </c>
      <c r="F35" s="27">
        <v>65</v>
      </c>
      <c r="G35" s="27"/>
      <c r="H35" s="27"/>
      <c r="I35" s="27"/>
    </row>
    <row r="36" spans="2:9">
      <c r="B36" s="25">
        <v>42283</v>
      </c>
      <c r="C36" s="26" t="s">
        <v>308</v>
      </c>
      <c r="D36" s="26" t="s">
        <v>88</v>
      </c>
      <c r="E36" s="27">
        <v>67000</v>
      </c>
      <c r="F36" s="27">
        <v>75</v>
      </c>
      <c r="G36" s="27"/>
      <c r="H36" s="27"/>
      <c r="I36" s="27"/>
    </row>
    <row r="37" spans="2:9">
      <c r="B37" s="25">
        <v>42336</v>
      </c>
      <c r="C37" s="26" t="s">
        <v>103</v>
      </c>
      <c r="D37" s="26" t="s">
        <v>90</v>
      </c>
      <c r="E37" s="27">
        <v>44000</v>
      </c>
      <c r="F37" s="27">
        <v>40</v>
      </c>
      <c r="G37" s="27"/>
      <c r="H37" s="27">
        <v>165000</v>
      </c>
      <c r="I37" s="27"/>
    </row>
    <row r="38" spans="2:9">
      <c r="B38" s="25">
        <v>42216</v>
      </c>
      <c r="C38" s="26" t="s">
        <v>309</v>
      </c>
      <c r="D38" s="26" t="s">
        <v>88</v>
      </c>
      <c r="E38" s="27">
        <v>67000</v>
      </c>
      <c r="F38" s="27">
        <v>42</v>
      </c>
      <c r="G38" s="27"/>
      <c r="H38" s="27">
        <v>197000</v>
      </c>
      <c r="I38" s="27"/>
    </row>
    <row r="39" spans="2:9">
      <c r="B39" s="25">
        <v>42124</v>
      </c>
      <c r="C39" s="26" t="s">
        <v>309</v>
      </c>
      <c r="D39" s="26" t="s">
        <v>86</v>
      </c>
      <c r="E39" s="27">
        <v>16000</v>
      </c>
      <c r="F39" s="27">
        <v>60</v>
      </c>
      <c r="G39" s="27"/>
      <c r="H39" s="27">
        <v>202000</v>
      </c>
      <c r="I39" s="27"/>
    </row>
    <row r="40" spans="2:9">
      <c r="B40" s="25">
        <v>42054</v>
      </c>
      <c r="C40" s="26" t="s">
        <v>104</v>
      </c>
      <c r="D40" s="26" t="s">
        <v>88</v>
      </c>
      <c r="E40" s="27">
        <v>67000</v>
      </c>
      <c r="F40" s="27">
        <v>44</v>
      </c>
      <c r="G40" s="27"/>
      <c r="H40" s="27">
        <v>205000</v>
      </c>
      <c r="I40" s="27"/>
    </row>
    <row r="41" spans="2:9">
      <c r="B41" s="25">
        <v>42365</v>
      </c>
      <c r="C41" s="26" t="s">
        <v>310</v>
      </c>
      <c r="D41" s="26" t="s">
        <v>87</v>
      </c>
      <c r="E41" s="27">
        <v>23000</v>
      </c>
      <c r="F41" s="27">
        <v>37</v>
      </c>
      <c r="G41" s="27"/>
      <c r="H41" s="27">
        <v>211000</v>
      </c>
      <c r="I41" s="27"/>
    </row>
    <row r="42" spans="2:9">
      <c r="B42" s="25">
        <v>42191</v>
      </c>
      <c r="C42" s="26" t="s">
        <v>310</v>
      </c>
      <c r="D42" s="26" t="s">
        <v>90</v>
      </c>
      <c r="E42" s="27">
        <v>44000</v>
      </c>
      <c r="F42" s="27">
        <v>37</v>
      </c>
      <c r="G42" s="27"/>
      <c r="H42" s="27">
        <v>244000</v>
      </c>
      <c r="I42" s="27"/>
    </row>
    <row r="43" spans="2:9">
      <c r="B43" s="25">
        <v>42168</v>
      </c>
      <c r="C43" s="26" t="s">
        <v>105</v>
      </c>
      <c r="D43" s="26" t="s">
        <v>88</v>
      </c>
      <c r="E43" s="27">
        <v>67000</v>
      </c>
      <c r="F43" s="27">
        <v>59</v>
      </c>
      <c r="G43" s="27"/>
      <c r="H43" s="27">
        <v>105000</v>
      </c>
      <c r="I43" s="27"/>
    </row>
    <row r="44" spans="2:9">
      <c r="B44" s="25">
        <v>42246</v>
      </c>
      <c r="C44" s="26" t="s">
        <v>311</v>
      </c>
      <c r="D44" s="26" t="s">
        <v>92</v>
      </c>
      <c r="E44" s="27">
        <v>24500</v>
      </c>
      <c r="F44" s="27">
        <v>35</v>
      </c>
      <c r="G44" s="27"/>
      <c r="H44" s="27">
        <v>120000</v>
      </c>
      <c r="I44" s="27"/>
    </row>
    <row r="45" spans="2:9">
      <c r="B45" s="25">
        <v>42104</v>
      </c>
      <c r="C45" s="26" t="s">
        <v>311</v>
      </c>
      <c r="D45" s="26" t="s">
        <v>96</v>
      </c>
      <c r="E45" s="27">
        <v>15000</v>
      </c>
      <c r="F45" s="27">
        <v>51</v>
      </c>
      <c r="G45" s="27"/>
      <c r="H45" s="27">
        <v>123000</v>
      </c>
      <c r="I45" s="27"/>
    </row>
    <row r="46" spans="2:9">
      <c r="B46" s="25">
        <v>42303</v>
      </c>
      <c r="C46" s="26" t="s">
        <v>311</v>
      </c>
      <c r="D46" s="26" t="s">
        <v>92</v>
      </c>
      <c r="E46" s="27">
        <v>24500</v>
      </c>
      <c r="F46" s="27">
        <v>10</v>
      </c>
      <c r="G46" s="27"/>
      <c r="H46" s="27">
        <v>125000</v>
      </c>
      <c r="I46" s="27"/>
    </row>
    <row r="47" spans="2:9">
      <c r="B47" s="25">
        <v>42297</v>
      </c>
      <c r="C47" s="26" t="s">
        <v>106</v>
      </c>
      <c r="D47" s="26" t="s">
        <v>88</v>
      </c>
      <c r="E47" s="27">
        <v>67000</v>
      </c>
      <c r="F47" s="27">
        <v>57</v>
      </c>
      <c r="G47" s="27"/>
      <c r="H47" s="27">
        <v>973000</v>
      </c>
      <c r="I47" s="27"/>
    </row>
    <row r="48" spans="2:9">
      <c r="B48" s="25">
        <v>42013</v>
      </c>
      <c r="C48" s="26" t="s">
        <v>312</v>
      </c>
      <c r="D48" s="26" t="s">
        <v>87</v>
      </c>
      <c r="E48" s="27">
        <v>23000</v>
      </c>
      <c r="F48" s="27">
        <v>55</v>
      </c>
      <c r="G48" s="27"/>
      <c r="H48" s="27">
        <v>1005000</v>
      </c>
      <c r="I48" s="27"/>
    </row>
    <row r="49" spans="2:9">
      <c r="B49" s="25">
        <v>42038</v>
      </c>
      <c r="C49" s="26" t="s">
        <v>312</v>
      </c>
      <c r="D49" s="26" t="s">
        <v>87</v>
      </c>
      <c r="E49" s="27">
        <v>23000</v>
      </c>
      <c r="F49" s="27">
        <v>37</v>
      </c>
      <c r="G49" s="27"/>
      <c r="H49" s="27"/>
      <c r="I49" s="27"/>
    </row>
    <row r="50" spans="2:9">
      <c r="B50" s="25">
        <v>42345</v>
      </c>
      <c r="C50" s="26" t="s">
        <v>105</v>
      </c>
      <c r="D50" s="26" t="s">
        <v>92</v>
      </c>
      <c r="E50" s="27">
        <v>24500</v>
      </c>
      <c r="F50" s="27">
        <v>47</v>
      </c>
      <c r="G50" s="27"/>
      <c r="H50" s="27">
        <v>155000</v>
      </c>
      <c r="I50" s="27"/>
    </row>
    <row r="51" spans="2:9">
      <c r="B51" s="25">
        <v>42091</v>
      </c>
      <c r="C51" s="26" t="s">
        <v>311</v>
      </c>
      <c r="D51" s="26" t="s">
        <v>87</v>
      </c>
      <c r="E51" s="27">
        <v>23000</v>
      </c>
      <c r="F51" s="27">
        <v>55</v>
      </c>
      <c r="G51" s="27"/>
      <c r="H51" s="27">
        <v>155000</v>
      </c>
      <c r="I51" s="27"/>
    </row>
    <row r="52" spans="2:9">
      <c r="B52" s="25">
        <v>42277</v>
      </c>
      <c r="C52" s="26" t="s">
        <v>311</v>
      </c>
      <c r="D52" s="26" t="s">
        <v>86</v>
      </c>
      <c r="E52" s="27">
        <v>16000</v>
      </c>
      <c r="F52" s="27">
        <v>45</v>
      </c>
      <c r="G52" s="27"/>
      <c r="H52" s="27">
        <v>161000</v>
      </c>
      <c r="I52" s="27"/>
    </row>
    <row r="53" spans="2:9">
      <c r="B53" s="25">
        <v>42217</v>
      </c>
      <c r="C53" s="26" t="s">
        <v>107</v>
      </c>
      <c r="D53" s="26" t="s">
        <v>92</v>
      </c>
      <c r="E53" s="27">
        <v>24500</v>
      </c>
      <c r="F53" s="27">
        <v>52</v>
      </c>
      <c r="G53" s="27"/>
      <c r="H53" s="27">
        <v>357000</v>
      </c>
      <c r="I53" s="27"/>
    </row>
    <row r="54" spans="2:9">
      <c r="B54" s="25">
        <v>42368</v>
      </c>
      <c r="C54" s="26" t="s">
        <v>313</v>
      </c>
      <c r="D54" s="26" t="s">
        <v>88</v>
      </c>
      <c r="E54" s="27">
        <v>67000</v>
      </c>
      <c r="F54" s="27">
        <v>52</v>
      </c>
      <c r="G54" s="27"/>
      <c r="H54" s="27">
        <v>357000</v>
      </c>
      <c r="I54" s="27"/>
    </row>
    <row r="55" spans="2:9">
      <c r="B55" s="25">
        <v>42277</v>
      </c>
      <c r="C55" s="26" t="s">
        <v>313</v>
      </c>
      <c r="D55" s="26" t="s">
        <v>92</v>
      </c>
      <c r="E55" s="27">
        <v>24500</v>
      </c>
      <c r="F55" s="27">
        <v>50</v>
      </c>
      <c r="G55" s="27"/>
      <c r="H55" s="27">
        <v>365000</v>
      </c>
      <c r="I55" s="27"/>
    </row>
    <row r="56" spans="2:9">
      <c r="B56" s="25">
        <v>42034</v>
      </c>
      <c r="C56" s="26" t="s">
        <v>108</v>
      </c>
      <c r="D56" s="26" t="s">
        <v>86</v>
      </c>
      <c r="E56" s="27">
        <v>16000</v>
      </c>
      <c r="F56" s="27">
        <v>50</v>
      </c>
      <c r="G56" s="27"/>
      <c r="H56" s="27">
        <v>317000</v>
      </c>
      <c r="I56" s="27"/>
    </row>
    <row r="57" spans="2:9">
      <c r="B57" s="25">
        <v>42334</v>
      </c>
      <c r="C57" s="26" t="s">
        <v>314</v>
      </c>
      <c r="D57" s="26" t="s">
        <v>92</v>
      </c>
      <c r="E57" s="27">
        <v>24500</v>
      </c>
      <c r="F57" s="27">
        <v>43</v>
      </c>
      <c r="G57" s="27"/>
      <c r="H57" s="27">
        <v>320000</v>
      </c>
      <c r="I57" s="27"/>
    </row>
    <row r="58" spans="2:9">
      <c r="B58" s="25">
        <v>42020</v>
      </c>
      <c r="C58" s="26" t="s">
        <v>314</v>
      </c>
      <c r="D58" s="26" t="s">
        <v>88</v>
      </c>
      <c r="E58" s="27">
        <v>67000</v>
      </c>
      <c r="F58" s="27">
        <v>63</v>
      </c>
      <c r="G58" s="27"/>
      <c r="H58" s="27">
        <v>325000</v>
      </c>
      <c r="I58" s="27"/>
    </row>
    <row r="59" spans="2:9">
      <c r="B59" s="25">
        <v>42169</v>
      </c>
      <c r="C59" s="26" t="s">
        <v>109</v>
      </c>
      <c r="D59" s="26" t="s">
        <v>86</v>
      </c>
      <c r="E59" s="27">
        <v>16000</v>
      </c>
      <c r="F59" s="27">
        <v>59</v>
      </c>
      <c r="G59" s="27"/>
      <c r="H59" s="27">
        <v>577000</v>
      </c>
      <c r="I59" s="27"/>
    </row>
    <row r="60" spans="2:9">
      <c r="B60" s="25">
        <v>42011</v>
      </c>
      <c r="C60" s="26" t="s">
        <v>315</v>
      </c>
      <c r="D60" s="26" t="s">
        <v>86</v>
      </c>
      <c r="E60" s="27">
        <v>16000</v>
      </c>
      <c r="F60" s="27">
        <v>51</v>
      </c>
      <c r="G60" s="27"/>
      <c r="H60" s="27">
        <v>614000</v>
      </c>
      <c r="I60" s="27"/>
    </row>
    <row r="61" spans="2:9">
      <c r="B61" s="25">
        <v>42183</v>
      </c>
      <c r="C61" s="26" t="s">
        <v>315</v>
      </c>
      <c r="D61" s="26" t="s">
        <v>86</v>
      </c>
      <c r="E61" s="27">
        <v>16000</v>
      </c>
      <c r="F61" s="27">
        <v>60</v>
      </c>
      <c r="G61" s="27"/>
      <c r="H61" s="27">
        <v>675000</v>
      </c>
      <c r="I61" s="27"/>
    </row>
  </sheetData>
  <mergeCells count="1">
    <mergeCell ref="B2:I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showGridLines="0" zoomScale="85" zoomScaleNormal="85" workbookViewId="0">
      <selection activeCell="G8" sqref="G8"/>
    </sheetView>
  </sheetViews>
  <sheetFormatPr defaultRowHeight="17.399999999999999"/>
  <cols>
    <col min="1" max="1" width="21.19921875" style="111" customWidth="1"/>
    <col min="2" max="2" width="1.59765625" style="111" customWidth="1"/>
    <col min="3" max="3" width="9" style="111"/>
    <col min="4" max="4" width="14.59765625" style="111" customWidth="1"/>
    <col min="5" max="5" width="1.19921875" style="111" customWidth="1"/>
    <col min="6" max="6" width="14.8984375" style="111" bestFit="1" customWidth="1"/>
    <col min="7" max="7" width="14.19921875" customWidth="1"/>
  </cols>
  <sheetData>
    <row r="1" spans="1:7">
      <c r="A1" s="109" t="s">
        <v>547</v>
      </c>
      <c r="B1" s="110"/>
      <c r="C1" s="109" t="s">
        <v>548</v>
      </c>
      <c r="D1" s="109" t="s">
        <v>67</v>
      </c>
      <c r="F1" s="109" t="s">
        <v>549</v>
      </c>
      <c r="G1" s="109" t="s">
        <v>550</v>
      </c>
    </row>
    <row r="2" spans="1:7">
      <c r="A2" s="112">
        <v>1</v>
      </c>
      <c r="B2" s="110"/>
      <c r="C2" s="112" t="s">
        <v>160</v>
      </c>
      <c r="D2" s="112">
        <v>95</v>
      </c>
      <c r="F2" s="113">
        <v>100000</v>
      </c>
      <c r="G2" s="113">
        <v>7000</v>
      </c>
    </row>
    <row r="3" spans="1:7">
      <c r="A3" s="112">
        <v>2</v>
      </c>
      <c r="B3" s="110"/>
      <c r="C3" s="112" t="s">
        <v>160</v>
      </c>
      <c r="D3" s="112">
        <v>40</v>
      </c>
      <c r="F3" s="113">
        <v>200000</v>
      </c>
      <c r="G3" s="113">
        <v>14000</v>
      </c>
    </row>
    <row r="4" spans="1:7">
      <c r="A4" s="112">
        <v>3</v>
      </c>
      <c r="B4" s="110"/>
      <c r="C4" s="112" t="s">
        <v>160</v>
      </c>
      <c r="D4" s="112">
        <v>30</v>
      </c>
      <c r="F4" s="113">
        <v>300000</v>
      </c>
      <c r="G4" s="113">
        <v>21000</v>
      </c>
    </row>
    <row r="5" spans="1:7">
      <c r="A5" s="112">
        <v>4</v>
      </c>
      <c r="B5" s="110"/>
      <c r="C5" s="112" t="s">
        <v>164</v>
      </c>
      <c r="D5" s="112">
        <v>58</v>
      </c>
      <c r="F5" s="113">
        <v>400000</v>
      </c>
      <c r="G5" s="113">
        <v>28000</v>
      </c>
    </row>
    <row r="6" spans="1:7">
      <c r="A6" s="112">
        <v>5</v>
      </c>
      <c r="B6" s="110"/>
      <c r="C6" s="112" t="s">
        <v>160</v>
      </c>
      <c r="D6" s="112">
        <v>49</v>
      </c>
      <c r="G6" s="114"/>
    </row>
    <row r="7" spans="1:7">
      <c r="A7" s="112">
        <v>6</v>
      </c>
      <c r="B7" s="110"/>
      <c r="C7" s="112" t="s">
        <v>164</v>
      </c>
      <c r="D7" s="112">
        <v>54</v>
      </c>
      <c r="F7" s="113" t="s">
        <v>551</v>
      </c>
      <c r="G7" s="115"/>
    </row>
    <row r="8" spans="1:7">
      <c r="A8" s="112">
        <v>7</v>
      </c>
      <c r="B8" s="110"/>
      <c r="C8" s="112" t="s">
        <v>164</v>
      </c>
      <c r="D8" s="112">
        <v>87</v>
      </c>
      <c r="F8" s="113" t="s">
        <v>552</v>
      </c>
      <c r="G8" s="115"/>
    </row>
    <row r="9" spans="1:7">
      <c r="A9" s="112">
        <v>8</v>
      </c>
      <c r="B9" s="110"/>
      <c r="C9" s="112" t="s">
        <v>160</v>
      </c>
      <c r="D9" s="112">
        <v>95</v>
      </c>
    </row>
    <row r="10" spans="1:7">
      <c r="A10" s="112">
        <v>9</v>
      </c>
      <c r="B10" s="110"/>
      <c r="C10" s="112" t="s">
        <v>164</v>
      </c>
      <c r="D10" s="112">
        <v>64</v>
      </c>
    </row>
    <row r="11" spans="1:7">
      <c r="A11" s="112">
        <v>10</v>
      </c>
      <c r="B11" s="110"/>
      <c r="C11" s="112" t="s">
        <v>160</v>
      </c>
      <c r="D11" s="112">
        <v>15</v>
      </c>
    </row>
    <row r="12" spans="1:7">
      <c r="A12" s="110"/>
      <c r="B12" s="110"/>
      <c r="C12" s="110"/>
      <c r="D12" s="110"/>
    </row>
    <row r="13" spans="1:7">
      <c r="A13" s="112" t="s">
        <v>553</v>
      </c>
      <c r="B13" s="110"/>
      <c r="C13" s="112" t="s">
        <v>554</v>
      </c>
      <c r="D13" s="116"/>
    </row>
    <row r="14" spans="1:7">
      <c r="A14" s="115"/>
      <c r="C14" s="113" t="s">
        <v>555</v>
      </c>
      <c r="D14" s="1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L20"/>
  <sheetViews>
    <sheetView topLeftCell="B1" workbookViewId="0">
      <selection activeCell="K5" sqref="K5"/>
    </sheetView>
  </sheetViews>
  <sheetFormatPr defaultRowHeight="17.399999999999999"/>
  <cols>
    <col min="2" max="2" width="2.59765625" customWidth="1"/>
    <col min="3" max="3" width="10.5" bestFit="1" customWidth="1"/>
    <col min="4" max="4" width="12.69921875" bestFit="1" customWidth="1"/>
    <col min="5" max="8" width="13.59765625" bestFit="1" customWidth="1"/>
    <col min="9" max="9" width="12.69921875" bestFit="1" customWidth="1"/>
  </cols>
  <sheetData>
    <row r="1" spans="2:12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27.6">
      <c r="B2" s="18"/>
      <c r="C2" s="135" t="s">
        <v>110</v>
      </c>
      <c r="D2" s="135"/>
      <c r="E2" s="135"/>
      <c r="F2" s="135"/>
      <c r="G2" s="135"/>
      <c r="H2" s="135"/>
      <c r="I2" s="135"/>
      <c r="J2" s="30"/>
      <c r="K2" s="18"/>
      <c r="L2" s="18"/>
    </row>
    <row r="3" spans="2:1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5" spans="2:12">
      <c r="C5" s="11"/>
      <c r="D5" s="11"/>
      <c r="E5" s="11"/>
      <c r="F5" s="11"/>
      <c r="G5" s="11"/>
      <c r="H5" s="11"/>
      <c r="I5" s="11"/>
      <c r="J5" s="11"/>
      <c r="K5" s="73" t="s">
        <v>274</v>
      </c>
      <c r="L5" s="11"/>
    </row>
    <row r="6" spans="2:12">
      <c r="C6" s="31"/>
      <c r="D6" s="32" t="s">
        <v>111</v>
      </c>
      <c r="E6" s="32" t="s">
        <v>112</v>
      </c>
      <c r="F6" s="32" t="s">
        <v>113</v>
      </c>
      <c r="G6" s="32" t="s">
        <v>114</v>
      </c>
      <c r="H6" s="32" t="s">
        <v>115</v>
      </c>
      <c r="I6" s="32" t="s">
        <v>116</v>
      </c>
      <c r="J6" s="11"/>
      <c r="K6" s="32" t="s">
        <v>117</v>
      </c>
      <c r="L6" s="32" t="s">
        <v>118</v>
      </c>
    </row>
    <row r="7" spans="2:12">
      <c r="C7" s="33" t="s">
        <v>119</v>
      </c>
      <c r="D7" s="34">
        <v>818600</v>
      </c>
      <c r="E7" s="34">
        <v>783900</v>
      </c>
      <c r="F7" s="34">
        <v>762000</v>
      </c>
      <c r="G7" s="34">
        <v>611800</v>
      </c>
      <c r="H7" s="34">
        <v>1894100</v>
      </c>
      <c r="I7" s="35">
        <f>SUM(D7:H7)</f>
        <v>4870400</v>
      </c>
      <c r="J7" s="11"/>
      <c r="K7" s="36">
        <v>1</v>
      </c>
      <c r="L7" s="37"/>
    </row>
    <row r="8" spans="2:12">
      <c r="C8" s="33" t="s">
        <v>120</v>
      </c>
      <c r="D8" s="34">
        <v>628500</v>
      </c>
      <c r="E8" s="34">
        <v>522200</v>
      </c>
      <c r="F8" s="34">
        <v>680500</v>
      </c>
      <c r="G8" s="34">
        <v>1245100</v>
      </c>
      <c r="H8" s="34">
        <v>1348000</v>
      </c>
      <c r="I8" s="35">
        <f t="shared" ref="I8:I18" si="0">SUM(D8:H8)</f>
        <v>4424300</v>
      </c>
      <c r="J8" s="11"/>
      <c r="K8" s="36">
        <v>2</v>
      </c>
      <c r="L8" s="37"/>
    </row>
    <row r="9" spans="2:12">
      <c r="C9" s="33" t="s">
        <v>121</v>
      </c>
      <c r="D9" s="34">
        <v>520600</v>
      </c>
      <c r="E9" s="34">
        <v>950700</v>
      </c>
      <c r="F9" s="34">
        <v>707100</v>
      </c>
      <c r="G9" s="34">
        <v>164000</v>
      </c>
      <c r="H9" s="34">
        <v>1684000</v>
      </c>
      <c r="I9" s="35">
        <f t="shared" si="0"/>
        <v>4026400</v>
      </c>
      <c r="J9" s="11"/>
      <c r="K9" s="36">
        <v>3</v>
      </c>
      <c r="L9" s="37"/>
    </row>
    <row r="10" spans="2:12">
      <c r="C10" s="33" t="s">
        <v>122</v>
      </c>
      <c r="D10" s="34">
        <v>957400</v>
      </c>
      <c r="E10" s="34">
        <v>518200</v>
      </c>
      <c r="F10" s="34">
        <v>384700</v>
      </c>
      <c r="G10" s="34">
        <v>561900</v>
      </c>
      <c r="H10" s="34">
        <v>2370100</v>
      </c>
      <c r="I10" s="35">
        <f t="shared" si="0"/>
        <v>4792300</v>
      </c>
      <c r="J10" s="11"/>
      <c r="K10" s="11"/>
      <c r="L10" s="11"/>
    </row>
    <row r="11" spans="2:12">
      <c r="C11" s="33" t="s">
        <v>123</v>
      </c>
      <c r="D11" s="34">
        <v>661800</v>
      </c>
      <c r="E11" s="34">
        <v>1111000</v>
      </c>
      <c r="F11" s="34">
        <v>1164100</v>
      </c>
      <c r="G11" s="34">
        <v>464400</v>
      </c>
      <c r="H11" s="34">
        <v>1504100</v>
      </c>
      <c r="I11" s="35">
        <f t="shared" si="0"/>
        <v>4905400</v>
      </c>
      <c r="J11" s="11"/>
      <c r="K11" s="11"/>
      <c r="L11" s="11"/>
    </row>
    <row r="12" spans="2:12">
      <c r="C12" s="33" t="s">
        <v>124</v>
      </c>
      <c r="D12" s="34">
        <v>672800</v>
      </c>
      <c r="E12" s="34">
        <v>891800</v>
      </c>
      <c r="F12" s="34">
        <v>562000</v>
      </c>
      <c r="G12" s="34">
        <v>501000</v>
      </c>
      <c r="H12" s="34">
        <v>1232200</v>
      </c>
      <c r="I12" s="35">
        <f t="shared" si="0"/>
        <v>3859800</v>
      </c>
      <c r="J12" s="11"/>
      <c r="K12" s="73" t="s">
        <v>275</v>
      </c>
      <c r="L12" s="11"/>
    </row>
    <row r="13" spans="2:12">
      <c r="C13" s="33" t="s">
        <v>125</v>
      </c>
      <c r="D13" s="34">
        <v>479800</v>
      </c>
      <c r="E13" s="34">
        <v>674000</v>
      </c>
      <c r="F13" s="34">
        <v>881500</v>
      </c>
      <c r="G13" s="34">
        <v>385100</v>
      </c>
      <c r="H13" s="34">
        <v>1717200</v>
      </c>
      <c r="I13" s="35">
        <f t="shared" si="0"/>
        <v>4137600</v>
      </c>
      <c r="J13" s="11"/>
      <c r="K13" s="32" t="s">
        <v>117</v>
      </c>
      <c r="L13" s="32" t="s">
        <v>118</v>
      </c>
    </row>
    <row r="14" spans="2:12">
      <c r="C14" s="33" t="s">
        <v>126</v>
      </c>
      <c r="D14" s="34">
        <v>467400</v>
      </c>
      <c r="E14" s="34">
        <v>856700</v>
      </c>
      <c r="F14" s="34">
        <v>801800</v>
      </c>
      <c r="G14" s="34">
        <v>241300</v>
      </c>
      <c r="H14" s="34">
        <v>1563100</v>
      </c>
      <c r="I14" s="35">
        <f t="shared" si="0"/>
        <v>3930300</v>
      </c>
      <c r="J14" s="11"/>
      <c r="K14" s="36">
        <v>1</v>
      </c>
      <c r="L14" s="37"/>
    </row>
    <row r="15" spans="2:12">
      <c r="C15" s="33" t="s">
        <v>127</v>
      </c>
      <c r="D15" s="34">
        <v>390600</v>
      </c>
      <c r="E15" s="34">
        <v>726400</v>
      </c>
      <c r="F15" s="34">
        <v>847200</v>
      </c>
      <c r="G15" s="34">
        <v>591700</v>
      </c>
      <c r="H15" s="34">
        <v>1901000</v>
      </c>
      <c r="I15" s="35">
        <f t="shared" si="0"/>
        <v>4456900</v>
      </c>
      <c r="J15" s="11"/>
      <c r="K15" s="36">
        <v>2</v>
      </c>
      <c r="L15" s="37"/>
    </row>
    <row r="16" spans="2:12">
      <c r="C16" s="33" t="s">
        <v>128</v>
      </c>
      <c r="D16" s="34">
        <v>438000</v>
      </c>
      <c r="E16" s="34">
        <v>1116500</v>
      </c>
      <c r="F16" s="34">
        <v>1151500</v>
      </c>
      <c r="G16" s="34">
        <v>152600</v>
      </c>
      <c r="H16" s="34">
        <v>1679400</v>
      </c>
      <c r="I16" s="35">
        <f t="shared" si="0"/>
        <v>4538000</v>
      </c>
      <c r="J16" s="11"/>
      <c r="K16" s="36">
        <v>3</v>
      </c>
      <c r="L16" s="37"/>
    </row>
    <row r="17" spans="3:12">
      <c r="C17" s="33" t="s">
        <v>129</v>
      </c>
      <c r="D17" s="34">
        <v>803700</v>
      </c>
      <c r="E17" s="34">
        <v>806000</v>
      </c>
      <c r="F17" s="34">
        <v>768000</v>
      </c>
      <c r="G17" s="34">
        <v>155500</v>
      </c>
      <c r="H17" s="34">
        <v>1431600</v>
      </c>
      <c r="I17" s="35">
        <f t="shared" si="0"/>
        <v>3964800</v>
      </c>
      <c r="J17" s="11"/>
      <c r="K17" s="11"/>
      <c r="L17" s="11"/>
    </row>
    <row r="18" spans="3:12">
      <c r="C18" s="33" t="s">
        <v>130</v>
      </c>
      <c r="D18" s="34">
        <v>708500</v>
      </c>
      <c r="E18" s="34">
        <v>663900</v>
      </c>
      <c r="F18" s="34">
        <v>339000</v>
      </c>
      <c r="G18" s="34">
        <v>405400</v>
      </c>
      <c r="H18" s="34">
        <v>1642600</v>
      </c>
      <c r="I18" s="35">
        <f t="shared" si="0"/>
        <v>3759400</v>
      </c>
      <c r="J18" s="11"/>
      <c r="K18" s="11"/>
      <c r="L18" s="11"/>
    </row>
    <row r="19" spans="3:12">
      <c r="C19" s="33" t="s">
        <v>131</v>
      </c>
      <c r="D19" s="35"/>
      <c r="E19" s="35"/>
      <c r="F19" s="35"/>
      <c r="G19" s="35"/>
      <c r="H19" s="35"/>
      <c r="I19" s="35"/>
      <c r="J19" s="11"/>
      <c r="K19" s="11"/>
      <c r="L19" s="11"/>
    </row>
    <row r="20" spans="3:12">
      <c r="C20" s="33" t="s">
        <v>132</v>
      </c>
      <c r="D20" s="35"/>
      <c r="E20" s="35"/>
      <c r="F20" s="35"/>
      <c r="G20" s="35"/>
      <c r="H20" s="35"/>
      <c r="I20" s="35"/>
      <c r="J20" s="11"/>
      <c r="K20" s="11"/>
      <c r="L20" s="11"/>
    </row>
  </sheetData>
  <mergeCells count="1">
    <mergeCell ref="C2:I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15"/>
  <sheetViews>
    <sheetView workbookViewId="0">
      <selection activeCell="C16" sqref="C16"/>
    </sheetView>
  </sheetViews>
  <sheetFormatPr defaultRowHeight="17.399999999999999"/>
  <cols>
    <col min="2" max="2" width="3.3984375" style="39" customWidth="1"/>
    <col min="3" max="3" width="12.5" style="39" customWidth="1"/>
    <col min="4" max="4" width="11.8984375" style="39" customWidth="1"/>
    <col min="5" max="5" width="16.3984375" style="39" customWidth="1"/>
  </cols>
  <sheetData>
    <row r="1" spans="2:8" ht="25.2">
      <c r="C1" s="40" t="s">
        <v>133</v>
      </c>
      <c r="D1" s="40"/>
      <c r="E1" s="40"/>
    </row>
    <row r="3" spans="2:8">
      <c r="B3" s="41">
        <v>1</v>
      </c>
      <c r="C3" s="41" t="s">
        <v>134</v>
      </c>
      <c r="D3" s="41" t="s">
        <v>135</v>
      </c>
      <c r="E3" s="41" t="s">
        <v>136</v>
      </c>
      <c r="G3" s="56" t="s">
        <v>67</v>
      </c>
      <c r="H3" s="56" t="s">
        <v>192</v>
      </c>
    </row>
    <row r="4" spans="2:8">
      <c r="B4" s="20">
        <v>2</v>
      </c>
      <c r="C4" s="8" t="s">
        <v>9</v>
      </c>
      <c r="D4" s="42">
        <v>71.066666666666706</v>
      </c>
      <c r="E4" s="43"/>
      <c r="G4" s="58" t="s">
        <v>184</v>
      </c>
      <c r="H4" s="58" t="s">
        <v>188</v>
      </c>
    </row>
    <row r="5" spans="2:8">
      <c r="B5" s="20">
        <v>3</v>
      </c>
      <c r="C5" s="8" t="s">
        <v>11</v>
      </c>
      <c r="D5" s="42">
        <v>65.600000000000009</v>
      </c>
      <c r="E5" s="43"/>
      <c r="G5" s="58" t="s">
        <v>185</v>
      </c>
      <c r="H5" s="58" t="s">
        <v>189</v>
      </c>
    </row>
    <row r="6" spans="2:8">
      <c r="B6" s="20">
        <v>4</v>
      </c>
      <c r="C6" s="8" t="s">
        <v>13</v>
      </c>
      <c r="D6" s="42">
        <v>44.26666666666668</v>
      </c>
      <c r="E6" s="43"/>
      <c r="G6" s="58" t="s">
        <v>186</v>
      </c>
      <c r="H6" s="58" t="s">
        <v>190</v>
      </c>
    </row>
    <row r="7" spans="2:8">
      <c r="B7" s="20">
        <v>5</v>
      </c>
      <c r="C7" s="8" t="s">
        <v>15</v>
      </c>
      <c r="D7" s="42">
        <v>67.466666666666669</v>
      </c>
      <c r="E7" s="43"/>
      <c r="G7" s="58" t="s">
        <v>187</v>
      </c>
      <c r="H7" s="58" t="s">
        <v>191</v>
      </c>
    </row>
    <row r="8" spans="2:8">
      <c r="B8" s="20">
        <v>6</v>
      </c>
      <c r="C8" s="8" t="s">
        <v>17</v>
      </c>
      <c r="D8" s="42">
        <v>60</v>
      </c>
      <c r="E8" s="43"/>
    </row>
    <row r="9" spans="2:8">
      <c r="B9" s="20">
        <v>7</v>
      </c>
      <c r="C9" s="8" t="s">
        <v>19</v>
      </c>
      <c r="D9" s="42">
        <v>58.666666666666657</v>
      </c>
      <c r="E9" s="43"/>
    </row>
    <row r="10" spans="2:8">
      <c r="B10" s="20">
        <v>8</v>
      </c>
      <c r="C10" s="8" t="s">
        <v>21</v>
      </c>
      <c r="D10" s="42">
        <v>75.2</v>
      </c>
      <c r="E10" s="43"/>
    </row>
    <row r="11" spans="2:8">
      <c r="B11" s="20">
        <v>9</v>
      </c>
      <c r="C11" s="8" t="s">
        <v>23</v>
      </c>
      <c r="D11" s="42">
        <v>40</v>
      </c>
      <c r="E11" s="43"/>
    </row>
    <row r="12" spans="2:8">
      <c r="B12" s="20">
        <v>10</v>
      </c>
      <c r="C12" s="8" t="s">
        <v>46</v>
      </c>
      <c r="D12" s="42">
        <v>48</v>
      </c>
      <c r="E12" s="43"/>
    </row>
    <row r="13" spans="2:8">
      <c r="B13" s="20">
        <v>11</v>
      </c>
      <c r="C13" s="44" t="s">
        <v>137</v>
      </c>
      <c r="D13" s="42">
        <v>64</v>
      </c>
      <c r="E13" s="43"/>
    </row>
    <row r="15" spans="2:8">
      <c r="C15" s="39" t="s">
        <v>273</v>
      </c>
    </row>
  </sheetData>
  <phoneticPr fontId="2" type="noConversion"/>
  <conditionalFormatting sqref="E4:E13">
    <cfRule type="cellIs" dxfId="1" priority="1" operator="equal">
      <formula>"↘"</formula>
    </cfRule>
    <cfRule type="cellIs" dxfId="0" priority="2" operator="equal">
      <formula>"↗"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0"/>
  <sheetViews>
    <sheetView workbookViewId="0">
      <selection activeCell="F8" sqref="F8"/>
    </sheetView>
  </sheetViews>
  <sheetFormatPr defaultRowHeight="17.399999999999999"/>
  <sheetData>
    <row r="1" spans="1:10" ht="126.75" customHeight="1">
      <c r="C1" s="141" t="s">
        <v>272</v>
      </c>
      <c r="D1" s="141"/>
      <c r="E1" s="141"/>
      <c r="F1" s="141"/>
      <c r="G1" s="141"/>
    </row>
    <row r="2" spans="1:10" ht="27.6">
      <c r="C2" s="135" t="s">
        <v>32</v>
      </c>
      <c r="D2" s="135"/>
      <c r="E2" s="135"/>
      <c r="F2" s="135"/>
      <c r="G2" s="135"/>
      <c r="H2" s="30"/>
      <c r="I2" s="30"/>
      <c r="J2" s="30"/>
    </row>
    <row r="3" spans="1:10">
      <c r="C3" s="135"/>
      <c r="D3" s="135"/>
      <c r="E3" s="135"/>
      <c r="F3" s="135"/>
      <c r="G3" s="135"/>
    </row>
    <row r="4" spans="1:10" ht="27.6">
      <c r="C4" s="59"/>
      <c r="D4" s="59"/>
      <c r="E4" s="59"/>
      <c r="F4" s="59"/>
      <c r="G4" s="59"/>
    </row>
    <row r="5" spans="1:10">
      <c r="A5">
        <v>1</v>
      </c>
      <c r="C5" s="60" t="s">
        <v>195</v>
      </c>
      <c r="D5" s="60" t="s">
        <v>2</v>
      </c>
      <c r="E5" s="61" t="s">
        <v>34</v>
      </c>
      <c r="F5" s="61" t="s">
        <v>35</v>
      </c>
      <c r="G5" s="61" t="s">
        <v>39</v>
      </c>
    </row>
    <row r="6" spans="1:10">
      <c r="C6" s="57">
        <v>1</v>
      </c>
      <c r="D6" s="62"/>
      <c r="E6" s="57"/>
      <c r="F6" s="57"/>
      <c r="G6" s="57"/>
    </row>
    <row r="7" spans="1:10">
      <c r="C7" s="57">
        <v>4</v>
      </c>
      <c r="D7" s="62"/>
      <c r="E7" s="57"/>
      <c r="F7" s="57"/>
      <c r="G7" s="57"/>
    </row>
    <row r="8" spans="1:10">
      <c r="C8" s="57">
        <v>6</v>
      </c>
      <c r="D8" s="62"/>
      <c r="E8" s="57"/>
      <c r="F8" s="57"/>
      <c r="G8" s="57"/>
    </row>
    <row r="9" spans="1:10">
      <c r="C9" s="57">
        <v>10</v>
      </c>
      <c r="D9" s="62"/>
      <c r="E9" s="57"/>
      <c r="F9" s="57"/>
      <c r="G9" s="57"/>
    </row>
    <row r="14" spans="1:10" ht="126.75" customHeight="1">
      <c r="C14" s="141" t="s">
        <v>271</v>
      </c>
      <c r="D14" s="141"/>
      <c r="E14" s="141"/>
      <c r="F14" s="141"/>
      <c r="G14" s="141"/>
    </row>
    <row r="17" spans="1:14">
      <c r="A17">
        <v>2</v>
      </c>
      <c r="C17" s="65" t="s">
        <v>232</v>
      </c>
      <c r="D17" s="65" t="s">
        <v>221</v>
      </c>
      <c r="E17" s="66" t="s">
        <v>199</v>
      </c>
      <c r="F17" s="66" t="s">
        <v>210</v>
      </c>
      <c r="G17" s="66" t="s">
        <v>242</v>
      </c>
      <c r="H17" s="68"/>
      <c r="I17" s="68"/>
      <c r="J17" s="68"/>
      <c r="K17" s="63" t="s">
        <v>221</v>
      </c>
      <c r="L17" s="63" t="s">
        <v>199</v>
      </c>
      <c r="M17" s="63" t="s">
        <v>210</v>
      </c>
      <c r="N17" s="63" t="s">
        <v>245</v>
      </c>
    </row>
    <row r="18" spans="1:14">
      <c r="C18" s="69">
        <v>1</v>
      </c>
      <c r="D18" s="70" t="s">
        <v>243</v>
      </c>
      <c r="E18" s="71"/>
      <c r="F18" s="71"/>
      <c r="G18" s="71"/>
      <c r="H18" s="68"/>
      <c r="I18" s="68"/>
      <c r="J18" s="68"/>
      <c r="K18" s="64" t="s">
        <v>224</v>
      </c>
      <c r="L18" s="64" t="s">
        <v>247</v>
      </c>
      <c r="M18" s="64" t="s">
        <v>213</v>
      </c>
      <c r="N18" s="64" t="s">
        <v>248</v>
      </c>
    </row>
    <row r="19" spans="1:14">
      <c r="C19" s="69">
        <v>2</v>
      </c>
      <c r="D19" s="70" t="s">
        <v>244</v>
      </c>
      <c r="E19" s="71"/>
      <c r="F19" s="71"/>
      <c r="G19" s="71"/>
      <c r="H19" s="68"/>
      <c r="I19" s="68"/>
      <c r="J19" s="68"/>
      <c r="K19" s="64" t="s">
        <v>225</v>
      </c>
      <c r="L19" s="64" t="s">
        <v>249</v>
      </c>
      <c r="M19" s="64" t="s">
        <v>214</v>
      </c>
      <c r="N19" s="64" t="s">
        <v>250</v>
      </c>
    </row>
    <row r="20" spans="1:14">
      <c r="C20" s="69">
        <v>3</v>
      </c>
      <c r="D20" s="70" t="s">
        <v>246</v>
      </c>
      <c r="E20" s="71"/>
      <c r="F20" s="71"/>
      <c r="G20" s="71"/>
      <c r="H20" s="68"/>
      <c r="I20" s="68"/>
      <c r="J20" s="68"/>
      <c r="K20" s="64" t="s">
        <v>227</v>
      </c>
      <c r="L20" s="64" t="s">
        <v>252</v>
      </c>
      <c r="M20" s="64" t="s">
        <v>216</v>
      </c>
      <c r="N20" s="64" t="s">
        <v>253</v>
      </c>
    </row>
    <row r="21" spans="1:14">
      <c r="C21" s="69">
        <v>4</v>
      </c>
      <c r="D21" s="70" t="s">
        <v>244</v>
      </c>
      <c r="E21" s="71"/>
      <c r="F21" s="71"/>
      <c r="G21" s="71"/>
      <c r="H21" s="68"/>
      <c r="I21" s="68"/>
      <c r="J21" s="68"/>
      <c r="K21" s="64" t="s">
        <v>231</v>
      </c>
      <c r="L21" s="64" t="s">
        <v>255</v>
      </c>
      <c r="M21" s="64" t="s">
        <v>220</v>
      </c>
      <c r="N21" s="64" t="s">
        <v>256</v>
      </c>
    </row>
    <row r="22" spans="1:14">
      <c r="C22" s="69">
        <v>5</v>
      </c>
      <c r="D22" s="70" t="s">
        <v>251</v>
      </c>
      <c r="E22" s="71"/>
      <c r="F22" s="71"/>
      <c r="G22" s="71"/>
      <c r="H22" s="68"/>
      <c r="I22" s="68"/>
      <c r="J22" s="68"/>
      <c r="K22" s="64" t="s">
        <v>230</v>
      </c>
      <c r="L22" s="64" t="s">
        <v>257</v>
      </c>
      <c r="M22" s="64" t="s">
        <v>219</v>
      </c>
      <c r="N22" s="64" t="s">
        <v>258</v>
      </c>
    </row>
    <row r="23" spans="1:14">
      <c r="C23" s="69">
        <v>6</v>
      </c>
      <c r="D23" s="70" t="s">
        <v>254</v>
      </c>
      <c r="E23" s="71"/>
      <c r="F23" s="71"/>
      <c r="G23" s="71"/>
      <c r="H23" s="68"/>
      <c r="I23" s="68"/>
      <c r="J23" s="68"/>
      <c r="K23" s="64" t="s">
        <v>222</v>
      </c>
      <c r="L23" s="64" t="s">
        <v>260</v>
      </c>
      <c r="M23" s="64" t="s">
        <v>211</v>
      </c>
      <c r="N23" s="64" t="s">
        <v>261</v>
      </c>
    </row>
    <row r="24" spans="1:14">
      <c r="C24" s="69">
        <v>7</v>
      </c>
      <c r="D24" s="70" t="s">
        <v>243</v>
      </c>
      <c r="E24" s="71"/>
      <c r="F24" s="71"/>
      <c r="G24" s="71"/>
      <c r="H24" s="68"/>
      <c r="I24" s="68"/>
      <c r="J24" s="68"/>
      <c r="K24" s="64" t="s">
        <v>223</v>
      </c>
      <c r="L24" s="64" t="s">
        <v>262</v>
      </c>
      <c r="M24" s="64" t="s">
        <v>212</v>
      </c>
      <c r="N24" s="64" t="s">
        <v>263</v>
      </c>
    </row>
    <row r="25" spans="1:14">
      <c r="C25" s="69">
        <v>8</v>
      </c>
      <c r="D25" s="70" t="s">
        <v>259</v>
      </c>
      <c r="E25" s="71"/>
      <c r="F25" s="71"/>
      <c r="G25" s="71"/>
      <c r="H25" s="68"/>
      <c r="I25" s="68"/>
      <c r="J25" s="68"/>
      <c r="K25" s="64" t="s">
        <v>226</v>
      </c>
      <c r="L25" s="64" t="s">
        <v>265</v>
      </c>
      <c r="M25" s="64" t="s">
        <v>215</v>
      </c>
      <c r="N25" s="64" t="s">
        <v>266</v>
      </c>
    </row>
    <row r="26" spans="1:14">
      <c r="C26" s="69">
        <v>9</v>
      </c>
      <c r="D26" s="70" t="s">
        <v>244</v>
      </c>
      <c r="E26" s="71"/>
      <c r="F26" s="71"/>
      <c r="G26" s="71"/>
      <c r="H26" s="68"/>
      <c r="I26" s="68"/>
      <c r="J26" s="68"/>
      <c r="K26" s="64" t="s">
        <v>229</v>
      </c>
      <c r="L26" s="64" t="s">
        <v>267</v>
      </c>
      <c r="M26" s="64" t="s">
        <v>218</v>
      </c>
      <c r="N26" s="64" t="s">
        <v>268</v>
      </c>
    </row>
    <row r="27" spans="1:14">
      <c r="C27" s="69">
        <v>10</v>
      </c>
      <c r="D27" s="70" t="s">
        <v>264</v>
      </c>
      <c r="E27" s="71"/>
      <c r="F27" s="71"/>
      <c r="G27" s="71"/>
      <c r="H27" s="68"/>
      <c r="I27" s="68"/>
      <c r="J27" s="68"/>
      <c r="K27" s="64" t="s">
        <v>228</v>
      </c>
      <c r="L27" s="64" t="s">
        <v>269</v>
      </c>
      <c r="M27" s="64" t="s">
        <v>217</v>
      </c>
      <c r="N27" s="64" t="s">
        <v>270</v>
      </c>
    </row>
    <row r="28" spans="1:14">
      <c r="C28" s="68"/>
      <c r="D28" s="72"/>
      <c r="E28" s="68"/>
      <c r="F28" s="68"/>
      <c r="G28" s="68"/>
      <c r="H28" s="68"/>
      <c r="I28" s="68"/>
      <c r="J28" s="68"/>
    </row>
    <row r="29" spans="1:14">
      <c r="C29" s="68"/>
      <c r="D29" s="72"/>
      <c r="E29" s="68"/>
      <c r="F29" s="68"/>
      <c r="G29" s="68"/>
      <c r="H29" s="68"/>
      <c r="I29" s="68"/>
      <c r="J29" s="68"/>
    </row>
    <row r="30" spans="1:14">
      <c r="C30" s="68"/>
      <c r="D30" s="72"/>
      <c r="E30" s="68"/>
      <c r="F30" s="68"/>
      <c r="G30" s="68"/>
      <c r="H30" s="68"/>
      <c r="I30" s="68"/>
      <c r="J30" s="68"/>
      <c r="K30" s="68"/>
      <c r="L30" s="68"/>
      <c r="M30" s="68"/>
      <c r="N30" s="68"/>
    </row>
  </sheetData>
  <mergeCells count="3">
    <mergeCell ref="C2:G3"/>
    <mergeCell ref="C1:G1"/>
    <mergeCell ref="C14:G14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M29"/>
  <sheetViews>
    <sheetView topLeftCell="A11" workbookViewId="0">
      <selection activeCell="E20" sqref="E20:F29"/>
    </sheetView>
  </sheetViews>
  <sheetFormatPr defaultRowHeight="17.399999999999999"/>
  <sheetData>
    <row r="2" spans="1:13" ht="122.25" customHeight="1">
      <c r="C2" s="142" t="s">
        <v>197</v>
      </c>
      <c r="D2" s="142"/>
      <c r="E2" s="142"/>
      <c r="F2" s="142"/>
      <c r="G2" s="142"/>
      <c r="H2" s="142"/>
      <c r="I2" s="142"/>
    </row>
    <row r="4" spans="1:13">
      <c r="A4">
        <v>1</v>
      </c>
      <c r="C4" s="31"/>
      <c r="D4" s="32" t="s">
        <v>111</v>
      </c>
      <c r="E4" s="32" t="s">
        <v>112</v>
      </c>
      <c r="F4" s="32" t="s">
        <v>113</v>
      </c>
      <c r="G4" s="32" t="s">
        <v>114</v>
      </c>
      <c r="H4" s="32" t="s">
        <v>115</v>
      </c>
      <c r="I4" s="32" t="s">
        <v>116</v>
      </c>
    </row>
    <row r="5" spans="1:13">
      <c r="C5" s="38" t="s">
        <v>196</v>
      </c>
      <c r="D5" s="38"/>
      <c r="E5" s="38"/>
      <c r="F5" s="38"/>
      <c r="G5" s="38"/>
      <c r="H5" s="38"/>
      <c r="I5" s="38"/>
    </row>
    <row r="6" spans="1:13">
      <c r="C6" s="38" t="s">
        <v>39</v>
      </c>
      <c r="D6" s="38"/>
      <c r="E6" s="38"/>
      <c r="F6" s="38"/>
      <c r="G6" s="38"/>
      <c r="H6" s="38"/>
      <c r="I6" s="38"/>
    </row>
    <row r="11" spans="1:13" ht="122.25" customHeight="1">
      <c r="C11" s="142" t="s">
        <v>241</v>
      </c>
      <c r="D11" s="142"/>
      <c r="E11" s="142"/>
      <c r="F11" s="142"/>
      <c r="G11" s="142"/>
      <c r="H11" s="142"/>
      <c r="I11" s="142"/>
    </row>
    <row r="13" spans="1:13">
      <c r="C13" s="63" t="s">
        <v>199</v>
      </c>
      <c r="D13" s="64" t="s">
        <v>200</v>
      </c>
      <c r="E13" s="64" t="s">
        <v>201</v>
      </c>
      <c r="F13" s="64" t="s">
        <v>202</v>
      </c>
      <c r="G13" s="64" t="s">
        <v>203</v>
      </c>
      <c r="H13" s="64" t="s">
        <v>204</v>
      </c>
      <c r="I13" s="64" t="s">
        <v>205</v>
      </c>
      <c r="J13" s="64" t="s">
        <v>206</v>
      </c>
      <c r="K13" s="64" t="s">
        <v>207</v>
      </c>
      <c r="L13" s="64" t="s">
        <v>208</v>
      </c>
      <c r="M13" s="64" t="s">
        <v>209</v>
      </c>
    </row>
    <row r="14" spans="1:13">
      <c r="C14" s="63" t="s">
        <v>210</v>
      </c>
      <c r="D14" s="64" t="s">
        <v>211</v>
      </c>
      <c r="E14" s="64" t="s">
        <v>212</v>
      </c>
      <c r="F14" s="64" t="s">
        <v>213</v>
      </c>
      <c r="G14" s="64" t="s">
        <v>214</v>
      </c>
      <c r="H14" s="64" t="s">
        <v>215</v>
      </c>
      <c r="I14" s="64" t="s">
        <v>216</v>
      </c>
      <c r="J14" s="64" t="s">
        <v>217</v>
      </c>
      <c r="K14" s="64" t="s">
        <v>218</v>
      </c>
      <c r="L14" s="64" t="s">
        <v>219</v>
      </c>
      <c r="M14" s="64" t="s">
        <v>220</v>
      </c>
    </row>
    <row r="15" spans="1:13">
      <c r="C15" s="63" t="s">
        <v>221</v>
      </c>
      <c r="D15" s="64" t="s">
        <v>222</v>
      </c>
      <c r="E15" s="64" t="s">
        <v>223</v>
      </c>
      <c r="F15" s="64" t="s">
        <v>224</v>
      </c>
      <c r="G15" s="64" t="s">
        <v>225</v>
      </c>
      <c r="H15" s="64" t="s">
        <v>226</v>
      </c>
      <c r="I15" s="64" t="s">
        <v>227</v>
      </c>
      <c r="J15" s="64" t="s">
        <v>228</v>
      </c>
      <c r="K15" s="64" t="s">
        <v>229</v>
      </c>
      <c r="L15" s="64" t="s">
        <v>230</v>
      </c>
      <c r="M15" s="64" t="s">
        <v>231</v>
      </c>
    </row>
    <row r="19" spans="3:13">
      <c r="C19" s="65" t="s">
        <v>232</v>
      </c>
      <c r="D19" s="65" t="s">
        <v>199</v>
      </c>
      <c r="E19" s="66" t="s">
        <v>210</v>
      </c>
      <c r="F19" s="66" t="s">
        <v>221</v>
      </c>
      <c r="G19" s="68"/>
      <c r="H19" s="68"/>
      <c r="I19" s="68"/>
      <c r="J19" s="68"/>
      <c r="K19" s="68"/>
      <c r="L19" s="68"/>
      <c r="M19" s="68"/>
    </row>
    <row r="20" spans="3:13">
      <c r="C20" s="69">
        <v>1</v>
      </c>
      <c r="D20" s="70" t="s">
        <v>234</v>
      </c>
      <c r="E20" s="70"/>
      <c r="F20" s="70"/>
      <c r="G20" s="68"/>
      <c r="H20" s="68"/>
      <c r="I20" s="68"/>
      <c r="J20" s="68"/>
      <c r="K20" s="68"/>
      <c r="L20" s="68"/>
      <c r="M20" s="68"/>
    </row>
    <row r="21" spans="3:13">
      <c r="C21" s="69">
        <v>2</v>
      </c>
      <c r="D21" s="70" t="s">
        <v>201</v>
      </c>
      <c r="E21" s="70"/>
      <c r="F21" s="70"/>
      <c r="G21" s="68"/>
      <c r="H21" s="68"/>
      <c r="I21" s="68"/>
      <c r="J21" s="68"/>
      <c r="K21" s="68"/>
      <c r="L21" s="68"/>
      <c r="M21" s="68"/>
    </row>
    <row r="22" spans="3:13">
      <c r="C22" s="69">
        <v>3</v>
      </c>
      <c r="D22" s="70" t="s">
        <v>235</v>
      </c>
      <c r="E22" s="70"/>
      <c r="F22" s="70"/>
      <c r="G22" s="68"/>
      <c r="H22" s="68"/>
      <c r="I22" s="68"/>
      <c r="J22" s="68"/>
      <c r="K22" s="68"/>
      <c r="L22" s="68"/>
      <c r="M22" s="68"/>
    </row>
    <row r="23" spans="3:13">
      <c r="C23" s="69">
        <v>4</v>
      </c>
      <c r="D23" s="70" t="s">
        <v>236</v>
      </c>
      <c r="E23" s="70"/>
      <c r="F23" s="70"/>
      <c r="G23" s="68"/>
      <c r="H23" s="68"/>
      <c r="I23" s="68"/>
      <c r="J23" s="68"/>
      <c r="K23" s="68"/>
      <c r="L23" s="68"/>
      <c r="M23" s="68"/>
    </row>
    <row r="24" spans="3:13">
      <c r="C24" s="69">
        <v>5</v>
      </c>
      <c r="D24" s="70" t="s">
        <v>237</v>
      </c>
      <c r="E24" s="70"/>
      <c r="F24" s="70"/>
      <c r="G24" s="68"/>
      <c r="H24" s="68"/>
      <c r="I24" s="68"/>
      <c r="J24" s="68"/>
      <c r="K24" s="68"/>
      <c r="L24" s="68"/>
      <c r="M24" s="68"/>
    </row>
    <row r="25" spans="3:13">
      <c r="C25" s="69">
        <v>6</v>
      </c>
      <c r="D25" s="70" t="s">
        <v>203</v>
      </c>
      <c r="E25" s="70"/>
      <c r="F25" s="70"/>
      <c r="G25" s="68"/>
      <c r="H25" s="68"/>
      <c r="I25" s="68"/>
      <c r="J25" s="68"/>
      <c r="K25" s="68"/>
      <c r="L25" s="68"/>
      <c r="M25" s="68"/>
    </row>
    <row r="26" spans="3:13">
      <c r="C26" s="69">
        <v>7</v>
      </c>
      <c r="D26" s="70" t="s">
        <v>238</v>
      </c>
      <c r="E26" s="70"/>
      <c r="F26" s="70"/>
      <c r="G26" s="68"/>
      <c r="H26" s="68"/>
      <c r="I26" s="68"/>
      <c r="J26" s="68"/>
      <c r="K26" s="68"/>
      <c r="L26" s="68"/>
      <c r="M26" s="68"/>
    </row>
    <row r="27" spans="3:13">
      <c r="C27" s="69">
        <v>8</v>
      </c>
      <c r="D27" s="70" t="s">
        <v>204</v>
      </c>
      <c r="E27" s="70"/>
      <c r="F27" s="70"/>
      <c r="G27" s="68"/>
      <c r="H27" s="68"/>
      <c r="I27" s="68"/>
      <c r="J27" s="68"/>
      <c r="K27" s="68"/>
      <c r="L27" s="68"/>
      <c r="M27" s="68"/>
    </row>
    <row r="28" spans="3:13">
      <c r="C28" s="69">
        <v>9</v>
      </c>
      <c r="D28" s="70" t="s">
        <v>239</v>
      </c>
      <c r="E28" s="70"/>
      <c r="F28" s="70"/>
      <c r="G28" s="68"/>
      <c r="H28" s="68"/>
      <c r="I28" s="68"/>
      <c r="J28" s="68"/>
      <c r="K28" s="68"/>
      <c r="L28" s="68"/>
      <c r="M28" s="68"/>
    </row>
    <row r="29" spans="3:13">
      <c r="C29" s="69">
        <v>10</v>
      </c>
      <c r="D29" s="70" t="s">
        <v>240</v>
      </c>
      <c r="E29" s="70"/>
      <c r="F29" s="70"/>
      <c r="G29" s="68"/>
      <c r="H29" s="68"/>
      <c r="I29" s="68"/>
      <c r="J29" s="68"/>
      <c r="K29" s="68"/>
      <c r="L29" s="68"/>
      <c r="M29" s="68"/>
    </row>
  </sheetData>
  <mergeCells count="2">
    <mergeCell ref="C2:I2"/>
    <mergeCell ref="C11:I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4:I38"/>
  <sheetViews>
    <sheetView topLeftCell="A13" zoomScaleNormal="100" workbookViewId="0">
      <selection activeCell="J17" sqref="J16:J17"/>
    </sheetView>
  </sheetViews>
  <sheetFormatPr defaultRowHeight="17.399999999999999"/>
  <sheetData>
    <row r="24" spans="2:9">
      <c r="B24" s="38" t="s">
        <v>537</v>
      </c>
      <c r="C24" s="38" t="s">
        <v>538</v>
      </c>
      <c r="D24" s="38" t="s">
        <v>539</v>
      </c>
    </row>
    <row r="25" spans="2:9">
      <c r="B25" s="38">
        <v>4000</v>
      </c>
      <c r="C25" s="38">
        <v>144</v>
      </c>
      <c r="D25" s="38">
        <f>B25*C25</f>
        <v>576000</v>
      </c>
      <c r="G25" t="s">
        <v>540</v>
      </c>
    </row>
    <row r="26" spans="2:9">
      <c r="B26" s="38">
        <v>4000</v>
      </c>
      <c r="C26" s="38">
        <v>135</v>
      </c>
      <c r="D26" s="128"/>
      <c r="G26" t="s">
        <v>541</v>
      </c>
    </row>
    <row r="30" spans="2:9">
      <c r="B30" s="38" t="s">
        <v>537</v>
      </c>
      <c r="C30" s="38" t="s">
        <v>538</v>
      </c>
      <c r="D30" s="38" t="s">
        <v>539</v>
      </c>
      <c r="E30" s="38" t="s">
        <v>542</v>
      </c>
      <c r="F30" s="38"/>
    </row>
    <row r="31" spans="2:9">
      <c r="B31" s="38">
        <v>4000</v>
      </c>
      <c r="C31" s="38">
        <v>144</v>
      </c>
      <c r="D31" s="38">
        <f>B31*C31</f>
        <v>576000</v>
      </c>
      <c r="E31" s="106">
        <f>(C31/C33)</f>
        <v>0.5161290322580645</v>
      </c>
      <c r="F31" s="106">
        <f>(C31/$C$33)</f>
        <v>0.5161290322580645</v>
      </c>
      <c r="G31" t="s">
        <v>544</v>
      </c>
      <c r="I31" t="s">
        <v>543</v>
      </c>
    </row>
    <row r="32" spans="2:9">
      <c r="B32" s="38">
        <v>4000</v>
      </c>
      <c r="C32" s="38">
        <v>135</v>
      </c>
      <c r="D32" s="38">
        <f>B32*C32</f>
        <v>540000</v>
      </c>
      <c r="E32" s="107" t="e">
        <f>(C32/C34)</f>
        <v>#DIV/0!</v>
      </c>
      <c r="F32" s="106">
        <f>(C32/$C$33)</f>
        <v>0.4838709677419355</v>
      </c>
      <c r="G32" t="s">
        <v>545</v>
      </c>
      <c r="I32" t="s">
        <v>546</v>
      </c>
    </row>
    <row r="33" spans="1:6">
      <c r="B33" s="38" t="s">
        <v>118</v>
      </c>
      <c r="C33" s="38">
        <f>SUM(C31:C32)</f>
        <v>279</v>
      </c>
      <c r="D33" s="38">
        <f>SUM(D31:D32)</f>
        <v>1116000</v>
      </c>
      <c r="E33" s="38"/>
      <c r="F33" s="38"/>
    </row>
    <row r="38" spans="1:6">
      <c r="A38" s="108"/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7"/>
  <sheetViews>
    <sheetView zoomScaleNormal="100" workbookViewId="0">
      <selection activeCell="D11" sqref="D11"/>
    </sheetView>
  </sheetViews>
  <sheetFormatPr defaultRowHeight="17.399999999999999"/>
  <cols>
    <col min="1" max="1" width="31.09765625" bestFit="1" customWidth="1"/>
    <col min="2" max="2" width="6.5" bestFit="1" customWidth="1"/>
    <col min="3" max="3" width="63" customWidth="1"/>
    <col min="4" max="4" width="25.09765625" bestFit="1" customWidth="1"/>
    <col min="5" max="5" width="10.09765625" bestFit="1" customWidth="1"/>
  </cols>
  <sheetData>
    <row r="1" spans="1:5" s="68" customFormat="1" ht="20.100000000000001" customHeight="1">
      <c r="A1" s="92" t="s">
        <v>512</v>
      </c>
      <c r="B1" s="92"/>
      <c r="C1" s="143">
        <v>38915</v>
      </c>
      <c r="D1" s="143"/>
    </row>
    <row r="2" spans="1:5" s="68" customFormat="1" ht="20.100000000000001" customHeight="1">
      <c r="A2" s="92" t="s">
        <v>513</v>
      </c>
      <c r="B2" s="92"/>
      <c r="C2" s="143">
        <v>40780</v>
      </c>
      <c r="D2" s="143"/>
    </row>
    <row r="3" spans="1:5" s="68" customFormat="1" ht="20.100000000000001" customHeight="1">
      <c r="A3" s="93"/>
      <c r="B3" s="93"/>
      <c r="C3" s="93"/>
      <c r="D3" s="93"/>
    </row>
    <row r="4" spans="1:5" s="68" customFormat="1" ht="20.100000000000001" customHeight="1">
      <c r="A4" s="94" t="s">
        <v>514</v>
      </c>
      <c r="B4" s="94" t="s">
        <v>515</v>
      </c>
      <c r="C4" s="94" t="s">
        <v>516</v>
      </c>
      <c r="D4" s="94" t="s">
        <v>517</v>
      </c>
    </row>
    <row r="5" spans="1:5" s="97" customFormat="1" ht="20.100000000000001" customHeight="1">
      <c r="A5" s="95" t="s">
        <v>518</v>
      </c>
      <c r="B5" s="95" t="s">
        <v>519</v>
      </c>
      <c r="C5" s="96"/>
      <c r="D5" s="120">
        <f>DATEDIF(C1,C2,"Y")</f>
        <v>5</v>
      </c>
    </row>
    <row r="6" spans="1:5" s="97" customFormat="1" ht="20.100000000000001" customHeight="1">
      <c r="A6" s="95" t="s">
        <v>520</v>
      </c>
      <c r="B6" s="95" t="s">
        <v>521</v>
      </c>
      <c r="C6" s="96"/>
      <c r="D6" s="120">
        <f>DATEDIF(C1,C2,"M")</f>
        <v>61</v>
      </c>
    </row>
    <row r="7" spans="1:5" s="97" customFormat="1" ht="20.100000000000001" customHeight="1">
      <c r="A7" s="95" t="s">
        <v>522</v>
      </c>
      <c r="B7" s="95" t="s">
        <v>523</v>
      </c>
      <c r="C7" s="96"/>
      <c r="D7" s="120">
        <f>DATEDIF(C1,C2,"D")</f>
        <v>1865</v>
      </c>
    </row>
    <row r="8" spans="1:5" s="97" customFormat="1" ht="20.100000000000001" customHeight="1">
      <c r="A8" s="95" t="s">
        <v>524</v>
      </c>
      <c r="B8" s="95" t="s">
        <v>525</v>
      </c>
      <c r="C8" s="96"/>
      <c r="D8" s="120">
        <f>DATEDIF(C1,C2,"YM")</f>
        <v>1</v>
      </c>
    </row>
    <row r="9" spans="1:5" s="97" customFormat="1" ht="20.100000000000001" customHeight="1">
      <c r="A9" s="95" t="s">
        <v>526</v>
      </c>
      <c r="B9" s="95" t="s">
        <v>527</v>
      </c>
      <c r="C9" s="96"/>
      <c r="D9" s="120">
        <f>DATEDIF(C1,C2,"YD")</f>
        <v>39</v>
      </c>
    </row>
    <row r="10" spans="1:5" s="97" customFormat="1" ht="20.100000000000001" customHeight="1">
      <c r="A10" s="95" t="s">
        <v>528</v>
      </c>
      <c r="B10" s="95" t="s">
        <v>529</v>
      </c>
      <c r="C10" s="96"/>
      <c r="D10" s="120">
        <f>DATEDIF(C1,C2,"MD")</f>
        <v>8</v>
      </c>
    </row>
    <row r="11" spans="1:5" s="97" customFormat="1" ht="20.100000000000001" customHeight="1">
      <c r="A11" s="117"/>
      <c r="B11" s="118"/>
      <c r="C11" s="118"/>
      <c r="D11" s="96"/>
      <c r="E11" s="121"/>
    </row>
    <row r="12" spans="1:5" s="97" customFormat="1" ht="20.100000000000001" customHeight="1">
      <c r="A12" s="117"/>
      <c r="B12" s="118"/>
      <c r="C12" s="118"/>
      <c r="D12" s="96"/>
      <c r="E12" s="121"/>
    </row>
    <row r="13" spans="1:5" s="97" customFormat="1" ht="20.100000000000001" customHeight="1">
      <c r="A13" s="117"/>
      <c r="B13" s="118"/>
      <c r="C13" s="118"/>
      <c r="D13" s="96"/>
      <c r="E13" s="119"/>
    </row>
    <row r="14" spans="1:5" ht="19.2">
      <c r="A14" s="98" t="s">
        <v>530</v>
      </c>
      <c r="B14" s="125"/>
      <c r="C14" s="98" t="s">
        <v>516</v>
      </c>
      <c r="D14" s="98" t="s">
        <v>517</v>
      </c>
    </row>
    <row r="15" spans="1:5" ht="19.2">
      <c r="A15" s="99">
        <v>30326</v>
      </c>
      <c r="B15" s="99"/>
      <c r="C15" s="100"/>
      <c r="D15" s="122">
        <f ca="1">DATEDIF(A15,TODAY(),"y")</f>
        <v>39</v>
      </c>
    </row>
    <row r="16" spans="1:5" ht="19.2">
      <c r="A16" s="101"/>
      <c r="B16" s="101"/>
      <c r="C16" s="101"/>
      <c r="D16" s="102"/>
    </row>
    <row r="17" spans="1:4" ht="19.2">
      <c r="A17" s="98" t="s">
        <v>531</v>
      </c>
      <c r="B17" s="125"/>
      <c r="C17" s="98" t="s">
        <v>516</v>
      </c>
      <c r="D17" s="98" t="s">
        <v>517</v>
      </c>
    </row>
    <row r="18" spans="1:4" ht="19.2">
      <c r="A18" s="99">
        <v>33979</v>
      </c>
      <c r="B18" s="99"/>
      <c r="C18" s="100"/>
      <c r="D18" s="123">
        <f ca="1">DATEDIF(A18,TODAY(),"m")</f>
        <v>352</v>
      </c>
    </row>
    <row r="19" spans="1:4" ht="19.2">
      <c r="A19" s="103"/>
      <c r="B19" s="103"/>
      <c r="C19" s="101"/>
      <c r="D19" s="102"/>
    </row>
    <row r="20" spans="1:4" ht="19.2">
      <c r="A20" s="98" t="s">
        <v>532</v>
      </c>
      <c r="B20" s="125"/>
      <c r="C20" s="98" t="s">
        <v>516</v>
      </c>
      <c r="D20" s="98" t="s">
        <v>517</v>
      </c>
    </row>
    <row r="21" spans="1:4" ht="19.2">
      <c r="A21" s="99">
        <v>33979</v>
      </c>
      <c r="B21" s="99"/>
      <c r="C21" s="100"/>
      <c r="D21" s="124" t="str">
        <f ca="1">DATEDIF(A21,TODAY(),"y")&amp;"년"&amp;DATEDIF(A21,TODAY(),"ym")&amp;"월"</f>
        <v>29년4월</v>
      </c>
    </row>
    <row r="22" spans="1:4" ht="19.2">
      <c r="A22" s="101"/>
      <c r="B22" s="101"/>
      <c r="C22" s="101"/>
      <c r="D22" s="102"/>
    </row>
    <row r="23" spans="1:4" ht="19.2">
      <c r="A23" s="98" t="s">
        <v>533</v>
      </c>
      <c r="B23" s="125"/>
      <c r="C23" s="98" t="s">
        <v>516</v>
      </c>
      <c r="D23" s="98" t="s">
        <v>517</v>
      </c>
    </row>
    <row r="24" spans="1:4" ht="19.2">
      <c r="A24" s="99">
        <v>38353</v>
      </c>
      <c r="B24" s="99"/>
      <c r="C24" s="104"/>
      <c r="D24" s="123">
        <f ca="1">DATEDIF(A24,TODAY(),"d")</f>
        <v>6338</v>
      </c>
    </row>
    <row r="25" spans="1:4" ht="19.2">
      <c r="A25" s="105"/>
      <c r="B25" s="105"/>
      <c r="C25" s="101"/>
      <c r="D25" s="102"/>
    </row>
    <row r="26" spans="1:4" ht="19.2">
      <c r="A26" s="98" t="s">
        <v>534</v>
      </c>
      <c r="B26" s="125"/>
      <c r="C26" s="98" t="s">
        <v>516</v>
      </c>
      <c r="D26" s="98" t="s">
        <v>517</v>
      </c>
    </row>
    <row r="27" spans="1:4" ht="19.2">
      <c r="A27" s="99">
        <v>45114</v>
      </c>
      <c r="B27" s="99"/>
      <c r="C27" s="104"/>
      <c r="D27" s="123">
        <f ca="1">DATEDIF(TODAY(),A27,"d")</f>
        <v>423</v>
      </c>
    </row>
  </sheetData>
  <mergeCells count="2">
    <mergeCell ref="C1:D1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70C0"/>
  </sheetPr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J17"/>
  <sheetViews>
    <sheetView workbookViewId="0">
      <selection activeCell="H4" sqref="H4"/>
    </sheetView>
  </sheetViews>
  <sheetFormatPr defaultRowHeight="17.399999999999999"/>
  <cols>
    <col min="2" max="2" width="12.19921875" customWidth="1"/>
    <col min="3" max="6" width="12.59765625" customWidth="1"/>
  </cols>
  <sheetData>
    <row r="1" spans="2:10" ht="123.75" customHeight="1">
      <c r="B1" s="144" t="s">
        <v>193</v>
      </c>
      <c r="C1" s="145"/>
      <c r="D1" s="145"/>
      <c r="E1" s="145"/>
      <c r="F1" s="145"/>
    </row>
    <row r="2" spans="2:10">
      <c r="B2" s="45" t="s">
        <v>138</v>
      </c>
      <c r="C2" s="46" t="s">
        <v>139</v>
      </c>
      <c r="D2" s="46" t="s">
        <v>140</v>
      </c>
      <c r="E2" s="46" t="s">
        <v>141</v>
      </c>
      <c r="F2" s="46" t="s">
        <v>142</v>
      </c>
      <c r="I2" s="83" t="s">
        <v>141</v>
      </c>
      <c r="J2" s="83" t="s">
        <v>142</v>
      </c>
    </row>
    <row r="3" spans="2:10">
      <c r="B3" s="48" t="s">
        <v>143</v>
      </c>
      <c r="C3" s="84" t="str">
        <f>VLOOKUP($B3,실습1_사원정보!$A$3:$H$11,2,)</f>
        <v>김소훈</v>
      </c>
      <c r="D3" s="126"/>
      <c r="E3" s="127"/>
      <c r="F3" s="84"/>
      <c r="I3" s="47">
        <v>0</v>
      </c>
      <c r="J3" s="47">
        <v>3</v>
      </c>
    </row>
    <row r="4" spans="2:10">
      <c r="B4" s="48" t="s">
        <v>144</v>
      </c>
      <c r="C4" s="84" t="str">
        <f>VLOOKUP($B4,실습1_사원정보!$A$3:$H$11,2,)</f>
        <v>한재호</v>
      </c>
      <c r="D4" s="126"/>
      <c r="E4" s="127"/>
      <c r="F4" s="84"/>
      <c r="I4" s="47">
        <v>4</v>
      </c>
      <c r="J4" s="47">
        <v>5</v>
      </c>
    </row>
    <row r="5" spans="2:10">
      <c r="B5" s="48" t="s">
        <v>145</v>
      </c>
      <c r="C5" s="84" t="str">
        <f>VLOOKUP($B5,실습1_사원정보!$A$3:$H$11,2,)</f>
        <v>박병철</v>
      </c>
      <c r="D5" s="126"/>
      <c r="E5" s="127"/>
      <c r="F5" s="84"/>
      <c r="I5" s="47">
        <v>6</v>
      </c>
      <c r="J5" s="47">
        <v>7</v>
      </c>
    </row>
    <row r="6" spans="2:10">
      <c r="B6" s="48" t="s">
        <v>146</v>
      </c>
      <c r="C6" s="84" t="str">
        <f>VLOOKUP($B6,실습1_사원정보!$A$3:$H$11,2,)</f>
        <v>신재우</v>
      </c>
      <c r="D6" s="126"/>
      <c r="E6" s="127"/>
      <c r="F6" s="84"/>
      <c r="I6" s="47">
        <v>10</v>
      </c>
      <c r="J6" s="47">
        <v>10</v>
      </c>
    </row>
    <row r="7" spans="2:10">
      <c r="B7" s="48" t="s">
        <v>147</v>
      </c>
      <c r="C7" s="84" t="str">
        <f>VLOOKUP($B7,실습1_사원정보!$A$3:$H$11,2,)</f>
        <v>정수란</v>
      </c>
      <c r="D7" s="126"/>
      <c r="E7" s="127"/>
      <c r="F7" s="84"/>
    </row>
    <row r="8" spans="2:10">
      <c r="B8" s="48" t="s">
        <v>148</v>
      </c>
      <c r="C8" s="84" t="str">
        <f>VLOOKUP($B8,실습1_사원정보!$A$3:$H$11,2,)</f>
        <v>김동호</v>
      </c>
      <c r="D8" s="126"/>
      <c r="E8" s="127"/>
      <c r="F8" s="84"/>
    </row>
    <row r="9" spans="2:10">
      <c r="B9" s="48" t="s">
        <v>149</v>
      </c>
      <c r="C9" s="84" t="str">
        <f>VLOOKUP($B9,실습1_사원정보!$A$3:$H$11,2,)</f>
        <v>김기연</v>
      </c>
      <c r="D9" s="126"/>
      <c r="E9" s="127"/>
      <c r="F9" s="84"/>
    </row>
    <row r="10" spans="2:10">
      <c r="B10" s="48" t="s">
        <v>150</v>
      </c>
      <c r="C10" s="84" t="str">
        <f>VLOOKUP($B10,실습1_사원정보!$A$3:$H$11,2,)</f>
        <v>조예준</v>
      </c>
      <c r="D10" s="126"/>
      <c r="E10" s="127"/>
      <c r="F10" s="84"/>
    </row>
    <row r="11" spans="2:10">
      <c r="B11" s="48" t="s">
        <v>151</v>
      </c>
      <c r="C11" s="84" t="str">
        <f>VLOOKUP($B11,실습1_사원정보!$A$3:$H$11,2,)</f>
        <v>고원지</v>
      </c>
      <c r="D11" s="126"/>
      <c r="E11" s="127"/>
      <c r="F11" s="84"/>
    </row>
    <row r="12" spans="2:10">
      <c r="B12" s="146" t="s">
        <v>196</v>
      </c>
      <c r="C12" s="147"/>
      <c r="D12" s="148"/>
      <c r="E12" s="38"/>
      <c r="F12" s="38"/>
    </row>
    <row r="13" spans="2:10">
      <c r="B13" s="146" t="s">
        <v>39</v>
      </c>
      <c r="C13" s="147"/>
      <c r="D13" s="148"/>
      <c r="E13" s="38"/>
      <c r="F13" s="38"/>
    </row>
    <row r="15" spans="2:10">
      <c r="B15" s="74" t="s">
        <v>276</v>
      </c>
      <c r="C15" t="s">
        <v>194</v>
      </c>
    </row>
    <row r="16" spans="2:10">
      <c r="C16" t="s">
        <v>331</v>
      </c>
    </row>
    <row r="17" spans="3:3">
      <c r="C17" t="s">
        <v>332</v>
      </c>
    </row>
  </sheetData>
  <mergeCells count="3">
    <mergeCell ref="B1:F1"/>
    <mergeCell ref="B12:D12"/>
    <mergeCell ref="B13:D13"/>
  </mergeCells>
  <phoneticPr fontId="2" type="noConversion"/>
  <conditionalFormatting sqref="F12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custom" allowBlank="1" showInputMessage="1" showErrorMessage="1" sqref="B3:B11" xr:uid="{00000000-0002-0000-1900-000000000000}">
      <formula1>"countif($A$3:A4,A4)&lt;1"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H11"/>
  <sheetViews>
    <sheetView workbookViewId="0">
      <selection activeCell="M27" sqref="M27"/>
    </sheetView>
  </sheetViews>
  <sheetFormatPr defaultColWidth="9" defaultRowHeight="17.25" customHeight="1"/>
  <cols>
    <col min="1" max="1" width="9.19921875" style="50" bestFit="1" customWidth="1"/>
    <col min="2" max="2" width="10.5" style="55" bestFit="1" customWidth="1"/>
    <col min="3" max="5" width="5.5" style="55" bestFit="1" customWidth="1"/>
    <col min="6" max="6" width="13.3984375" style="55" customWidth="1"/>
    <col min="7" max="7" width="14" style="50" customWidth="1"/>
    <col min="8" max="8" width="9.8984375" style="55" bestFit="1" customWidth="1"/>
    <col min="9" max="16384" width="9" style="50"/>
  </cols>
  <sheetData>
    <row r="2" spans="1:8" ht="17.25" customHeight="1">
      <c r="A2" s="49" t="s">
        <v>138</v>
      </c>
      <c r="B2" s="49" t="s">
        <v>26</v>
      </c>
      <c r="C2" s="49" t="s">
        <v>152</v>
      </c>
      <c r="D2" s="49" t="s">
        <v>153</v>
      </c>
      <c r="E2" s="49" t="s">
        <v>154</v>
      </c>
      <c r="F2" s="49" t="s">
        <v>155</v>
      </c>
      <c r="G2" s="49" t="s">
        <v>156</v>
      </c>
      <c r="H2" s="49" t="s">
        <v>157</v>
      </c>
    </row>
    <row r="3" spans="1:8" ht="17.25" customHeight="1">
      <c r="A3" s="51" t="s">
        <v>145</v>
      </c>
      <c r="B3" s="51" t="s">
        <v>158</v>
      </c>
      <c r="C3" s="51" t="s">
        <v>159</v>
      </c>
      <c r="D3" s="51" t="s">
        <v>160</v>
      </c>
      <c r="E3" s="52">
        <v>28</v>
      </c>
      <c r="F3" s="53">
        <v>37377</v>
      </c>
      <c r="G3" s="51" t="s">
        <v>161</v>
      </c>
      <c r="H3" s="52">
        <v>5467</v>
      </c>
    </row>
    <row r="4" spans="1:8" ht="17.25" customHeight="1">
      <c r="A4" s="51" t="s">
        <v>151</v>
      </c>
      <c r="B4" s="51" t="s">
        <v>162</v>
      </c>
      <c r="C4" s="51" t="s">
        <v>163</v>
      </c>
      <c r="D4" s="51" t="s">
        <v>164</v>
      </c>
      <c r="E4" s="52">
        <v>39</v>
      </c>
      <c r="F4" s="53">
        <v>40404</v>
      </c>
      <c r="G4" s="51" t="s">
        <v>165</v>
      </c>
      <c r="H4" s="52">
        <v>3457</v>
      </c>
    </row>
    <row r="5" spans="1:8" ht="17.25" customHeight="1">
      <c r="A5" s="51" t="s">
        <v>148</v>
      </c>
      <c r="B5" s="51" t="s">
        <v>166</v>
      </c>
      <c r="C5" s="51" t="s">
        <v>159</v>
      </c>
      <c r="D5" s="51" t="s">
        <v>160</v>
      </c>
      <c r="E5" s="52">
        <v>27</v>
      </c>
      <c r="F5" s="53">
        <v>39539</v>
      </c>
      <c r="G5" s="51" t="s">
        <v>167</v>
      </c>
      <c r="H5" s="52">
        <v>3355</v>
      </c>
    </row>
    <row r="6" spans="1:8" ht="17.25" customHeight="1">
      <c r="A6" s="51" t="s">
        <v>143</v>
      </c>
      <c r="B6" s="51" t="s">
        <v>168</v>
      </c>
      <c r="C6" s="51" t="s">
        <v>169</v>
      </c>
      <c r="D6" s="51" t="s">
        <v>170</v>
      </c>
      <c r="E6" s="52">
        <v>25</v>
      </c>
      <c r="F6" s="53">
        <v>39205</v>
      </c>
      <c r="G6" s="51" t="s">
        <v>171</v>
      </c>
      <c r="H6" s="52">
        <v>5176</v>
      </c>
    </row>
    <row r="7" spans="1:8" ht="17.25" customHeight="1">
      <c r="A7" s="51" t="s">
        <v>147</v>
      </c>
      <c r="B7" s="51" t="s">
        <v>172</v>
      </c>
      <c r="C7" s="51" t="s">
        <v>173</v>
      </c>
      <c r="D7" s="51" t="s">
        <v>164</v>
      </c>
      <c r="E7" s="52">
        <v>42</v>
      </c>
      <c r="F7" s="53">
        <v>37181</v>
      </c>
      <c r="G7" s="51" t="s">
        <v>174</v>
      </c>
      <c r="H7" s="52">
        <v>3453</v>
      </c>
    </row>
    <row r="8" spans="1:8" ht="17.25" customHeight="1">
      <c r="A8" s="51" t="s">
        <v>150</v>
      </c>
      <c r="B8" s="51" t="s">
        <v>175</v>
      </c>
      <c r="C8" s="51" t="s">
        <v>163</v>
      </c>
      <c r="D8" s="51" t="s">
        <v>176</v>
      </c>
      <c r="E8" s="52">
        <v>35</v>
      </c>
      <c r="F8" s="53">
        <v>37911</v>
      </c>
      <c r="G8" s="51" t="s">
        <v>177</v>
      </c>
      <c r="H8" s="54">
        <v>428</v>
      </c>
    </row>
    <row r="9" spans="1:8" ht="17.25" customHeight="1">
      <c r="A9" s="51" t="s">
        <v>144</v>
      </c>
      <c r="B9" s="51" t="s">
        <v>178</v>
      </c>
      <c r="C9" s="51" t="s">
        <v>169</v>
      </c>
      <c r="D9" s="51" t="s">
        <v>176</v>
      </c>
      <c r="E9" s="52">
        <v>28</v>
      </c>
      <c r="F9" s="53">
        <v>40545</v>
      </c>
      <c r="G9" s="51" t="s">
        <v>179</v>
      </c>
      <c r="H9" s="54">
        <v>465</v>
      </c>
    </row>
    <row r="10" spans="1:8" ht="17.25" customHeight="1">
      <c r="A10" s="51" t="s">
        <v>149</v>
      </c>
      <c r="B10" s="51" t="s">
        <v>180</v>
      </c>
      <c r="C10" s="51" t="s">
        <v>169</v>
      </c>
      <c r="D10" s="51" t="s">
        <v>160</v>
      </c>
      <c r="E10" s="52">
        <v>34</v>
      </c>
      <c r="F10" s="53">
        <v>40973</v>
      </c>
      <c r="G10" s="51" t="s">
        <v>181</v>
      </c>
      <c r="H10" s="52">
        <v>2344</v>
      </c>
    </row>
    <row r="11" spans="1:8" ht="17.25" customHeight="1">
      <c r="A11" s="51" t="s">
        <v>146</v>
      </c>
      <c r="B11" s="51" t="s">
        <v>182</v>
      </c>
      <c r="C11" s="51" t="s">
        <v>159</v>
      </c>
      <c r="D11" s="51" t="s">
        <v>160</v>
      </c>
      <c r="E11" s="52">
        <v>26</v>
      </c>
      <c r="F11" s="53">
        <v>41593</v>
      </c>
      <c r="G11" s="51" t="s">
        <v>183</v>
      </c>
      <c r="H11" s="54">
        <v>452</v>
      </c>
    </row>
  </sheetData>
  <phoneticPr fontId="2" type="noConversion"/>
  <dataValidations count="1">
    <dataValidation type="custom" allowBlank="1" showInputMessage="1" showErrorMessage="1" sqref="A3:A11" xr:uid="{00000000-0002-0000-1A00-000000000000}">
      <formula1>"countif($A$3:A4,A4)&lt;1"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127A-DC80-4B8E-AD03-BF0760C5B8AB}">
  <sheetPr>
    <tabColor rgb="FF002060"/>
  </sheetPr>
  <dimension ref="A1"/>
  <sheetViews>
    <sheetView zoomScale="85" zoomScaleNormal="85"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Q61"/>
  <sheetViews>
    <sheetView workbookViewId="0">
      <selection activeCell="O17" sqref="O17"/>
    </sheetView>
  </sheetViews>
  <sheetFormatPr defaultRowHeight="17.399999999999999"/>
  <cols>
    <col min="2" max="2" width="6.19921875" bestFit="1" customWidth="1"/>
    <col min="3" max="3" width="7.3984375" bestFit="1" customWidth="1"/>
    <col min="4" max="4" width="16.5" bestFit="1" customWidth="1"/>
    <col min="5" max="5" width="8.3984375" bestFit="1" customWidth="1"/>
    <col min="6" max="6" width="5.5" bestFit="1" customWidth="1"/>
    <col min="7" max="9" width="10.8984375" bestFit="1" customWidth="1"/>
    <col min="12" max="12" width="13" bestFit="1" customWidth="1"/>
    <col min="13" max="13" width="10.69921875" customWidth="1"/>
    <col min="14" max="14" width="5.5" bestFit="1" customWidth="1"/>
    <col min="15" max="16" width="9.5" bestFit="1" customWidth="1"/>
    <col min="17" max="17" width="9.19921875" bestFit="1" customWidth="1"/>
  </cols>
  <sheetData>
    <row r="2" spans="2:17">
      <c r="B2" s="150" t="s">
        <v>330</v>
      </c>
      <c r="C2" s="150"/>
      <c r="D2" s="150"/>
      <c r="E2" s="150"/>
      <c r="F2" s="150"/>
      <c r="G2" s="150"/>
      <c r="H2" s="150"/>
      <c r="I2" s="150"/>
    </row>
    <row r="3" spans="2:17">
      <c r="B3" s="150"/>
      <c r="C3" s="150"/>
      <c r="D3" s="150"/>
      <c r="E3" s="150"/>
      <c r="F3" s="150"/>
      <c r="G3" s="150"/>
      <c r="H3" s="150"/>
      <c r="I3" s="150"/>
    </row>
    <row r="5" spans="2:17">
      <c r="B5" s="23" t="s">
        <v>316</v>
      </c>
      <c r="C5" s="23" t="s">
        <v>317</v>
      </c>
      <c r="D5" s="23" t="s">
        <v>318</v>
      </c>
      <c r="E5" s="23" t="s">
        <v>319</v>
      </c>
      <c r="F5" s="23" t="s">
        <v>320</v>
      </c>
      <c r="G5" s="23" t="s">
        <v>321</v>
      </c>
      <c r="H5" s="23" t="s">
        <v>322</v>
      </c>
      <c r="I5" s="23" t="s">
        <v>323</v>
      </c>
      <c r="L5" s="75" t="s">
        <v>318</v>
      </c>
      <c r="M5" s="75" t="s">
        <v>329</v>
      </c>
      <c r="N5" s="75" t="s">
        <v>233</v>
      </c>
      <c r="O5" s="75" t="s">
        <v>321</v>
      </c>
      <c r="P5" s="75" t="s">
        <v>323</v>
      </c>
      <c r="Q5" s="75" t="s">
        <v>328</v>
      </c>
    </row>
    <row r="6" spans="2:17">
      <c r="B6" s="25">
        <v>42277</v>
      </c>
      <c r="C6" s="26" t="s">
        <v>313</v>
      </c>
      <c r="D6" s="26" t="s">
        <v>92</v>
      </c>
      <c r="E6" s="27">
        <v>24500</v>
      </c>
      <c r="F6" s="27">
        <v>50</v>
      </c>
      <c r="G6" s="27">
        <v>1225000</v>
      </c>
      <c r="H6" s="27">
        <v>365000</v>
      </c>
      <c r="I6" s="27">
        <v>860000</v>
      </c>
      <c r="L6" s="76" t="s">
        <v>92</v>
      </c>
      <c r="M6" s="76"/>
      <c r="N6" s="76"/>
      <c r="O6" s="57"/>
      <c r="P6" s="76"/>
      <c r="Q6" s="77"/>
    </row>
    <row r="7" spans="2:17">
      <c r="B7" s="25">
        <v>42217</v>
      </c>
      <c r="C7" s="26" t="s">
        <v>313</v>
      </c>
      <c r="D7" s="26" t="s">
        <v>92</v>
      </c>
      <c r="E7" s="27">
        <v>24500</v>
      </c>
      <c r="F7" s="27">
        <v>52</v>
      </c>
      <c r="G7" s="27">
        <v>1274000</v>
      </c>
      <c r="H7" s="27">
        <v>357000</v>
      </c>
      <c r="I7" s="27">
        <v>917000</v>
      </c>
      <c r="L7" s="76" t="s">
        <v>88</v>
      </c>
      <c r="M7" s="76"/>
      <c r="N7" s="76"/>
      <c r="O7" s="57"/>
      <c r="P7" s="76"/>
      <c r="Q7" s="77"/>
    </row>
    <row r="8" spans="2:17">
      <c r="B8" s="25">
        <v>42368</v>
      </c>
      <c r="C8" s="26" t="s">
        <v>313</v>
      </c>
      <c r="D8" s="26" t="s">
        <v>88</v>
      </c>
      <c r="E8" s="27">
        <v>67000</v>
      </c>
      <c r="F8" s="27">
        <v>52</v>
      </c>
      <c r="G8" s="27">
        <v>3484000</v>
      </c>
      <c r="H8" s="27">
        <v>357000</v>
      </c>
      <c r="I8" s="27">
        <v>3127000</v>
      </c>
      <c r="L8" s="76" t="s">
        <v>90</v>
      </c>
      <c r="M8" s="76"/>
      <c r="N8" s="76"/>
      <c r="O8" s="57"/>
      <c r="P8" s="76"/>
      <c r="Q8" s="77"/>
    </row>
    <row r="9" spans="2:17">
      <c r="B9" s="25">
        <v>42216</v>
      </c>
      <c r="C9" s="26" t="s">
        <v>309</v>
      </c>
      <c r="D9" s="26" t="s">
        <v>88</v>
      </c>
      <c r="E9" s="27">
        <v>67000</v>
      </c>
      <c r="F9" s="27">
        <v>42</v>
      </c>
      <c r="G9" s="27">
        <v>2814000</v>
      </c>
      <c r="H9" s="27">
        <v>197000</v>
      </c>
      <c r="I9" s="27">
        <v>2617000</v>
      </c>
      <c r="L9" s="76" t="s">
        <v>326</v>
      </c>
      <c r="M9" s="76"/>
      <c r="N9" s="76"/>
      <c r="O9" s="57"/>
      <c r="P9" s="76"/>
      <c r="Q9" s="77"/>
    </row>
    <row r="10" spans="2:17">
      <c r="B10" s="25">
        <v>42336</v>
      </c>
      <c r="C10" s="26" t="s">
        <v>309</v>
      </c>
      <c r="D10" s="26" t="s">
        <v>90</v>
      </c>
      <c r="E10" s="27">
        <v>44000</v>
      </c>
      <c r="F10" s="27">
        <v>40</v>
      </c>
      <c r="G10" s="27">
        <v>1760000</v>
      </c>
      <c r="H10" s="27">
        <v>165000</v>
      </c>
      <c r="I10" s="27">
        <v>1595000</v>
      </c>
      <c r="L10" s="76" t="s">
        <v>327</v>
      </c>
      <c r="M10" s="76"/>
      <c r="N10" s="76"/>
      <c r="O10" s="57"/>
      <c r="P10" s="76"/>
      <c r="Q10" s="77"/>
    </row>
    <row r="11" spans="2:17">
      <c r="B11" s="25">
        <v>42124</v>
      </c>
      <c r="C11" s="26" t="s">
        <v>309</v>
      </c>
      <c r="D11" s="26" t="s">
        <v>86</v>
      </c>
      <c r="E11" s="27">
        <v>16000</v>
      </c>
      <c r="F11" s="27">
        <v>60</v>
      </c>
      <c r="G11" s="27">
        <v>960000</v>
      </c>
      <c r="H11" s="27">
        <v>202000</v>
      </c>
      <c r="I11" s="27">
        <v>758000</v>
      </c>
      <c r="L11" s="149" t="s">
        <v>196</v>
      </c>
      <c r="M11" s="149"/>
      <c r="N11" s="149"/>
      <c r="O11" s="57"/>
      <c r="P11" s="57"/>
      <c r="Q11" s="57"/>
    </row>
    <row r="12" spans="2:17">
      <c r="B12" s="25">
        <v>42303</v>
      </c>
      <c r="C12" s="26" t="s">
        <v>311</v>
      </c>
      <c r="D12" s="26" t="s">
        <v>92</v>
      </c>
      <c r="E12" s="27">
        <v>24500</v>
      </c>
      <c r="F12" s="27">
        <v>10</v>
      </c>
      <c r="G12" s="27">
        <v>245000</v>
      </c>
      <c r="H12" s="27">
        <v>125000</v>
      </c>
      <c r="I12" s="27">
        <v>120000</v>
      </c>
    </row>
    <row r="13" spans="2:17">
      <c r="B13" s="25">
        <v>42246</v>
      </c>
      <c r="C13" s="26" t="s">
        <v>311</v>
      </c>
      <c r="D13" s="26" t="s">
        <v>92</v>
      </c>
      <c r="E13" s="27">
        <v>24500</v>
      </c>
      <c r="F13" s="27">
        <v>35</v>
      </c>
      <c r="G13" s="27">
        <v>857500</v>
      </c>
      <c r="H13" s="27">
        <v>120000</v>
      </c>
      <c r="I13" s="27">
        <v>737500</v>
      </c>
    </row>
    <row r="14" spans="2:17">
      <c r="B14" s="25">
        <v>42345</v>
      </c>
      <c r="C14" s="26" t="s">
        <v>311</v>
      </c>
      <c r="D14" s="26" t="s">
        <v>92</v>
      </c>
      <c r="E14" s="27">
        <v>24500</v>
      </c>
      <c r="F14" s="27">
        <v>47</v>
      </c>
      <c r="G14" s="27">
        <v>1151500</v>
      </c>
      <c r="H14" s="27">
        <v>155000</v>
      </c>
      <c r="I14" s="27">
        <v>996500</v>
      </c>
    </row>
    <row r="15" spans="2:17">
      <c r="B15" s="25">
        <v>42168</v>
      </c>
      <c r="C15" s="26" t="s">
        <v>311</v>
      </c>
      <c r="D15" s="26" t="s">
        <v>88</v>
      </c>
      <c r="E15" s="27">
        <v>67000</v>
      </c>
      <c r="F15" s="27">
        <v>59</v>
      </c>
      <c r="G15" s="27">
        <v>3953000</v>
      </c>
      <c r="H15" s="27">
        <v>105000</v>
      </c>
      <c r="I15" s="27">
        <v>3848000</v>
      </c>
    </row>
    <row r="16" spans="2:17">
      <c r="B16" s="25">
        <v>42104</v>
      </c>
      <c r="C16" s="26" t="s">
        <v>311</v>
      </c>
      <c r="D16" s="26" t="s">
        <v>325</v>
      </c>
      <c r="E16" s="27">
        <v>15000</v>
      </c>
      <c r="F16" s="27">
        <v>51</v>
      </c>
      <c r="G16" s="27">
        <v>765000</v>
      </c>
      <c r="H16" s="27">
        <v>123000</v>
      </c>
      <c r="I16" s="27">
        <v>642000</v>
      </c>
    </row>
    <row r="17" spans="2:9">
      <c r="B17" s="25">
        <v>42091</v>
      </c>
      <c r="C17" s="26" t="s">
        <v>311</v>
      </c>
      <c r="D17" s="26" t="s">
        <v>87</v>
      </c>
      <c r="E17" s="27">
        <v>23000</v>
      </c>
      <c r="F17" s="27">
        <v>55</v>
      </c>
      <c r="G17" s="27">
        <v>1265000</v>
      </c>
      <c r="H17" s="27">
        <v>155000</v>
      </c>
      <c r="I17" s="27">
        <v>1110000</v>
      </c>
    </row>
    <row r="18" spans="2:9">
      <c r="B18" s="25">
        <v>42277</v>
      </c>
      <c r="C18" s="26" t="s">
        <v>311</v>
      </c>
      <c r="D18" s="26" t="s">
        <v>86</v>
      </c>
      <c r="E18" s="27">
        <v>16000</v>
      </c>
      <c r="F18" s="27">
        <v>45</v>
      </c>
      <c r="G18" s="27">
        <v>720000</v>
      </c>
      <c r="H18" s="27">
        <v>161000</v>
      </c>
      <c r="I18" s="27">
        <v>559000</v>
      </c>
    </row>
    <row r="19" spans="2:9">
      <c r="B19" s="25">
        <v>42065</v>
      </c>
      <c r="C19" s="26" t="s">
        <v>307</v>
      </c>
      <c r="D19" s="26" t="s">
        <v>92</v>
      </c>
      <c r="E19" s="27">
        <v>24500</v>
      </c>
      <c r="F19" s="27">
        <v>49</v>
      </c>
      <c r="G19" s="27">
        <v>1200500</v>
      </c>
      <c r="H19" s="27">
        <v>442000</v>
      </c>
      <c r="I19" s="27">
        <v>758500</v>
      </c>
    </row>
    <row r="20" spans="2:9">
      <c r="B20" s="25">
        <v>42223</v>
      </c>
      <c r="C20" s="26" t="s">
        <v>307</v>
      </c>
      <c r="D20" s="26" t="s">
        <v>92</v>
      </c>
      <c r="E20" s="27">
        <v>24500</v>
      </c>
      <c r="F20" s="27">
        <v>51</v>
      </c>
      <c r="G20" s="27">
        <v>1249500</v>
      </c>
      <c r="H20" s="27">
        <v>463000</v>
      </c>
      <c r="I20" s="27">
        <v>786500</v>
      </c>
    </row>
    <row r="21" spans="2:9">
      <c r="B21" s="25">
        <v>42083</v>
      </c>
      <c r="C21" s="26" t="s">
        <v>307</v>
      </c>
      <c r="D21" s="26" t="s">
        <v>87</v>
      </c>
      <c r="E21" s="27">
        <v>23000</v>
      </c>
      <c r="F21" s="27">
        <v>53</v>
      </c>
      <c r="G21" s="27">
        <v>1219000</v>
      </c>
      <c r="H21" s="27">
        <v>389000</v>
      </c>
      <c r="I21" s="27">
        <v>830000</v>
      </c>
    </row>
    <row r="22" spans="2:9">
      <c r="B22" s="25">
        <v>42201</v>
      </c>
      <c r="C22" s="26" t="s">
        <v>307</v>
      </c>
      <c r="D22" s="26" t="s">
        <v>86</v>
      </c>
      <c r="E22" s="27">
        <v>16000</v>
      </c>
      <c r="F22" s="27">
        <v>55</v>
      </c>
      <c r="G22" s="27">
        <v>880000</v>
      </c>
      <c r="H22" s="27">
        <v>397000</v>
      </c>
      <c r="I22" s="27">
        <v>483000</v>
      </c>
    </row>
    <row r="23" spans="2:9">
      <c r="B23" s="25">
        <v>42054</v>
      </c>
      <c r="C23" s="26" t="s">
        <v>313</v>
      </c>
      <c r="D23" s="26" t="s">
        <v>88</v>
      </c>
      <c r="E23" s="27">
        <v>67000</v>
      </c>
      <c r="F23" s="27">
        <v>44</v>
      </c>
      <c r="G23" s="27">
        <v>2948000</v>
      </c>
      <c r="H23" s="27">
        <v>205000</v>
      </c>
      <c r="I23" s="27">
        <v>2743000</v>
      </c>
    </row>
    <row r="24" spans="2:9">
      <c r="B24" s="25">
        <v>42191</v>
      </c>
      <c r="C24" s="26" t="s">
        <v>313</v>
      </c>
      <c r="D24" s="26" t="s">
        <v>90</v>
      </c>
      <c r="E24" s="27">
        <v>44000</v>
      </c>
      <c r="F24" s="27">
        <v>37</v>
      </c>
      <c r="G24" s="27">
        <v>1628000</v>
      </c>
      <c r="H24" s="27">
        <v>244000</v>
      </c>
      <c r="I24" s="27">
        <v>1384000</v>
      </c>
    </row>
    <row r="25" spans="2:9">
      <c r="B25" s="25">
        <v>42365</v>
      </c>
      <c r="C25" s="26" t="s">
        <v>313</v>
      </c>
      <c r="D25" s="26" t="s">
        <v>87</v>
      </c>
      <c r="E25" s="27">
        <v>23000</v>
      </c>
      <c r="F25" s="27">
        <v>37</v>
      </c>
      <c r="G25" s="27">
        <v>851000</v>
      </c>
      <c r="H25" s="27">
        <v>211000</v>
      </c>
      <c r="I25" s="27">
        <v>640000</v>
      </c>
    </row>
    <row r="26" spans="2:9">
      <c r="B26" s="25">
        <v>42011</v>
      </c>
      <c r="C26" s="26" t="s">
        <v>315</v>
      </c>
      <c r="D26" s="26" t="s">
        <v>86</v>
      </c>
      <c r="E26" s="27">
        <v>16000</v>
      </c>
      <c r="F26" s="27">
        <v>51</v>
      </c>
      <c r="G26" s="27">
        <v>816000</v>
      </c>
      <c r="H26" s="27">
        <v>614000</v>
      </c>
      <c r="I26" s="27">
        <v>202000</v>
      </c>
    </row>
    <row r="27" spans="2:9">
      <c r="B27" s="25">
        <v>42169</v>
      </c>
      <c r="C27" s="26" t="s">
        <v>313</v>
      </c>
      <c r="D27" s="26" t="s">
        <v>86</v>
      </c>
      <c r="E27" s="27">
        <v>16000</v>
      </c>
      <c r="F27" s="27">
        <v>59</v>
      </c>
      <c r="G27" s="27">
        <v>944000</v>
      </c>
      <c r="H27" s="27">
        <v>577000</v>
      </c>
      <c r="I27" s="27">
        <v>367000</v>
      </c>
    </row>
    <row r="28" spans="2:9">
      <c r="B28" s="25">
        <v>42183</v>
      </c>
      <c r="C28" s="26" t="s">
        <v>313</v>
      </c>
      <c r="D28" s="26" t="s">
        <v>86</v>
      </c>
      <c r="E28" s="27">
        <v>16000</v>
      </c>
      <c r="F28" s="27">
        <v>60</v>
      </c>
      <c r="G28" s="27">
        <v>960000</v>
      </c>
      <c r="H28" s="27">
        <v>675000</v>
      </c>
      <c r="I28" s="27">
        <v>285000</v>
      </c>
    </row>
    <row r="29" spans="2:9">
      <c r="B29" s="25">
        <v>42334</v>
      </c>
      <c r="C29" s="26" t="s">
        <v>313</v>
      </c>
      <c r="D29" s="26" t="s">
        <v>92</v>
      </c>
      <c r="E29" s="27">
        <v>24500</v>
      </c>
      <c r="F29" s="27">
        <v>43</v>
      </c>
      <c r="G29" s="27">
        <v>1053500</v>
      </c>
      <c r="H29" s="27">
        <v>320000</v>
      </c>
      <c r="I29" s="27">
        <v>733500</v>
      </c>
    </row>
    <row r="30" spans="2:9">
      <c r="B30" s="25">
        <v>42020</v>
      </c>
      <c r="C30" s="26" t="s">
        <v>314</v>
      </c>
      <c r="D30" s="26" t="s">
        <v>88</v>
      </c>
      <c r="E30" s="27">
        <v>67000</v>
      </c>
      <c r="F30" s="27">
        <v>63</v>
      </c>
      <c r="G30" s="27">
        <v>4221000</v>
      </c>
      <c r="H30" s="27">
        <v>325000</v>
      </c>
      <c r="I30" s="27">
        <v>3896000</v>
      </c>
    </row>
    <row r="31" spans="2:9">
      <c r="B31" s="25">
        <v>42034</v>
      </c>
      <c r="C31" s="26" t="s">
        <v>314</v>
      </c>
      <c r="D31" s="26" t="s">
        <v>86</v>
      </c>
      <c r="E31" s="27">
        <v>16000</v>
      </c>
      <c r="F31" s="27">
        <v>50</v>
      </c>
      <c r="G31" s="27">
        <v>800000</v>
      </c>
      <c r="H31" s="27">
        <v>317000</v>
      </c>
      <c r="I31" s="27">
        <v>483000</v>
      </c>
    </row>
    <row r="32" spans="2:9">
      <c r="B32" s="25">
        <v>42169</v>
      </c>
      <c r="C32" s="26" t="s">
        <v>300</v>
      </c>
      <c r="D32" s="26" t="s">
        <v>88</v>
      </c>
      <c r="E32" s="27">
        <v>67000</v>
      </c>
      <c r="F32" s="27">
        <v>44</v>
      </c>
      <c r="G32" s="27">
        <v>2948000</v>
      </c>
      <c r="H32" s="27">
        <v>905000</v>
      </c>
      <c r="I32" s="27">
        <v>2043000</v>
      </c>
    </row>
    <row r="33" spans="2:9">
      <c r="B33" s="25">
        <v>42359</v>
      </c>
      <c r="C33" s="26" t="s">
        <v>300</v>
      </c>
      <c r="D33" s="26" t="s">
        <v>87</v>
      </c>
      <c r="E33" s="27">
        <v>23000</v>
      </c>
      <c r="F33" s="27">
        <v>46</v>
      </c>
      <c r="G33" s="27">
        <v>1058000</v>
      </c>
      <c r="H33" s="27">
        <v>709000</v>
      </c>
      <c r="I33" s="27">
        <v>349000</v>
      </c>
    </row>
    <row r="34" spans="2:9">
      <c r="B34" s="25">
        <v>42307</v>
      </c>
      <c r="C34" s="26" t="s">
        <v>300</v>
      </c>
      <c r="D34" s="26" t="s">
        <v>86</v>
      </c>
      <c r="E34" s="27">
        <v>16000</v>
      </c>
      <c r="F34" s="27">
        <v>70</v>
      </c>
      <c r="G34" s="27">
        <v>1120000</v>
      </c>
      <c r="H34" s="27">
        <v>675000</v>
      </c>
      <c r="I34" s="27">
        <v>445000</v>
      </c>
    </row>
    <row r="35" spans="2:9">
      <c r="B35" s="25">
        <v>42041</v>
      </c>
      <c r="C35" s="26" t="s">
        <v>313</v>
      </c>
      <c r="D35" s="26" t="s">
        <v>92</v>
      </c>
      <c r="E35" s="27">
        <v>24500</v>
      </c>
      <c r="F35" s="27">
        <v>59</v>
      </c>
      <c r="G35" s="27">
        <v>1445500</v>
      </c>
      <c r="H35" s="27">
        <v>94000</v>
      </c>
      <c r="I35" s="27">
        <v>1351500</v>
      </c>
    </row>
    <row r="36" spans="2:9">
      <c r="B36" s="25">
        <v>42287</v>
      </c>
      <c r="C36" s="26" t="s">
        <v>313</v>
      </c>
      <c r="D36" s="26" t="s">
        <v>88</v>
      </c>
      <c r="E36" s="27">
        <v>67000</v>
      </c>
      <c r="F36" s="27">
        <v>64</v>
      </c>
      <c r="G36" s="27">
        <v>4288000</v>
      </c>
      <c r="H36" s="27">
        <v>99000</v>
      </c>
      <c r="I36" s="27">
        <v>4189000</v>
      </c>
    </row>
    <row r="37" spans="2:9">
      <c r="B37" s="25">
        <v>42264</v>
      </c>
      <c r="C37" s="26" t="s">
        <v>313</v>
      </c>
      <c r="D37" s="26" t="s">
        <v>90</v>
      </c>
      <c r="E37" s="27">
        <v>44000</v>
      </c>
      <c r="F37" s="27">
        <v>54</v>
      </c>
      <c r="G37" s="27">
        <v>2376000</v>
      </c>
      <c r="H37" s="27">
        <v>74500</v>
      </c>
      <c r="I37" s="27">
        <v>2301500</v>
      </c>
    </row>
    <row r="38" spans="2:9">
      <c r="B38" s="25">
        <v>42098</v>
      </c>
      <c r="C38" s="26" t="s">
        <v>305</v>
      </c>
      <c r="D38" s="26" t="s">
        <v>87</v>
      </c>
      <c r="E38" s="27">
        <v>23000</v>
      </c>
      <c r="F38" s="27">
        <v>35</v>
      </c>
      <c r="G38" s="27">
        <v>805000</v>
      </c>
      <c r="H38" s="27">
        <v>91000</v>
      </c>
      <c r="I38" s="27">
        <v>714000</v>
      </c>
    </row>
    <row r="39" spans="2:9">
      <c r="B39" s="25">
        <v>42211</v>
      </c>
      <c r="C39" s="26" t="s">
        <v>305</v>
      </c>
      <c r="D39" s="26" t="s">
        <v>86</v>
      </c>
      <c r="E39" s="27">
        <v>16000</v>
      </c>
      <c r="F39" s="27">
        <v>58</v>
      </c>
      <c r="G39" s="27">
        <v>928000</v>
      </c>
      <c r="H39" s="27">
        <v>83000</v>
      </c>
      <c r="I39" s="27">
        <v>845000</v>
      </c>
    </row>
    <row r="40" spans="2:9">
      <c r="B40" s="25">
        <v>42183</v>
      </c>
      <c r="C40" s="26" t="s">
        <v>304</v>
      </c>
      <c r="D40" s="26" t="s">
        <v>92</v>
      </c>
      <c r="E40" s="27">
        <v>24500</v>
      </c>
      <c r="F40" s="27">
        <v>42</v>
      </c>
      <c r="G40" s="27">
        <v>1029000</v>
      </c>
      <c r="H40" s="27">
        <v>281000</v>
      </c>
      <c r="I40" s="27">
        <v>748000</v>
      </c>
    </row>
    <row r="41" spans="2:9">
      <c r="B41" s="25">
        <v>42024</v>
      </c>
      <c r="C41" s="26" t="s">
        <v>304</v>
      </c>
      <c r="D41" s="26" t="s">
        <v>88</v>
      </c>
      <c r="E41" s="27">
        <v>67000</v>
      </c>
      <c r="F41" s="27">
        <v>49</v>
      </c>
      <c r="G41" s="27">
        <v>3283000</v>
      </c>
      <c r="H41" s="27">
        <v>309000</v>
      </c>
      <c r="I41" s="27">
        <v>2974000</v>
      </c>
    </row>
    <row r="42" spans="2:9">
      <c r="B42" s="25">
        <v>42148</v>
      </c>
      <c r="C42" s="26" t="s">
        <v>304</v>
      </c>
      <c r="D42" s="26" t="s">
        <v>88</v>
      </c>
      <c r="E42" s="27">
        <v>67000</v>
      </c>
      <c r="F42" s="27">
        <v>50</v>
      </c>
      <c r="G42" s="27">
        <v>3350000</v>
      </c>
      <c r="H42" s="27">
        <v>305000</v>
      </c>
      <c r="I42" s="27">
        <v>3045000</v>
      </c>
    </row>
    <row r="43" spans="2:9">
      <c r="B43" s="25">
        <v>42297</v>
      </c>
      <c r="C43" s="26" t="s">
        <v>312</v>
      </c>
      <c r="D43" s="26" t="s">
        <v>88</v>
      </c>
      <c r="E43" s="27">
        <v>67000</v>
      </c>
      <c r="F43" s="27">
        <v>57</v>
      </c>
      <c r="G43" s="27">
        <v>3819000</v>
      </c>
      <c r="H43" s="27">
        <v>973000</v>
      </c>
      <c r="I43" s="27">
        <v>2846000</v>
      </c>
    </row>
    <row r="44" spans="2:9">
      <c r="B44" s="25">
        <v>42038</v>
      </c>
      <c r="C44" s="26" t="s">
        <v>312</v>
      </c>
      <c r="D44" s="26" t="s">
        <v>87</v>
      </c>
      <c r="E44" s="27">
        <v>23000</v>
      </c>
      <c r="F44" s="27">
        <v>37</v>
      </c>
      <c r="G44" s="27">
        <v>851000</v>
      </c>
      <c r="H44" s="27"/>
      <c r="I44" s="27">
        <v>851000</v>
      </c>
    </row>
    <row r="45" spans="2:9">
      <c r="B45" s="25">
        <v>42013</v>
      </c>
      <c r="C45" s="26" t="s">
        <v>312</v>
      </c>
      <c r="D45" s="26" t="s">
        <v>87</v>
      </c>
      <c r="E45" s="27">
        <v>23000</v>
      </c>
      <c r="F45" s="27">
        <v>55</v>
      </c>
      <c r="G45" s="27">
        <v>1265000</v>
      </c>
      <c r="H45" s="27">
        <v>1005000</v>
      </c>
      <c r="I45" s="27">
        <v>260000</v>
      </c>
    </row>
    <row r="46" spans="2:9">
      <c r="B46" s="25">
        <v>42248</v>
      </c>
      <c r="C46" s="26" t="s">
        <v>302</v>
      </c>
      <c r="D46" s="26" t="s">
        <v>325</v>
      </c>
      <c r="E46" s="27">
        <v>15000</v>
      </c>
      <c r="F46" s="27">
        <v>50</v>
      </c>
      <c r="G46" s="27">
        <v>750000</v>
      </c>
      <c r="H46" s="27">
        <v>74200</v>
      </c>
      <c r="I46" s="27">
        <v>675800</v>
      </c>
    </row>
    <row r="47" spans="2:9">
      <c r="B47" s="25">
        <v>42034</v>
      </c>
      <c r="C47" s="26" t="s">
        <v>302</v>
      </c>
      <c r="D47" s="26" t="s">
        <v>324</v>
      </c>
      <c r="E47" s="27">
        <v>8000</v>
      </c>
      <c r="F47" s="27">
        <v>41</v>
      </c>
      <c r="G47" s="27">
        <v>328000</v>
      </c>
      <c r="H47" s="27">
        <v>73700</v>
      </c>
      <c r="I47" s="27">
        <v>254300</v>
      </c>
    </row>
    <row r="48" spans="2:9">
      <c r="B48" s="25">
        <v>42155</v>
      </c>
      <c r="C48" s="26" t="s">
        <v>302</v>
      </c>
      <c r="D48" s="26" t="s">
        <v>87</v>
      </c>
      <c r="E48" s="27">
        <v>23000</v>
      </c>
      <c r="F48" s="27">
        <v>41</v>
      </c>
      <c r="G48" s="27">
        <v>943000</v>
      </c>
      <c r="H48" s="27">
        <v>41950</v>
      </c>
      <c r="I48" s="27">
        <v>901050</v>
      </c>
    </row>
    <row r="49" spans="2:9">
      <c r="B49" s="25">
        <v>42221</v>
      </c>
      <c r="C49" s="26" t="s">
        <v>302</v>
      </c>
      <c r="D49" s="26" t="s">
        <v>87</v>
      </c>
      <c r="E49" s="27">
        <v>23000</v>
      </c>
      <c r="F49" s="27">
        <v>49</v>
      </c>
      <c r="G49" s="27">
        <v>1127000</v>
      </c>
      <c r="H49" s="27">
        <v>61800</v>
      </c>
      <c r="I49" s="27">
        <v>1065200</v>
      </c>
    </row>
    <row r="50" spans="2:9">
      <c r="B50" s="25">
        <v>42164</v>
      </c>
      <c r="C50" s="26" t="s">
        <v>306</v>
      </c>
      <c r="D50" s="26" t="s">
        <v>92</v>
      </c>
      <c r="E50" s="27">
        <v>24500</v>
      </c>
      <c r="F50" s="27">
        <v>35</v>
      </c>
      <c r="G50" s="27">
        <v>857500</v>
      </c>
      <c r="H50" s="27">
        <v>127500</v>
      </c>
      <c r="I50" s="27">
        <v>730000</v>
      </c>
    </row>
    <row r="51" spans="2:9">
      <c r="B51" s="25">
        <v>42267</v>
      </c>
      <c r="C51" s="26" t="s">
        <v>306</v>
      </c>
      <c r="D51" s="26" t="s">
        <v>324</v>
      </c>
      <c r="E51" s="27">
        <v>8000</v>
      </c>
      <c r="F51" s="27">
        <v>39</v>
      </c>
      <c r="G51" s="27">
        <v>312000</v>
      </c>
      <c r="H51" s="27">
        <v>149000</v>
      </c>
      <c r="I51" s="27">
        <v>163000</v>
      </c>
    </row>
    <row r="52" spans="2:9">
      <c r="B52" s="25">
        <v>42368</v>
      </c>
      <c r="C52" s="26" t="s">
        <v>306</v>
      </c>
      <c r="D52" s="26" t="s">
        <v>87</v>
      </c>
      <c r="E52" s="27">
        <v>23000</v>
      </c>
      <c r="F52" s="27">
        <v>35</v>
      </c>
      <c r="G52" s="27">
        <v>805000</v>
      </c>
      <c r="H52" s="27">
        <v>125000</v>
      </c>
      <c r="I52" s="27">
        <v>680000</v>
      </c>
    </row>
    <row r="53" spans="2:9">
      <c r="B53" s="25">
        <v>42191</v>
      </c>
      <c r="C53" s="26" t="s">
        <v>306</v>
      </c>
      <c r="D53" s="26" t="s">
        <v>86</v>
      </c>
      <c r="E53" s="27">
        <v>16000</v>
      </c>
      <c r="F53" s="27">
        <v>41</v>
      </c>
      <c r="G53" s="27">
        <v>656000</v>
      </c>
      <c r="H53" s="27">
        <v>129000</v>
      </c>
      <c r="I53" s="27">
        <v>527000</v>
      </c>
    </row>
    <row r="54" spans="2:9">
      <c r="B54" s="25">
        <v>42139</v>
      </c>
      <c r="C54" s="26" t="s">
        <v>308</v>
      </c>
      <c r="D54" s="26" t="s">
        <v>92</v>
      </c>
      <c r="E54" s="27">
        <v>24500</v>
      </c>
      <c r="F54" s="27">
        <v>65</v>
      </c>
      <c r="G54" s="27">
        <v>1592500</v>
      </c>
      <c r="H54" s="27"/>
      <c r="I54" s="27">
        <v>1592500</v>
      </c>
    </row>
    <row r="55" spans="2:9">
      <c r="B55" s="25">
        <v>42283</v>
      </c>
      <c r="C55" s="26" t="s">
        <v>308</v>
      </c>
      <c r="D55" s="26" t="s">
        <v>88</v>
      </c>
      <c r="E55" s="27">
        <v>67000</v>
      </c>
      <c r="F55" s="27">
        <v>75</v>
      </c>
      <c r="G55" s="27">
        <v>5025000</v>
      </c>
      <c r="H55" s="27"/>
      <c r="I55" s="27">
        <v>5025000</v>
      </c>
    </row>
    <row r="56" spans="2:9">
      <c r="B56" s="25">
        <v>42342</v>
      </c>
      <c r="C56" s="26" t="s">
        <v>303</v>
      </c>
      <c r="D56" s="26" t="s">
        <v>92</v>
      </c>
      <c r="E56" s="27">
        <v>24500</v>
      </c>
      <c r="F56" s="27">
        <v>35</v>
      </c>
      <c r="G56" s="27">
        <v>857500</v>
      </c>
      <c r="H56" s="27">
        <v>34400</v>
      </c>
      <c r="I56" s="27">
        <v>823100</v>
      </c>
    </row>
    <row r="57" spans="2:9">
      <c r="B57" s="25">
        <v>42083</v>
      </c>
      <c r="C57" s="26" t="s">
        <v>303</v>
      </c>
      <c r="D57" s="26" t="s">
        <v>90</v>
      </c>
      <c r="E57" s="27">
        <v>44000</v>
      </c>
      <c r="F57" s="27">
        <v>59</v>
      </c>
      <c r="G57" s="27">
        <v>2596000</v>
      </c>
      <c r="H57" s="27">
        <v>25000</v>
      </c>
      <c r="I57" s="27">
        <v>2571000</v>
      </c>
    </row>
    <row r="58" spans="2:9">
      <c r="B58" s="25">
        <v>42355</v>
      </c>
      <c r="C58" s="26" t="s">
        <v>313</v>
      </c>
      <c r="D58" s="26" t="s">
        <v>92</v>
      </c>
      <c r="E58" s="27">
        <v>24500</v>
      </c>
      <c r="F58" s="27">
        <v>52</v>
      </c>
      <c r="G58" s="27">
        <v>1274000</v>
      </c>
      <c r="H58" s="27">
        <v>511000</v>
      </c>
      <c r="I58" s="27">
        <v>763000</v>
      </c>
    </row>
    <row r="59" spans="2:9">
      <c r="B59" s="25">
        <v>42337</v>
      </c>
      <c r="C59" s="26" t="s">
        <v>313</v>
      </c>
      <c r="D59" s="26" t="s">
        <v>88</v>
      </c>
      <c r="E59" s="27">
        <v>67000</v>
      </c>
      <c r="F59" s="27">
        <v>37</v>
      </c>
      <c r="G59" s="27">
        <v>2479000</v>
      </c>
      <c r="H59" s="27">
        <v>474000</v>
      </c>
      <c r="I59" s="27">
        <v>2005000</v>
      </c>
    </row>
    <row r="60" spans="2:9">
      <c r="B60" s="25">
        <v>42172</v>
      </c>
      <c r="C60" s="26" t="s">
        <v>313</v>
      </c>
      <c r="D60" s="26" t="s">
        <v>88</v>
      </c>
      <c r="E60" s="27">
        <v>67000</v>
      </c>
      <c r="F60" s="27">
        <v>50</v>
      </c>
      <c r="G60" s="27">
        <v>3350000</v>
      </c>
      <c r="H60" s="27">
        <v>465000</v>
      </c>
      <c r="I60" s="27">
        <v>2885000</v>
      </c>
    </row>
    <row r="61" spans="2:9">
      <c r="B61" s="25">
        <v>42067</v>
      </c>
      <c r="C61" s="26" t="s">
        <v>301</v>
      </c>
      <c r="D61" s="26" t="s">
        <v>90</v>
      </c>
      <c r="E61" s="27">
        <v>44000</v>
      </c>
      <c r="F61" s="27">
        <v>37</v>
      </c>
      <c r="G61" s="27">
        <v>1628000</v>
      </c>
      <c r="H61" s="27">
        <v>465000</v>
      </c>
      <c r="I61" s="27">
        <v>1163000</v>
      </c>
    </row>
  </sheetData>
  <sortState xmlns:xlrd2="http://schemas.microsoft.com/office/spreadsheetml/2017/richdata2" ref="B4:I58">
    <sortCondition descending="1" ref="C3:C58"/>
    <sortCondition ref="D3:D58"/>
    <sortCondition ref="G3:G58"/>
  </sortState>
  <mergeCells count="2">
    <mergeCell ref="L11:N11"/>
    <mergeCell ref="B2:I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62AC-2BED-4ABC-A48B-51DE31487C28}">
  <dimension ref="A1:N89"/>
  <sheetViews>
    <sheetView tabSelected="1" workbookViewId="0">
      <selection activeCell="H4" sqref="H4"/>
    </sheetView>
  </sheetViews>
  <sheetFormatPr defaultRowHeight="17.399999999999999"/>
  <cols>
    <col min="1" max="1" width="16.8984375" customWidth="1"/>
  </cols>
  <sheetData>
    <row r="1" spans="1:14" ht="61.8" thickBot="1">
      <c r="A1" s="151" t="s">
        <v>557</v>
      </c>
    </row>
    <row r="2" spans="1:14" ht="18" thickTop="1">
      <c r="A2" s="152" t="s">
        <v>558</v>
      </c>
      <c r="B2" s="174" t="s">
        <v>559</v>
      </c>
      <c r="C2" s="175"/>
      <c r="D2" s="153" t="s">
        <v>560</v>
      </c>
      <c r="E2" s="153" t="s">
        <v>561</v>
      </c>
      <c r="F2" s="174" t="s">
        <v>562</v>
      </c>
      <c r="G2" s="176"/>
      <c r="H2" s="176"/>
      <c r="I2" s="176"/>
      <c r="J2" s="176"/>
      <c r="K2" s="176"/>
      <c r="L2" s="176"/>
      <c r="M2" s="176"/>
      <c r="N2" s="177"/>
    </row>
    <row r="3" spans="1:14" ht="39.6">
      <c r="A3" s="178">
        <v>1</v>
      </c>
      <c r="B3" s="181" t="s">
        <v>563</v>
      </c>
      <c r="C3" s="155" t="s">
        <v>564</v>
      </c>
      <c r="D3" s="181" t="s">
        <v>567</v>
      </c>
      <c r="E3" s="154" t="s">
        <v>568</v>
      </c>
      <c r="F3" s="184" t="s">
        <v>570</v>
      </c>
      <c r="G3" s="185"/>
      <c r="H3" s="160" t="s">
        <v>571</v>
      </c>
      <c r="I3" s="160" t="s">
        <v>572</v>
      </c>
      <c r="J3" s="186" t="s">
        <v>573</v>
      </c>
      <c r="K3" s="187"/>
      <c r="L3" s="160" t="s">
        <v>574</v>
      </c>
      <c r="M3" s="188" t="s">
        <v>575</v>
      </c>
      <c r="N3" s="189"/>
    </row>
    <row r="4" spans="1:14" ht="52.8">
      <c r="A4" s="179"/>
      <c r="B4" s="182"/>
      <c r="C4" s="156" t="s">
        <v>565</v>
      </c>
      <c r="D4" s="182"/>
      <c r="E4" s="159" t="s">
        <v>569</v>
      </c>
      <c r="F4" s="184" t="s">
        <v>576</v>
      </c>
      <c r="G4" s="185"/>
      <c r="H4" s="160">
        <v>85</v>
      </c>
      <c r="I4" s="160">
        <v>86</v>
      </c>
      <c r="J4" s="186">
        <v>96</v>
      </c>
      <c r="K4" s="187"/>
      <c r="L4" s="160">
        <v>64</v>
      </c>
      <c r="M4" s="190"/>
      <c r="N4" s="191"/>
    </row>
    <row r="5" spans="1:14">
      <c r="A5" s="179"/>
      <c r="B5" s="182"/>
      <c r="C5" s="156" t="s">
        <v>566</v>
      </c>
      <c r="D5" s="182"/>
      <c r="E5" s="157"/>
      <c r="F5" s="184" t="s">
        <v>577</v>
      </c>
      <c r="G5" s="185"/>
      <c r="H5" s="160">
        <v>75</v>
      </c>
      <c r="I5" s="160">
        <v>88</v>
      </c>
      <c r="J5" s="186">
        <v>64</v>
      </c>
      <c r="K5" s="187"/>
      <c r="L5" s="160">
        <v>90</v>
      </c>
      <c r="M5" s="190"/>
      <c r="N5" s="191"/>
    </row>
    <row r="6" spans="1:14">
      <c r="A6" s="179"/>
      <c r="B6" s="182"/>
      <c r="C6" s="157"/>
      <c r="D6" s="182"/>
      <c r="E6" s="157"/>
      <c r="F6" s="184" t="s">
        <v>564</v>
      </c>
      <c r="G6" s="185"/>
      <c r="H6" s="160">
        <v>80</v>
      </c>
      <c r="I6" s="160">
        <v>90</v>
      </c>
      <c r="J6" s="186">
        <v>72</v>
      </c>
      <c r="K6" s="187"/>
      <c r="L6" s="160">
        <v>72</v>
      </c>
      <c r="M6" s="192"/>
      <c r="N6" s="193"/>
    </row>
    <row r="7" spans="1:14">
      <c r="A7" s="180"/>
      <c r="B7" s="183"/>
      <c r="C7" s="158"/>
      <c r="D7" s="183"/>
      <c r="E7" s="158"/>
      <c r="F7" s="186" t="s">
        <v>118</v>
      </c>
      <c r="G7" s="187"/>
      <c r="H7" s="161">
        <v>240</v>
      </c>
      <c r="I7" s="161">
        <v>264</v>
      </c>
      <c r="J7" s="194">
        <v>232</v>
      </c>
      <c r="K7" s="195"/>
      <c r="L7" s="161">
        <v>226</v>
      </c>
      <c r="M7" s="196">
        <f>SUM(B2:B4)</f>
        <v>0</v>
      </c>
      <c r="N7" s="197"/>
    </row>
    <row r="8" spans="1:14" ht="52.8">
      <c r="A8" s="162">
        <v>2</v>
      </c>
      <c r="B8" s="163" t="s">
        <v>578</v>
      </c>
      <c r="C8" s="155" t="s">
        <v>579</v>
      </c>
      <c r="D8" s="163" t="s">
        <v>580</v>
      </c>
      <c r="E8" s="163" t="s">
        <v>581</v>
      </c>
      <c r="F8" s="186" t="s">
        <v>582</v>
      </c>
      <c r="G8" s="187"/>
      <c r="H8" s="161">
        <v>80</v>
      </c>
      <c r="I8" s="161">
        <v>88</v>
      </c>
      <c r="J8" s="194">
        <v>77.3</v>
      </c>
      <c r="K8" s="195"/>
      <c r="L8" s="161">
        <v>75.3</v>
      </c>
      <c r="M8" s="196" t="e">
        <f>AVERAGE(B2:B4)</f>
        <v>#DIV/0!</v>
      </c>
      <c r="N8" s="197"/>
    </row>
    <row r="9" spans="1:14" ht="52.8">
      <c r="A9" s="162">
        <v>3</v>
      </c>
      <c r="B9" s="163" t="s">
        <v>583</v>
      </c>
      <c r="C9" s="156" t="s">
        <v>566</v>
      </c>
      <c r="D9" s="163" t="s">
        <v>584</v>
      </c>
      <c r="E9" s="163" t="s">
        <v>585</v>
      </c>
      <c r="F9" s="186" t="s">
        <v>586</v>
      </c>
      <c r="G9" s="187"/>
      <c r="H9" s="161">
        <v>85</v>
      </c>
      <c r="I9" s="161">
        <v>90</v>
      </c>
      <c r="J9" s="194">
        <v>96</v>
      </c>
      <c r="K9" s="195"/>
      <c r="L9" s="161">
        <v>90</v>
      </c>
      <c r="M9" s="196">
        <f>MAX(B2:B4)</f>
        <v>0</v>
      </c>
      <c r="N9" s="197"/>
    </row>
    <row r="10" spans="1:14" ht="52.8">
      <c r="A10" s="162">
        <v>4</v>
      </c>
      <c r="B10" s="163" t="s">
        <v>587</v>
      </c>
      <c r="C10" s="157"/>
      <c r="D10" s="163" t="s">
        <v>588</v>
      </c>
      <c r="E10" s="163" t="s">
        <v>589</v>
      </c>
      <c r="F10" s="186" t="s">
        <v>590</v>
      </c>
      <c r="G10" s="187"/>
      <c r="H10" s="161">
        <v>75</v>
      </c>
      <c r="I10" s="161">
        <v>86</v>
      </c>
      <c r="J10" s="194">
        <v>64</v>
      </c>
      <c r="K10" s="195"/>
      <c r="L10" s="161">
        <v>60</v>
      </c>
      <c r="M10" s="196">
        <f>MIN(B2:B4)</f>
        <v>0</v>
      </c>
      <c r="N10" s="197"/>
    </row>
    <row r="11" spans="1:14" ht="39.6">
      <c r="A11" s="178">
        <v>5</v>
      </c>
      <c r="B11" s="181" t="s">
        <v>591</v>
      </c>
      <c r="C11" s="157"/>
      <c r="D11" s="181" t="s">
        <v>592</v>
      </c>
      <c r="E11" s="163" t="s">
        <v>593</v>
      </c>
      <c r="F11" s="186" t="s">
        <v>594</v>
      </c>
      <c r="G11" s="187"/>
      <c r="H11" s="161">
        <v>2</v>
      </c>
      <c r="I11" s="161">
        <v>1</v>
      </c>
      <c r="J11" s="194">
        <v>3</v>
      </c>
      <c r="K11" s="195"/>
      <c r="L11" s="161">
        <v>4</v>
      </c>
      <c r="M11" s="196" t="e">
        <f>RANK(B5,$B$5:$E$5,0)</f>
        <v>#N/A</v>
      </c>
      <c r="N11" s="197"/>
    </row>
    <row r="12" spans="1:14" ht="52.8">
      <c r="A12" s="180"/>
      <c r="B12" s="183"/>
      <c r="C12" s="158"/>
      <c r="D12" s="183"/>
      <c r="E12" s="163" t="s">
        <v>595</v>
      </c>
      <c r="F12" s="198" t="s">
        <v>596</v>
      </c>
      <c r="G12" s="199"/>
      <c r="H12" s="199"/>
      <c r="I12" s="199"/>
      <c r="J12" s="199"/>
      <c r="K12" s="199"/>
      <c r="L12" s="199"/>
      <c r="M12" s="199"/>
      <c r="N12" s="200"/>
    </row>
    <row r="13" spans="1:14" ht="39.6">
      <c r="A13" s="178">
        <v>6</v>
      </c>
      <c r="B13" s="181" t="s">
        <v>597</v>
      </c>
      <c r="C13" s="155" t="s">
        <v>564</v>
      </c>
      <c r="D13" s="181" t="s">
        <v>598</v>
      </c>
      <c r="E13" s="154" t="s">
        <v>599</v>
      </c>
      <c r="F13" s="166" t="s">
        <v>601</v>
      </c>
      <c r="G13" s="184" t="s">
        <v>602</v>
      </c>
      <c r="H13" s="201"/>
      <c r="I13" s="201"/>
      <c r="J13" s="185"/>
      <c r="K13" s="184" t="s">
        <v>575</v>
      </c>
      <c r="L13" s="201"/>
      <c r="M13" s="185"/>
      <c r="N13" s="167"/>
    </row>
    <row r="14" spans="1:14" ht="26.4">
      <c r="A14" s="179"/>
      <c r="B14" s="182"/>
      <c r="C14" s="164"/>
      <c r="D14" s="182"/>
      <c r="E14" s="159" t="s">
        <v>600</v>
      </c>
      <c r="F14" s="160">
        <v>8</v>
      </c>
      <c r="G14" s="194">
        <v>8</v>
      </c>
      <c r="H14" s="202"/>
      <c r="I14" s="202"/>
      <c r="J14" s="195"/>
      <c r="K14" s="186" t="s">
        <v>603</v>
      </c>
      <c r="L14" s="203"/>
      <c r="M14" s="187"/>
      <c r="N14" s="167"/>
    </row>
    <row r="15" spans="1:14">
      <c r="A15" s="180"/>
      <c r="B15" s="183"/>
      <c r="C15" s="164"/>
      <c r="D15" s="183"/>
      <c r="E15" s="158"/>
      <c r="F15" s="160">
        <v>-8</v>
      </c>
      <c r="G15" s="194">
        <v>8</v>
      </c>
      <c r="H15" s="202"/>
      <c r="I15" s="202"/>
      <c r="J15" s="195"/>
      <c r="K15" s="186" t="s">
        <v>604</v>
      </c>
      <c r="L15" s="203"/>
      <c r="M15" s="187"/>
      <c r="N15" s="167"/>
    </row>
    <row r="16" spans="1:14" ht="39.6">
      <c r="A16" s="178">
        <v>7</v>
      </c>
      <c r="B16" s="181" t="s">
        <v>605</v>
      </c>
      <c r="C16" s="164"/>
      <c r="D16" s="181" t="s">
        <v>606</v>
      </c>
      <c r="E16" s="154" t="s">
        <v>607</v>
      </c>
      <c r="F16" s="166" t="s">
        <v>601</v>
      </c>
      <c r="G16" s="184" t="s">
        <v>602</v>
      </c>
      <c r="H16" s="201"/>
      <c r="I16" s="201"/>
      <c r="J16" s="185"/>
      <c r="K16" s="184" t="s">
        <v>575</v>
      </c>
      <c r="L16" s="201"/>
      <c r="M16" s="185"/>
      <c r="N16" s="167"/>
    </row>
    <row r="17" spans="1:14" ht="52.8">
      <c r="A17" s="179"/>
      <c r="B17" s="182"/>
      <c r="C17" s="164"/>
      <c r="D17" s="182"/>
      <c r="E17" s="159" t="s">
        <v>608</v>
      </c>
      <c r="F17" s="160">
        <v>25</v>
      </c>
      <c r="G17" s="194">
        <v>5</v>
      </c>
      <c r="H17" s="202"/>
      <c r="I17" s="202"/>
      <c r="J17" s="195"/>
      <c r="K17" s="186" t="s">
        <v>609</v>
      </c>
      <c r="L17" s="203"/>
      <c r="M17" s="187"/>
      <c r="N17" s="167"/>
    </row>
    <row r="18" spans="1:14">
      <c r="A18" s="180"/>
      <c r="B18" s="183"/>
      <c r="C18" s="156" t="s">
        <v>565</v>
      </c>
      <c r="D18" s="183"/>
      <c r="E18" s="158"/>
      <c r="F18" s="160">
        <v>-25</v>
      </c>
      <c r="G18" s="194" t="e">
        <v>#NUM!</v>
      </c>
      <c r="H18" s="202"/>
      <c r="I18" s="202"/>
      <c r="J18" s="195"/>
      <c r="K18" s="186" t="s">
        <v>610</v>
      </c>
      <c r="L18" s="203"/>
      <c r="M18" s="187"/>
      <c r="N18" s="167"/>
    </row>
    <row r="19" spans="1:14" ht="31.2" customHeight="1">
      <c r="A19" s="178">
        <v>8</v>
      </c>
      <c r="B19" s="181" t="s">
        <v>611</v>
      </c>
      <c r="C19" s="164"/>
      <c r="D19" s="181" t="s">
        <v>612</v>
      </c>
      <c r="E19" s="181" t="s">
        <v>613</v>
      </c>
      <c r="F19" s="166" t="s">
        <v>601</v>
      </c>
      <c r="G19" s="184" t="s">
        <v>602</v>
      </c>
      <c r="H19" s="201"/>
      <c r="I19" s="201"/>
      <c r="J19" s="185"/>
      <c r="K19" s="184" t="s">
        <v>575</v>
      </c>
      <c r="L19" s="201"/>
      <c r="M19" s="185"/>
      <c r="N19" s="167"/>
    </row>
    <row r="20" spans="1:14">
      <c r="A20" s="179"/>
      <c r="B20" s="182"/>
      <c r="C20" s="164"/>
      <c r="D20" s="182"/>
      <c r="E20" s="182"/>
      <c r="F20" s="160">
        <v>8.6999999999999993</v>
      </c>
      <c r="G20" s="194">
        <v>8</v>
      </c>
      <c r="H20" s="202"/>
      <c r="I20" s="202"/>
      <c r="J20" s="195"/>
      <c r="K20" s="186" t="s">
        <v>614</v>
      </c>
      <c r="L20" s="203"/>
      <c r="M20" s="187"/>
      <c r="N20" s="167"/>
    </row>
    <row r="21" spans="1:14">
      <c r="A21" s="180"/>
      <c r="B21" s="183"/>
      <c r="C21" s="164"/>
      <c r="D21" s="183"/>
      <c r="E21" s="183"/>
      <c r="F21" s="160">
        <v>-8.1999999999999993</v>
      </c>
      <c r="G21" s="194">
        <v>-9</v>
      </c>
      <c r="H21" s="202"/>
      <c r="I21" s="202"/>
      <c r="J21" s="195"/>
      <c r="K21" s="186" t="s">
        <v>615</v>
      </c>
      <c r="L21" s="203"/>
      <c r="M21" s="187"/>
      <c r="N21" s="167"/>
    </row>
    <row r="22" spans="1:14" ht="35.4" customHeight="1">
      <c r="A22" s="178">
        <v>9</v>
      </c>
      <c r="B22" s="181" t="s">
        <v>616</v>
      </c>
      <c r="C22" s="164"/>
      <c r="D22" s="181" t="s">
        <v>617</v>
      </c>
      <c r="E22" s="181" t="s">
        <v>618</v>
      </c>
      <c r="F22" s="166" t="s">
        <v>601</v>
      </c>
      <c r="G22" s="184" t="s">
        <v>602</v>
      </c>
      <c r="H22" s="201"/>
      <c r="I22" s="201"/>
      <c r="J22" s="185"/>
      <c r="K22" s="184" t="s">
        <v>575</v>
      </c>
      <c r="L22" s="201"/>
      <c r="M22" s="185"/>
      <c r="N22" s="167"/>
    </row>
    <row r="23" spans="1:14">
      <c r="A23" s="180"/>
      <c r="B23" s="183"/>
      <c r="C23" s="156" t="s">
        <v>566</v>
      </c>
      <c r="D23" s="183"/>
      <c r="E23" s="183"/>
      <c r="F23" s="160">
        <v>1</v>
      </c>
      <c r="G23" s="194">
        <v>2.7182818279999998</v>
      </c>
      <c r="H23" s="202"/>
      <c r="I23" s="202"/>
      <c r="J23" s="195"/>
      <c r="K23" s="186" t="s">
        <v>619</v>
      </c>
      <c r="L23" s="203"/>
      <c r="M23" s="187"/>
      <c r="N23" s="167"/>
    </row>
    <row r="24" spans="1:14" ht="31.2" customHeight="1">
      <c r="A24" s="178">
        <v>10</v>
      </c>
      <c r="B24" s="181" t="s">
        <v>620</v>
      </c>
      <c r="C24" s="157"/>
      <c r="D24" s="181" t="s">
        <v>621</v>
      </c>
      <c r="E24" s="181" t="s">
        <v>622</v>
      </c>
      <c r="F24" s="166" t="s">
        <v>601</v>
      </c>
      <c r="G24" s="184" t="s">
        <v>602</v>
      </c>
      <c r="H24" s="201"/>
      <c r="I24" s="201"/>
      <c r="J24" s="185"/>
      <c r="K24" s="184" t="s">
        <v>575</v>
      </c>
      <c r="L24" s="201"/>
      <c r="M24" s="185"/>
      <c r="N24" s="167"/>
    </row>
    <row r="25" spans="1:14">
      <c r="A25" s="179"/>
      <c r="B25" s="182"/>
      <c r="C25" s="157"/>
      <c r="D25" s="182"/>
      <c r="E25" s="182"/>
      <c r="F25" s="160">
        <v>5</v>
      </c>
      <c r="G25" s="194">
        <v>120</v>
      </c>
      <c r="H25" s="202"/>
      <c r="I25" s="202"/>
      <c r="J25" s="195"/>
      <c r="K25" s="186" t="s">
        <v>623</v>
      </c>
      <c r="L25" s="203"/>
      <c r="M25" s="187"/>
      <c r="N25" s="167"/>
    </row>
    <row r="26" spans="1:14">
      <c r="A26" s="180"/>
      <c r="B26" s="183"/>
      <c r="C26" s="157"/>
      <c r="D26" s="183"/>
      <c r="E26" s="183"/>
      <c r="F26" s="160">
        <v>5.28</v>
      </c>
      <c r="G26" s="194">
        <v>120</v>
      </c>
      <c r="H26" s="202"/>
      <c r="I26" s="202"/>
      <c r="J26" s="195"/>
      <c r="K26" s="186" t="s">
        <v>624</v>
      </c>
      <c r="L26" s="203"/>
      <c r="M26" s="187"/>
      <c r="N26" s="167"/>
    </row>
    <row r="27" spans="1:14" ht="22.2" customHeight="1">
      <c r="A27" s="178">
        <v>11</v>
      </c>
      <c r="B27" s="181" t="s">
        <v>625</v>
      </c>
      <c r="C27" s="157"/>
      <c r="D27" s="181" t="s">
        <v>626</v>
      </c>
      <c r="E27" s="181" t="s">
        <v>627</v>
      </c>
      <c r="F27" s="166" t="s">
        <v>628</v>
      </c>
      <c r="G27" s="184" t="s">
        <v>629</v>
      </c>
      <c r="H27" s="201"/>
      <c r="I27" s="201"/>
      <c r="J27" s="185"/>
      <c r="K27" s="184" t="s">
        <v>575</v>
      </c>
      <c r="L27" s="201"/>
      <c r="M27" s="185"/>
      <c r="N27" s="167"/>
    </row>
    <row r="28" spans="1:14">
      <c r="A28" s="180"/>
      <c r="B28" s="183"/>
      <c r="C28" s="157"/>
      <c r="D28" s="183"/>
      <c r="E28" s="183"/>
      <c r="F28" s="160">
        <v>5</v>
      </c>
      <c r="G28" s="194">
        <v>79</v>
      </c>
      <c r="H28" s="202"/>
      <c r="I28" s="202"/>
      <c r="J28" s="195"/>
      <c r="K28" s="186" t="s">
        <v>630</v>
      </c>
      <c r="L28" s="203"/>
      <c r="M28" s="187"/>
      <c r="N28" s="167"/>
    </row>
    <row r="29" spans="1:14" ht="66">
      <c r="A29" s="178">
        <v>12</v>
      </c>
      <c r="B29" s="181" t="s">
        <v>631</v>
      </c>
      <c r="C29" s="157"/>
      <c r="D29" s="181" t="s">
        <v>632</v>
      </c>
      <c r="E29" s="154" t="s">
        <v>633</v>
      </c>
      <c r="F29" s="166" t="s">
        <v>635</v>
      </c>
      <c r="G29" s="184" t="s">
        <v>636</v>
      </c>
      <c r="H29" s="201"/>
      <c r="I29" s="201"/>
      <c r="J29" s="185"/>
      <c r="K29" s="184" t="s">
        <v>602</v>
      </c>
      <c r="L29" s="201"/>
      <c r="M29" s="185"/>
      <c r="N29" s="169" t="s">
        <v>575</v>
      </c>
    </row>
    <row r="30" spans="1:14" ht="52.8">
      <c r="A30" s="180"/>
      <c r="B30" s="183"/>
      <c r="C30" s="157"/>
      <c r="D30" s="183"/>
      <c r="E30" s="168" t="s">
        <v>634</v>
      </c>
      <c r="F30" s="160">
        <v>5</v>
      </c>
      <c r="G30" s="186">
        <v>2</v>
      </c>
      <c r="H30" s="203"/>
      <c r="I30" s="203"/>
      <c r="J30" s="187"/>
      <c r="K30" s="186">
        <v>25</v>
      </c>
      <c r="L30" s="203"/>
      <c r="M30" s="187"/>
      <c r="N30" s="169" t="s">
        <v>637</v>
      </c>
    </row>
    <row r="31" spans="1:14" ht="26.4" customHeight="1">
      <c r="A31" s="178">
        <v>13</v>
      </c>
      <c r="B31" s="181" t="s">
        <v>638</v>
      </c>
      <c r="C31" s="157"/>
      <c r="D31" s="181" t="s">
        <v>639</v>
      </c>
      <c r="E31" s="181" t="s">
        <v>640</v>
      </c>
      <c r="F31" s="166" t="s">
        <v>601</v>
      </c>
      <c r="G31" s="184" t="s">
        <v>641</v>
      </c>
      <c r="H31" s="201"/>
      <c r="I31" s="201"/>
      <c r="J31" s="185"/>
      <c r="K31" s="184" t="s">
        <v>602</v>
      </c>
      <c r="L31" s="201"/>
      <c r="M31" s="185"/>
      <c r="N31" s="169" t="s">
        <v>575</v>
      </c>
    </row>
    <row r="32" spans="1:14" ht="26.4">
      <c r="A32" s="180"/>
      <c r="B32" s="183"/>
      <c r="C32" s="157"/>
      <c r="D32" s="183"/>
      <c r="E32" s="183"/>
      <c r="F32" s="160">
        <v>4567.567</v>
      </c>
      <c r="G32" s="186">
        <v>2</v>
      </c>
      <c r="H32" s="203"/>
      <c r="I32" s="203"/>
      <c r="J32" s="187"/>
      <c r="K32" s="186">
        <v>4567.57</v>
      </c>
      <c r="L32" s="203"/>
      <c r="M32" s="187"/>
      <c r="N32" s="169" t="s">
        <v>642</v>
      </c>
    </row>
    <row r="33" spans="1:14" ht="52.8">
      <c r="A33" s="162">
        <v>14</v>
      </c>
      <c r="B33" s="163" t="s">
        <v>643</v>
      </c>
      <c r="C33" s="157"/>
      <c r="D33" s="163" t="s">
        <v>644</v>
      </c>
      <c r="E33" s="163" t="s">
        <v>645</v>
      </c>
      <c r="F33" s="160">
        <v>4567.567</v>
      </c>
      <c r="G33" s="186">
        <v>2</v>
      </c>
      <c r="H33" s="203"/>
      <c r="I33" s="203"/>
      <c r="J33" s="187"/>
      <c r="K33" s="186">
        <v>4567.5600000000004</v>
      </c>
      <c r="L33" s="203"/>
      <c r="M33" s="187"/>
      <c r="N33" s="169" t="s">
        <v>646</v>
      </c>
    </row>
    <row r="34" spans="1:14" ht="53.4" thickBot="1">
      <c r="A34" s="170">
        <v>15</v>
      </c>
      <c r="B34" s="171" t="s">
        <v>647</v>
      </c>
      <c r="C34" s="165"/>
      <c r="D34" s="171" t="s">
        <v>648</v>
      </c>
      <c r="E34" s="171" t="s">
        <v>649</v>
      </c>
      <c r="F34" s="172">
        <v>4567.567</v>
      </c>
      <c r="G34" s="204">
        <v>2</v>
      </c>
      <c r="H34" s="205"/>
      <c r="I34" s="205"/>
      <c r="J34" s="206"/>
      <c r="K34" s="204">
        <v>4567.57</v>
      </c>
      <c r="L34" s="205"/>
      <c r="M34" s="206"/>
      <c r="N34" s="173" t="s">
        <v>650</v>
      </c>
    </row>
    <row r="35" spans="1:14" ht="18.600000000000001" thickTop="1" thickBot="1">
      <c r="A35" s="207"/>
    </row>
    <row r="36" spans="1:14" ht="18" thickTop="1">
      <c r="A36" s="152" t="s">
        <v>558</v>
      </c>
      <c r="B36" s="174" t="s">
        <v>559</v>
      </c>
      <c r="C36" s="175"/>
      <c r="D36" s="153" t="s">
        <v>560</v>
      </c>
      <c r="E36" s="153" t="s">
        <v>561</v>
      </c>
      <c r="F36" s="174" t="s">
        <v>562</v>
      </c>
      <c r="G36" s="176"/>
      <c r="H36" s="176"/>
      <c r="I36" s="176"/>
      <c r="J36" s="176"/>
      <c r="K36" s="177"/>
    </row>
    <row r="37" spans="1:14" ht="39.6">
      <c r="A37" s="178">
        <v>16</v>
      </c>
      <c r="B37" s="181" t="s">
        <v>651</v>
      </c>
      <c r="C37" s="181" t="s">
        <v>564</v>
      </c>
      <c r="D37" s="154" t="s">
        <v>652</v>
      </c>
      <c r="E37" s="181" t="s">
        <v>654</v>
      </c>
      <c r="F37" s="166" t="s">
        <v>655</v>
      </c>
      <c r="G37" s="160" t="s">
        <v>656</v>
      </c>
      <c r="H37" s="160" t="s">
        <v>657</v>
      </c>
      <c r="I37" s="160" t="s">
        <v>656</v>
      </c>
      <c r="J37" s="160" t="s">
        <v>658</v>
      </c>
      <c r="K37" s="169" t="s">
        <v>659</v>
      </c>
    </row>
    <row r="38" spans="1:14" ht="39.6">
      <c r="A38" s="179"/>
      <c r="B38" s="182"/>
      <c r="C38" s="182"/>
      <c r="D38" s="159" t="s">
        <v>653</v>
      </c>
      <c r="E38" s="182"/>
      <c r="F38" s="166" t="s">
        <v>319</v>
      </c>
      <c r="G38" s="160">
        <v>5</v>
      </c>
      <c r="H38" s="160">
        <v>8</v>
      </c>
      <c r="I38" s="208"/>
      <c r="J38" s="160">
        <v>4</v>
      </c>
      <c r="K38" s="209" t="s">
        <v>660</v>
      </c>
    </row>
    <row r="39" spans="1:14">
      <c r="A39" s="180"/>
      <c r="B39" s="183"/>
      <c r="C39" s="183"/>
      <c r="D39" s="158"/>
      <c r="E39" s="183"/>
      <c r="F39" s="166" t="s">
        <v>662</v>
      </c>
      <c r="G39" s="160">
        <v>10</v>
      </c>
      <c r="H39" s="160">
        <v>20</v>
      </c>
      <c r="I39" s="160">
        <v>30</v>
      </c>
      <c r="J39" s="160">
        <v>40</v>
      </c>
      <c r="K39" s="210" t="s">
        <v>661</v>
      </c>
    </row>
    <row r="40" spans="1:14" ht="52.8">
      <c r="A40" s="162">
        <v>17</v>
      </c>
      <c r="B40" s="163" t="s">
        <v>663</v>
      </c>
      <c r="C40" s="154" t="s">
        <v>579</v>
      </c>
      <c r="D40" s="163" t="s">
        <v>664</v>
      </c>
      <c r="E40" s="163" t="s">
        <v>665</v>
      </c>
      <c r="F40" s="186" t="s">
        <v>666</v>
      </c>
      <c r="G40" s="203"/>
      <c r="H40" s="203"/>
      <c r="I40" s="187"/>
      <c r="J40" s="161">
        <v>4</v>
      </c>
      <c r="K40" s="169" t="s">
        <v>667</v>
      </c>
    </row>
    <row r="41" spans="1:14" ht="52.8">
      <c r="A41" s="162">
        <v>18</v>
      </c>
      <c r="B41" s="163" t="s">
        <v>668</v>
      </c>
      <c r="C41" s="159" t="s">
        <v>566</v>
      </c>
      <c r="D41" s="163" t="s">
        <v>669</v>
      </c>
      <c r="E41" s="163" t="s">
        <v>670</v>
      </c>
      <c r="F41" s="186" t="s">
        <v>671</v>
      </c>
      <c r="G41" s="203"/>
      <c r="H41" s="203"/>
      <c r="I41" s="187"/>
      <c r="J41" s="161">
        <v>3</v>
      </c>
      <c r="K41" s="169" t="s">
        <v>672</v>
      </c>
    </row>
    <row r="42" spans="1:14" ht="52.8">
      <c r="A42" s="162">
        <v>19</v>
      </c>
      <c r="B42" s="163" t="s">
        <v>673</v>
      </c>
      <c r="C42" s="157"/>
      <c r="D42" s="163" t="s">
        <v>674</v>
      </c>
      <c r="E42" s="163" t="s">
        <v>675</v>
      </c>
      <c r="F42" s="186" t="s">
        <v>676</v>
      </c>
      <c r="G42" s="203"/>
      <c r="H42" s="203"/>
      <c r="I42" s="187"/>
      <c r="J42" s="161">
        <v>2</v>
      </c>
      <c r="K42" s="169" t="s">
        <v>677</v>
      </c>
    </row>
    <row r="43" spans="1:14" ht="39.6">
      <c r="A43" s="162">
        <v>20</v>
      </c>
      <c r="B43" s="163" t="s">
        <v>678</v>
      </c>
      <c r="C43" s="157"/>
      <c r="D43" s="163" t="s">
        <v>679</v>
      </c>
      <c r="E43" s="163" t="s">
        <v>680</v>
      </c>
      <c r="F43" s="208"/>
      <c r="G43" s="208"/>
      <c r="H43" s="208"/>
      <c r="I43" s="208"/>
      <c r="J43" s="208"/>
      <c r="K43" s="167"/>
    </row>
    <row r="44" spans="1:14" ht="39.6">
      <c r="A44" s="162">
        <v>21</v>
      </c>
      <c r="B44" s="163" t="s">
        <v>681</v>
      </c>
      <c r="C44" s="158"/>
      <c r="D44" s="163" t="s">
        <v>682</v>
      </c>
      <c r="E44" s="163" t="s">
        <v>683</v>
      </c>
      <c r="F44" s="208"/>
      <c r="G44" s="208"/>
      <c r="H44" s="208"/>
      <c r="I44" s="208"/>
      <c r="J44" s="208"/>
      <c r="K44" s="167"/>
    </row>
    <row r="45" spans="1:14" ht="66">
      <c r="A45" s="178">
        <v>22</v>
      </c>
      <c r="B45" s="181" t="s">
        <v>684</v>
      </c>
      <c r="C45" s="154" t="s">
        <v>685</v>
      </c>
      <c r="D45" s="181" t="s">
        <v>690</v>
      </c>
      <c r="E45" s="154" t="s">
        <v>691</v>
      </c>
      <c r="F45" s="166" t="s">
        <v>601</v>
      </c>
      <c r="G45" s="184" t="s">
        <v>602</v>
      </c>
      <c r="H45" s="185"/>
      <c r="I45" s="184" t="s">
        <v>575</v>
      </c>
      <c r="J45" s="185"/>
      <c r="K45" s="167"/>
    </row>
    <row r="46" spans="1:14" ht="26.4">
      <c r="A46" s="180"/>
      <c r="B46" s="183"/>
      <c r="C46" s="159" t="s">
        <v>686</v>
      </c>
      <c r="D46" s="183"/>
      <c r="E46" s="168" t="s">
        <v>692</v>
      </c>
      <c r="F46" s="160" t="s">
        <v>693</v>
      </c>
      <c r="G46" s="194" t="s">
        <v>694</v>
      </c>
      <c r="H46" s="195"/>
      <c r="I46" s="186" t="s">
        <v>695</v>
      </c>
      <c r="J46" s="187"/>
      <c r="K46" s="167"/>
    </row>
    <row r="47" spans="1:14" ht="52.8">
      <c r="A47" s="162">
        <v>23</v>
      </c>
      <c r="B47" s="163" t="s">
        <v>696</v>
      </c>
      <c r="C47" s="159" t="s">
        <v>687</v>
      </c>
      <c r="D47" s="163" t="s">
        <v>697</v>
      </c>
      <c r="E47" s="163" t="s">
        <v>698</v>
      </c>
      <c r="F47" s="160" t="s">
        <v>693</v>
      </c>
      <c r="G47" s="194" t="s">
        <v>699</v>
      </c>
      <c r="H47" s="195"/>
      <c r="I47" s="186" t="s">
        <v>700</v>
      </c>
      <c r="J47" s="187"/>
      <c r="K47" s="212"/>
    </row>
    <row r="48" spans="1:14" ht="52.8">
      <c r="A48" s="162">
        <v>24</v>
      </c>
      <c r="B48" s="163" t="s">
        <v>701</v>
      </c>
      <c r="C48" s="211"/>
      <c r="D48" s="163" t="s">
        <v>702</v>
      </c>
      <c r="E48" s="163" t="s">
        <v>703</v>
      </c>
      <c r="F48" s="160" t="s">
        <v>704</v>
      </c>
      <c r="G48" s="194" t="s">
        <v>705</v>
      </c>
      <c r="H48" s="195"/>
      <c r="I48" s="186" t="s">
        <v>706</v>
      </c>
      <c r="J48" s="187"/>
      <c r="K48" s="167"/>
    </row>
    <row r="49" spans="1:11" ht="35.4" customHeight="1">
      <c r="A49" s="178">
        <v>25</v>
      </c>
      <c r="B49" s="181" t="s">
        <v>707</v>
      </c>
      <c r="C49" s="159" t="s">
        <v>688</v>
      </c>
      <c r="D49" s="181" t="s">
        <v>708</v>
      </c>
      <c r="E49" s="181" t="s">
        <v>709</v>
      </c>
      <c r="F49" s="166" t="s">
        <v>601</v>
      </c>
      <c r="G49" s="184" t="s">
        <v>602</v>
      </c>
      <c r="H49" s="185"/>
      <c r="I49" s="184" t="s">
        <v>575</v>
      </c>
      <c r="J49" s="185"/>
      <c r="K49" s="212"/>
    </row>
    <row r="50" spans="1:11">
      <c r="A50" s="180"/>
      <c r="B50" s="183"/>
      <c r="C50" s="159" t="s">
        <v>689</v>
      </c>
      <c r="D50" s="183"/>
      <c r="E50" s="183"/>
      <c r="F50" s="160" t="s">
        <v>710</v>
      </c>
      <c r="G50" s="194" t="s">
        <v>711</v>
      </c>
      <c r="H50" s="195"/>
      <c r="I50" s="186" t="s">
        <v>712</v>
      </c>
      <c r="J50" s="187"/>
      <c r="K50" s="212"/>
    </row>
    <row r="51" spans="1:11" ht="52.8">
      <c r="A51" s="162">
        <v>26</v>
      </c>
      <c r="B51" s="163" t="s">
        <v>713</v>
      </c>
      <c r="C51" s="157"/>
      <c r="D51" s="163" t="s">
        <v>714</v>
      </c>
      <c r="E51" s="163" t="s">
        <v>715</v>
      </c>
      <c r="F51" s="160" t="s">
        <v>716</v>
      </c>
      <c r="G51" s="194" t="s">
        <v>717</v>
      </c>
      <c r="H51" s="195"/>
      <c r="I51" s="186" t="s">
        <v>718</v>
      </c>
      <c r="J51" s="187"/>
      <c r="K51" s="212"/>
    </row>
    <row r="52" spans="1:11" ht="52.8">
      <c r="A52" s="162">
        <v>27</v>
      </c>
      <c r="B52" s="163" t="s">
        <v>719</v>
      </c>
      <c r="C52" s="157"/>
      <c r="D52" s="163" t="s">
        <v>720</v>
      </c>
      <c r="E52" s="163" t="s">
        <v>721</v>
      </c>
      <c r="F52" s="160" t="s">
        <v>722</v>
      </c>
      <c r="G52" s="194" t="s">
        <v>723</v>
      </c>
      <c r="H52" s="195"/>
      <c r="I52" s="186" t="s">
        <v>724</v>
      </c>
      <c r="J52" s="187"/>
      <c r="K52" s="212"/>
    </row>
    <row r="53" spans="1:11" ht="66">
      <c r="A53" s="162">
        <v>28</v>
      </c>
      <c r="B53" s="163" t="s">
        <v>725</v>
      </c>
      <c r="C53" s="158"/>
      <c r="D53" s="163" t="s">
        <v>726</v>
      </c>
      <c r="E53" s="163" t="s">
        <v>727</v>
      </c>
      <c r="F53" s="160" t="s">
        <v>728</v>
      </c>
      <c r="G53" s="194" t="s">
        <v>728</v>
      </c>
      <c r="H53" s="195"/>
      <c r="I53" s="186" t="s">
        <v>729</v>
      </c>
      <c r="J53" s="187"/>
      <c r="K53" s="212"/>
    </row>
    <row r="54" spans="1:11" ht="66">
      <c r="A54" s="178">
        <v>29</v>
      </c>
      <c r="B54" s="181" t="s">
        <v>730</v>
      </c>
      <c r="C54" s="154" t="s">
        <v>731</v>
      </c>
      <c r="D54" s="181" t="s">
        <v>732</v>
      </c>
      <c r="E54" s="154" t="s">
        <v>733</v>
      </c>
      <c r="F54" s="166" t="s">
        <v>570</v>
      </c>
      <c r="G54" s="160" t="s">
        <v>576</v>
      </c>
      <c r="H54" s="160" t="s">
        <v>577</v>
      </c>
      <c r="I54" s="160" t="s">
        <v>564</v>
      </c>
      <c r="J54" s="186" t="s">
        <v>575</v>
      </c>
      <c r="K54" s="219"/>
    </row>
    <row r="55" spans="1:11" ht="66">
      <c r="A55" s="180"/>
      <c r="B55" s="183"/>
      <c r="C55" s="159" t="s">
        <v>566</v>
      </c>
      <c r="D55" s="183"/>
      <c r="E55" s="213" t="s">
        <v>734</v>
      </c>
      <c r="F55" s="166" t="s">
        <v>735</v>
      </c>
      <c r="G55" s="160">
        <v>60</v>
      </c>
      <c r="H55" s="160">
        <v>50</v>
      </c>
      <c r="I55" s="160">
        <v>70</v>
      </c>
      <c r="J55" s="186" t="s">
        <v>736</v>
      </c>
      <c r="K55" s="219"/>
    </row>
    <row r="56" spans="1:11" ht="39.6">
      <c r="A56" s="162">
        <v>30</v>
      </c>
      <c r="B56" s="163" t="s">
        <v>737</v>
      </c>
      <c r="C56" s="157"/>
      <c r="D56" s="163" t="s">
        <v>738</v>
      </c>
      <c r="E56" s="163" t="s">
        <v>739</v>
      </c>
      <c r="F56" s="166" t="s">
        <v>740</v>
      </c>
      <c r="G56" s="160">
        <v>100</v>
      </c>
      <c r="H56" s="160">
        <v>80</v>
      </c>
      <c r="I56" s="160">
        <v>90</v>
      </c>
      <c r="J56" s="186" t="s">
        <v>741</v>
      </c>
      <c r="K56" s="219"/>
    </row>
    <row r="57" spans="1:11" ht="52.8">
      <c r="A57" s="162">
        <v>31</v>
      </c>
      <c r="B57" s="163" t="s">
        <v>742</v>
      </c>
      <c r="C57" s="158"/>
      <c r="D57" s="163" t="s">
        <v>743</v>
      </c>
      <c r="E57" s="163" t="s">
        <v>744</v>
      </c>
      <c r="F57" s="166" t="s">
        <v>745</v>
      </c>
      <c r="G57" s="160">
        <v>80</v>
      </c>
      <c r="H57" s="160">
        <v>100</v>
      </c>
      <c r="I57" s="160">
        <v>60</v>
      </c>
      <c r="J57" s="186" t="s">
        <v>746</v>
      </c>
      <c r="K57" s="219"/>
    </row>
    <row r="58" spans="1:11" ht="35.4" customHeight="1">
      <c r="A58" s="178">
        <v>32</v>
      </c>
      <c r="B58" s="181" t="s">
        <v>747</v>
      </c>
      <c r="C58" s="154" t="s">
        <v>748</v>
      </c>
      <c r="D58" s="181" t="s">
        <v>749</v>
      </c>
      <c r="E58" s="181" t="s">
        <v>750</v>
      </c>
      <c r="F58" s="166" t="s">
        <v>601</v>
      </c>
      <c r="G58" s="184" t="s">
        <v>602</v>
      </c>
      <c r="H58" s="185"/>
      <c r="I58" s="184" t="s">
        <v>575</v>
      </c>
      <c r="J58" s="185"/>
      <c r="K58" s="167"/>
    </row>
    <row r="59" spans="1:11">
      <c r="A59" s="180"/>
      <c r="B59" s="183"/>
      <c r="C59" s="159" t="s">
        <v>566</v>
      </c>
      <c r="D59" s="183"/>
      <c r="E59" s="183"/>
      <c r="F59" s="160" t="s">
        <v>751</v>
      </c>
      <c r="G59" s="220">
        <v>44691</v>
      </c>
      <c r="H59" s="221"/>
      <c r="I59" s="186" t="s">
        <v>752</v>
      </c>
      <c r="J59" s="187"/>
      <c r="K59" s="167"/>
    </row>
    <row r="60" spans="1:11" ht="52.8">
      <c r="A60" s="162">
        <v>33</v>
      </c>
      <c r="B60" s="163" t="s">
        <v>753</v>
      </c>
      <c r="C60" s="157"/>
      <c r="D60" s="163" t="s">
        <v>754</v>
      </c>
      <c r="E60" s="163" t="s">
        <v>755</v>
      </c>
      <c r="F60" s="222">
        <v>44691</v>
      </c>
      <c r="G60" s="223"/>
      <c r="H60" s="224"/>
      <c r="I60" s="186" t="s">
        <v>754</v>
      </c>
      <c r="J60" s="187"/>
      <c r="K60" s="167"/>
    </row>
    <row r="61" spans="1:11" ht="66">
      <c r="A61" s="162">
        <v>34</v>
      </c>
      <c r="B61" s="163" t="s">
        <v>756</v>
      </c>
      <c r="C61" s="157"/>
      <c r="D61" s="163" t="s">
        <v>757</v>
      </c>
      <c r="E61" s="163" t="s">
        <v>758</v>
      </c>
      <c r="F61" s="225">
        <v>44691.4375</v>
      </c>
      <c r="G61" s="226"/>
      <c r="H61" s="227"/>
      <c r="I61" s="186" t="s">
        <v>757</v>
      </c>
      <c r="J61" s="187"/>
      <c r="K61" s="167"/>
    </row>
    <row r="62" spans="1:11" ht="39.6">
      <c r="A62" s="162">
        <v>35</v>
      </c>
      <c r="B62" s="163" t="s">
        <v>759</v>
      </c>
      <c r="C62" s="157"/>
      <c r="D62" s="163" t="s">
        <v>760</v>
      </c>
      <c r="E62" s="163" t="s">
        <v>761</v>
      </c>
      <c r="F62" s="214">
        <v>44691</v>
      </c>
      <c r="G62" s="186">
        <v>10</v>
      </c>
      <c r="H62" s="187"/>
      <c r="I62" s="186" t="s">
        <v>762</v>
      </c>
      <c r="J62" s="187"/>
      <c r="K62" s="167"/>
    </row>
    <row r="63" spans="1:11" ht="26.4">
      <c r="A63" s="162">
        <v>36</v>
      </c>
      <c r="B63" s="163" t="s">
        <v>763</v>
      </c>
      <c r="C63" s="157"/>
      <c r="D63" s="163" t="s">
        <v>764</v>
      </c>
      <c r="E63" s="163" t="s">
        <v>765</v>
      </c>
      <c r="F63" s="214">
        <v>44691</v>
      </c>
      <c r="G63" s="186">
        <v>2022</v>
      </c>
      <c r="H63" s="187"/>
      <c r="I63" s="186" t="s">
        <v>766</v>
      </c>
      <c r="J63" s="187"/>
      <c r="K63" s="167"/>
    </row>
    <row r="64" spans="1:11" ht="26.4">
      <c r="A64" s="162">
        <v>37</v>
      </c>
      <c r="B64" s="163" t="s">
        <v>767</v>
      </c>
      <c r="C64" s="157"/>
      <c r="D64" s="163" t="s">
        <v>768</v>
      </c>
      <c r="E64" s="163" t="s">
        <v>769</v>
      </c>
      <c r="F64" s="214">
        <v>44691</v>
      </c>
      <c r="G64" s="186">
        <v>10</v>
      </c>
      <c r="H64" s="187"/>
      <c r="I64" s="186" t="s">
        <v>770</v>
      </c>
      <c r="J64" s="187"/>
      <c r="K64" s="167"/>
    </row>
    <row r="65" spans="1:11" ht="39.6">
      <c r="A65" s="162">
        <v>38</v>
      </c>
      <c r="B65" s="163" t="s">
        <v>771</v>
      </c>
      <c r="C65" s="158"/>
      <c r="D65" s="163" t="s">
        <v>772</v>
      </c>
      <c r="E65" s="163" t="s">
        <v>773</v>
      </c>
      <c r="F65" s="214">
        <v>44691</v>
      </c>
      <c r="G65" s="186">
        <v>3</v>
      </c>
      <c r="H65" s="187"/>
      <c r="I65" s="186" t="s">
        <v>774</v>
      </c>
      <c r="J65" s="187"/>
      <c r="K65" s="215" t="s">
        <v>775</v>
      </c>
    </row>
    <row r="66" spans="1:11" ht="39.6">
      <c r="A66" s="162">
        <v>39</v>
      </c>
      <c r="B66" s="163" t="s">
        <v>776</v>
      </c>
      <c r="C66" s="154" t="s">
        <v>777</v>
      </c>
      <c r="D66" s="163" t="s">
        <v>778</v>
      </c>
      <c r="E66" s="163" t="s">
        <v>779</v>
      </c>
      <c r="F66" s="208"/>
      <c r="G66" s="228">
        <v>0.58287037037037037</v>
      </c>
      <c r="H66" s="229"/>
      <c r="I66" s="186" t="s">
        <v>780</v>
      </c>
      <c r="J66" s="187"/>
      <c r="K66" s="167"/>
    </row>
    <row r="67" spans="1:11" ht="26.4">
      <c r="A67" s="162">
        <v>40</v>
      </c>
      <c r="B67" s="163" t="s">
        <v>781</v>
      </c>
      <c r="C67" s="159" t="s">
        <v>566</v>
      </c>
      <c r="D67" s="163" t="s">
        <v>782</v>
      </c>
      <c r="E67" s="163" t="s">
        <v>783</v>
      </c>
      <c r="F67" s="216">
        <v>0.55590277777777775</v>
      </c>
      <c r="G67" s="186">
        <v>13</v>
      </c>
      <c r="H67" s="187"/>
      <c r="I67" s="186" t="s">
        <v>784</v>
      </c>
      <c r="J67" s="187"/>
      <c r="K67" s="167"/>
    </row>
    <row r="68" spans="1:11" ht="26.4">
      <c r="A68" s="162">
        <v>41</v>
      </c>
      <c r="B68" s="163" t="s">
        <v>785</v>
      </c>
      <c r="C68" s="157"/>
      <c r="D68" s="163" t="s">
        <v>786</v>
      </c>
      <c r="E68" s="163" t="s">
        <v>787</v>
      </c>
      <c r="F68" s="216">
        <v>0.55590277777777775</v>
      </c>
      <c r="G68" s="186">
        <v>20</v>
      </c>
      <c r="H68" s="187"/>
      <c r="I68" s="186" t="s">
        <v>788</v>
      </c>
      <c r="J68" s="187"/>
      <c r="K68" s="167"/>
    </row>
    <row r="69" spans="1:11" ht="27" thickBot="1">
      <c r="A69" s="170">
        <v>42</v>
      </c>
      <c r="B69" s="171" t="s">
        <v>789</v>
      </c>
      <c r="C69" s="165"/>
      <c r="D69" s="171" t="s">
        <v>790</v>
      </c>
      <c r="E69" s="171" t="s">
        <v>791</v>
      </c>
      <c r="F69" s="217">
        <v>0.55590277777777775</v>
      </c>
      <c r="G69" s="204">
        <v>30</v>
      </c>
      <c r="H69" s="206"/>
      <c r="I69" s="204" t="s">
        <v>792</v>
      </c>
      <c r="J69" s="206"/>
      <c r="K69" s="218"/>
    </row>
    <row r="70" spans="1:11" ht="18.600000000000001" thickTop="1" thickBot="1">
      <c r="A70" s="207"/>
    </row>
    <row r="71" spans="1:11" ht="18" thickTop="1">
      <c r="A71" s="152" t="s">
        <v>558</v>
      </c>
      <c r="B71" s="174" t="s">
        <v>559</v>
      </c>
      <c r="C71" s="175"/>
      <c r="D71" s="153" t="s">
        <v>560</v>
      </c>
      <c r="E71" s="153" t="s">
        <v>561</v>
      </c>
      <c r="F71" s="174" t="s">
        <v>562</v>
      </c>
      <c r="G71" s="176"/>
      <c r="H71" s="176"/>
      <c r="I71" s="176"/>
      <c r="J71" s="176"/>
      <c r="K71" s="177"/>
    </row>
    <row r="72" spans="1:11" ht="92.4">
      <c r="A72" s="178">
        <v>43</v>
      </c>
      <c r="B72" s="181" t="s">
        <v>793</v>
      </c>
      <c r="C72" s="154" t="s">
        <v>794</v>
      </c>
      <c r="D72" s="181" t="s">
        <v>796</v>
      </c>
      <c r="E72" s="154" t="s">
        <v>797</v>
      </c>
      <c r="F72" s="166" t="s">
        <v>570</v>
      </c>
      <c r="G72" s="166" t="s">
        <v>582</v>
      </c>
      <c r="H72" s="166" t="s">
        <v>799</v>
      </c>
      <c r="I72" s="184" t="s">
        <v>602</v>
      </c>
      <c r="J72" s="185"/>
      <c r="K72" s="167"/>
    </row>
    <row r="73" spans="1:11" ht="52.8">
      <c r="A73" s="179"/>
      <c r="B73" s="182"/>
      <c r="C73" s="211"/>
      <c r="D73" s="182"/>
      <c r="E73" s="159" t="s">
        <v>798</v>
      </c>
      <c r="F73" s="160" t="s">
        <v>745</v>
      </c>
      <c r="G73" s="160">
        <v>72.2</v>
      </c>
      <c r="H73" s="160" t="s">
        <v>800</v>
      </c>
      <c r="I73" s="186" t="s">
        <v>801</v>
      </c>
      <c r="J73" s="203"/>
      <c r="K73" s="219"/>
    </row>
    <row r="74" spans="1:11">
      <c r="A74" s="179"/>
      <c r="B74" s="182"/>
      <c r="C74" s="159" t="s">
        <v>795</v>
      </c>
      <c r="D74" s="182"/>
      <c r="E74" s="157"/>
      <c r="F74" s="160" t="s">
        <v>802</v>
      </c>
      <c r="G74" s="160">
        <v>66.400000000000006</v>
      </c>
      <c r="H74" s="160" t="s">
        <v>803</v>
      </c>
      <c r="I74" s="186" t="s">
        <v>804</v>
      </c>
      <c r="J74" s="203"/>
      <c r="K74" s="219"/>
    </row>
    <row r="75" spans="1:11">
      <c r="A75" s="180"/>
      <c r="B75" s="183"/>
      <c r="C75" s="211"/>
      <c r="D75" s="183"/>
      <c r="E75" s="158"/>
      <c r="F75" s="184" t="s">
        <v>805</v>
      </c>
      <c r="G75" s="185"/>
      <c r="H75" s="208"/>
      <c r="I75" s="184" t="s">
        <v>805</v>
      </c>
      <c r="J75" s="185"/>
      <c r="K75" s="167"/>
    </row>
    <row r="76" spans="1:11" ht="52.8" customHeight="1">
      <c r="A76" s="178">
        <v>44</v>
      </c>
      <c r="B76" s="181" t="s">
        <v>806</v>
      </c>
      <c r="C76" s="159" t="s">
        <v>566</v>
      </c>
      <c r="D76" s="181" t="s">
        <v>807</v>
      </c>
      <c r="E76" s="181" t="s">
        <v>797</v>
      </c>
      <c r="F76" s="166">
        <v>60</v>
      </c>
      <c r="G76" s="166" t="s">
        <v>803</v>
      </c>
      <c r="H76" s="208"/>
      <c r="I76" s="166">
        <v>60</v>
      </c>
      <c r="J76" s="166">
        <v>70</v>
      </c>
      <c r="K76" s="169" t="s">
        <v>808</v>
      </c>
    </row>
    <row r="77" spans="1:11" ht="39.6">
      <c r="A77" s="180"/>
      <c r="B77" s="183"/>
      <c r="C77" s="157"/>
      <c r="D77" s="183"/>
      <c r="E77" s="183"/>
      <c r="F77" s="166">
        <v>70</v>
      </c>
      <c r="G77" s="166" t="s">
        <v>800</v>
      </c>
      <c r="H77" s="208"/>
      <c r="I77" s="166" t="s">
        <v>803</v>
      </c>
      <c r="J77" s="166" t="s">
        <v>800</v>
      </c>
      <c r="K77" s="169" t="s">
        <v>809</v>
      </c>
    </row>
    <row r="78" spans="1:11">
      <c r="A78" s="178">
        <v>45</v>
      </c>
      <c r="B78" s="181" t="s">
        <v>810</v>
      </c>
      <c r="C78" s="157"/>
      <c r="D78" s="181" t="s">
        <v>811</v>
      </c>
      <c r="E78" s="181" t="s">
        <v>812</v>
      </c>
      <c r="F78" s="160" t="s">
        <v>813</v>
      </c>
      <c r="G78" s="166" t="s">
        <v>814</v>
      </c>
      <c r="H78" s="186" t="s">
        <v>575</v>
      </c>
      <c r="I78" s="203"/>
      <c r="J78" s="203"/>
      <c r="K78" s="219"/>
    </row>
    <row r="79" spans="1:11">
      <c r="A79" s="179"/>
      <c r="B79" s="182"/>
      <c r="C79" s="157"/>
      <c r="D79" s="182"/>
      <c r="E79" s="182"/>
      <c r="F79" s="160">
        <v>1</v>
      </c>
      <c r="G79" s="161" t="s">
        <v>815</v>
      </c>
      <c r="H79" s="186" t="s">
        <v>816</v>
      </c>
      <c r="I79" s="203"/>
      <c r="J79" s="203"/>
      <c r="K79" s="219"/>
    </row>
    <row r="80" spans="1:11">
      <c r="A80" s="179"/>
      <c r="B80" s="182"/>
      <c r="C80" s="157"/>
      <c r="D80" s="182"/>
      <c r="E80" s="182"/>
      <c r="F80" s="160">
        <v>2</v>
      </c>
      <c r="G80" s="161" t="s">
        <v>817</v>
      </c>
      <c r="H80" s="186" t="s">
        <v>816</v>
      </c>
      <c r="I80" s="203"/>
      <c r="J80" s="203"/>
      <c r="K80" s="219"/>
    </row>
    <row r="81" spans="1:11">
      <c r="A81" s="180"/>
      <c r="B81" s="183"/>
      <c r="C81" s="157"/>
      <c r="D81" s="183"/>
      <c r="E81" s="183"/>
      <c r="F81" s="160">
        <v>3</v>
      </c>
      <c r="G81" s="161" t="s">
        <v>818</v>
      </c>
      <c r="H81" s="186" t="s">
        <v>816</v>
      </c>
      <c r="I81" s="203"/>
      <c r="J81" s="203"/>
      <c r="K81" s="219"/>
    </row>
    <row r="82" spans="1:11" ht="66">
      <c r="A82" s="178">
        <v>46</v>
      </c>
      <c r="B82" s="181" t="s">
        <v>819</v>
      </c>
      <c r="C82" s="157"/>
      <c r="D82" s="181" t="s">
        <v>820</v>
      </c>
      <c r="E82" s="154" t="s">
        <v>821</v>
      </c>
      <c r="F82" s="166" t="s">
        <v>570</v>
      </c>
      <c r="G82" s="160" t="s">
        <v>823</v>
      </c>
      <c r="H82" s="160" t="s">
        <v>824</v>
      </c>
      <c r="I82" s="160" t="s">
        <v>825</v>
      </c>
      <c r="J82" s="186" t="s">
        <v>826</v>
      </c>
      <c r="K82" s="219"/>
    </row>
    <row r="83" spans="1:11" ht="66">
      <c r="A83" s="179"/>
      <c r="B83" s="182"/>
      <c r="C83" s="157"/>
      <c r="D83" s="182"/>
      <c r="E83" s="159" t="s">
        <v>822</v>
      </c>
      <c r="F83" s="166" t="s">
        <v>827</v>
      </c>
      <c r="G83" s="160" t="s">
        <v>828</v>
      </c>
      <c r="H83" s="160" t="s">
        <v>829</v>
      </c>
      <c r="I83" s="160" t="s">
        <v>830</v>
      </c>
      <c r="J83" s="166" t="s">
        <v>602</v>
      </c>
      <c r="K83" s="230" t="s">
        <v>575</v>
      </c>
    </row>
    <row r="84" spans="1:11" ht="26.4">
      <c r="A84" s="179"/>
      <c r="B84" s="182"/>
      <c r="C84" s="157"/>
      <c r="D84" s="182"/>
      <c r="E84" s="157"/>
      <c r="F84" s="166" t="s">
        <v>831</v>
      </c>
      <c r="G84" s="160">
        <v>2</v>
      </c>
      <c r="H84" s="160">
        <v>1</v>
      </c>
      <c r="I84" s="160">
        <v>3</v>
      </c>
      <c r="J84" s="161">
        <v>2</v>
      </c>
      <c r="K84" s="169" t="s">
        <v>832</v>
      </c>
    </row>
    <row r="85" spans="1:11" ht="26.4">
      <c r="A85" s="180"/>
      <c r="B85" s="183"/>
      <c r="C85" s="157"/>
      <c r="D85" s="183"/>
      <c r="E85" s="158"/>
      <c r="F85" s="166" t="s">
        <v>833</v>
      </c>
      <c r="G85" s="160">
        <v>3</v>
      </c>
      <c r="H85" s="160">
        <v>2</v>
      </c>
      <c r="I85" s="160">
        <v>1</v>
      </c>
      <c r="J85" s="161" t="s">
        <v>830</v>
      </c>
      <c r="K85" s="169" t="s">
        <v>834</v>
      </c>
    </row>
    <row r="86" spans="1:11" ht="30.6" customHeight="1">
      <c r="A86" s="178">
        <v>47</v>
      </c>
      <c r="B86" s="181" t="s">
        <v>835</v>
      </c>
      <c r="C86" s="157"/>
      <c r="D86" s="181" t="s">
        <v>836</v>
      </c>
      <c r="E86" s="181" t="s">
        <v>837</v>
      </c>
      <c r="F86" s="184" t="s">
        <v>814</v>
      </c>
      <c r="G86" s="185"/>
      <c r="H86" s="234"/>
      <c r="I86" s="234"/>
      <c r="J86" s="234"/>
      <c r="K86" s="237" t="s">
        <v>838</v>
      </c>
    </row>
    <row r="87" spans="1:11">
      <c r="A87" s="179"/>
      <c r="B87" s="182"/>
      <c r="C87" s="157"/>
      <c r="D87" s="182"/>
      <c r="E87" s="182"/>
      <c r="F87" s="166" t="s">
        <v>570</v>
      </c>
      <c r="G87" s="166" t="s">
        <v>827</v>
      </c>
      <c r="H87" s="235"/>
      <c r="I87" s="235"/>
      <c r="J87" s="235"/>
      <c r="K87" s="238"/>
    </row>
    <row r="88" spans="1:11" ht="18" thickBot="1">
      <c r="A88" s="232"/>
      <c r="B88" s="233"/>
      <c r="C88" s="165"/>
      <c r="D88" s="233"/>
      <c r="E88" s="233"/>
      <c r="F88" s="172" t="s">
        <v>823</v>
      </c>
      <c r="G88" s="231" t="s">
        <v>828</v>
      </c>
      <c r="H88" s="236"/>
      <c r="I88" s="236"/>
      <c r="J88" s="236"/>
      <c r="K88" s="239"/>
    </row>
    <row r="89" spans="1:11" ht="18" thickTop="1"/>
  </sheetData>
  <mergeCells count="210">
    <mergeCell ref="I86:I88"/>
    <mergeCell ref="J86:J88"/>
    <mergeCell ref="K86:K88"/>
    <mergeCell ref="A82:A85"/>
    <mergeCell ref="B82:B85"/>
    <mergeCell ref="D82:D85"/>
    <mergeCell ref="J82:K82"/>
    <mergeCell ref="A86:A88"/>
    <mergeCell ref="B86:B88"/>
    <mergeCell ref="D86:D88"/>
    <mergeCell ref="E86:E88"/>
    <mergeCell ref="F86:G86"/>
    <mergeCell ref="H86:H88"/>
    <mergeCell ref="A78:A81"/>
    <mergeCell ref="B78:B81"/>
    <mergeCell ref="D78:D81"/>
    <mergeCell ref="E78:E81"/>
    <mergeCell ref="H78:K78"/>
    <mergeCell ref="H79:K79"/>
    <mergeCell ref="H80:K80"/>
    <mergeCell ref="H81:K81"/>
    <mergeCell ref="F75:G75"/>
    <mergeCell ref="I75:J75"/>
    <mergeCell ref="A76:A77"/>
    <mergeCell ref="B76:B77"/>
    <mergeCell ref="D76:D77"/>
    <mergeCell ref="E76:E77"/>
    <mergeCell ref="G69:H69"/>
    <mergeCell ref="I69:J69"/>
    <mergeCell ref="B71:C71"/>
    <mergeCell ref="F71:K71"/>
    <mergeCell ref="A72:A75"/>
    <mergeCell ref="B72:B75"/>
    <mergeCell ref="D72:D75"/>
    <mergeCell ref="I72:J72"/>
    <mergeCell ref="I73:K73"/>
    <mergeCell ref="I74:K74"/>
    <mergeCell ref="G66:H66"/>
    <mergeCell ref="I66:J66"/>
    <mergeCell ref="G67:H67"/>
    <mergeCell ref="I67:J67"/>
    <mergeCell ref="G68:H68"/>
    <mergeCell ref="I68:J68"/>
    <mergeCell ref="G63:H63"/>
    <mergeCell ref="I63:J63"/>
    <mergeCell ref="G64:H64"/>
    <mergeCell ref="I64:J64"/>
    <mergeCell ref="G65:H65"/>
    <mergeCell ref="I65:J65"/>
    <mergeCell ref="F60:H60"/>
    <mergeCell ref="I60:J60"/>
    <mergeCell ref="F61:H61"/>
    <mergeCell ref="I61:J61"/>
    <mergeCell ref="G62:H62"/>
    <mergeCell ref="I62:J62"/>
    <mergeCell ref="J56:K56"/>
    <mergeCell ref="J57:K57"/>
    <mergeCell ref="A58:A59"/>
    <mergeCell ref="B58:B59"/>
    <mergeCell ref="D58:D59"/>
    <mergeCell ref="E58:E59"/>
    <mergeCell ref="G58:H58"/>
    <mergeCell ref="I58:J58"/>
    <mergeCell ref="G59:H59"/>
    <mergeCell ref="I59:J59"/>
    <mergeCell ref="G53:H53"/>
    <mergeCell ref="I53:J53"/>
    <mergeCell ref="A54:A55"/>
    <mergeCell ref="B54:B55"/>
    <mergeCell ref="D54:D55"/>
    <mergeCell ref="J54:K54"/>
    <mergeCell ref="J55:K55"/>
    <mergeCell ref="G50:H50"/>
    <mergeCell ref="I50:J50"/>
    <mergeCell ref="G51:H51"/>
    <mergeCell ref="I51:J51"/>
    <mergeCell ref="G52:H52"/>
    <mergeCell ref="I52:J52"/>
    <mergeCell ref="G47:H47"/>
    <mergeCell ref="I47:J47"/>
    <mergeCell ref="G48:H48"/>
    <mergeCell ref="I48:J48"/>
    <mergeCell ref="A49:A50"/>
    <mergeCell ref="B49:B50"/>
    <mergeCell ref="D49:D50"/>
    <mergeCell ref="E49:E50"/>
    <mergeCell ref="G49:H49"/>
    <mergeCell ref="I49:J49"/>
    <mergeCell ref="F42:I42"/>
    <mergeCell ref="A45:A46"/>
    <mergeCell ref="B45:B46"/>
    <mergeCell ref="D45:D46"/>
    <mergeCell ref="G45:H45"/>
    <mergeCell ref="I45:J45"/>
    <mergeCell ref="G46:H46"/>
    <mergeCell ref="I46:J46"/>
    <mergeCell ref="A37:A39"/>
    <mergeCell ref="B37:B39"/>
    <mergeCell ref="C37:C39"/>
    <mergeCell ref="E37:E39"/>
    <mergeCell ref="F40:I40"/>
    <mergeCell ref="F41:I41"/>
    <mergeCell ref="G33:J33"/>
    <mergeCell ref="K33:M33"/>
    <mergeCell ref="G34:J34"/>
    <mergeCell ref="K34:M34"/>
    <mergeCell ref="B36:C36"/>
    <mergeCell ref="F36:K36"/>
    <mergeCell ref="A31:A32"/>
    <mergeCell ref="B31:B32"/>
    <mergeCell ref="D31:D32"/>
    <mergeCell ref="E31:E32"/>
    <mergeCell ref="G31:J31"/>
    <mergeCell ref="K31:M31"/>
    <mergeCell ref="G32:J32"/>
    <mergeCell ref="K32:M32"/>
    <mergeCell ref="A29:A30"/>
    <mergeCell ref="B29:B30"/>
    <mergeCell ref="D29:D30"/>
    <mergeCell ref="G29:J29"/>
    <mergeCell ref="K29:M29"/>
    <mergeCell ref="G30:J30"/>
    <mergeCell ref="K30:M30"/>
    <mergeCell ref="A27:A28"/>
    <mergeCell ref="B27:B28"/>
    <mergeCell ref="D27:D28"/>
    <mergeCell ref="E27:E28"/>
    <mergeCell ref="G27:J27"/>
    <mergeCell ref="K27:M27"/>
    <mergeCell ref="G28:J28"/>
    <mergeCell ref="K28:M28"/>
    <mergeCell ref="A24:A26"/>
    <mergeCell ref="B24:B26"/>
    <mergeCell ref="D24:D26"/>
    <mergeCell ref="E24:E26"/>
    <mergeCell ref="G24:J24"/>
    <mergeCell ref="K24:M24"/>
    <mergeCell ref="G25:J25"/>
    <mergeCell ref="K25:M25"/>
    <mergeCell ref="G26:J26"/>
    <mergeCell ref="K26:M26"/>
    <mergeCell ref="A22:A23"/>
    <mergeCell ref="B22:B23"/>
    <mergeCell ref="D22:D23"/>
    <mergeCell ref="E22:E23"/>
    <mergeCell ref="G22:J22"/>
    <mergeCell ref="K22:M22"/>
    <mergeCell ref="G23:J23"/>
    <mergeCell ref="K23:M23"/>
    <mergeCell ref="A19:A21"/>
    <mergeCell ref="B19:B21"/>
    <mergeCell ref="D19:D21"/>
    <mergeCell ref="E19:E21"/>
    <mergeCell ref="G19:J19"/>
    <mergeCell ref="K19:M19"/>
    <mergeCell ref="G20:J20"/>
    <mergeCell ref="K20:M20"/>
    <mergeCell ref="G21:J21"/>
    <mergeCell ref="K21:M21"/>
    <mergeCell ref="A16:A18"/>
    <mergeCell ref="B16:B18"/>
    <mergeCell ref="D16:D18"/>
    <mergeCell ref="G16:J16"/>
    <mergeCell ref="K16:M16"/>
    <mergeCell ref="G17:J17"/>
    <mergeCell ref="K17:M17"/>
    <mergeCell ref="G18:J18"/>
    <mergeCell ref="K18:M18"/>
    <mergeCell ref="A13:A15"/>
    <mergeCell ref="B13:B15"/>
    <mergeCell ref="D13:D15"/>
    <mergeCell ref="G13:J13"/>
    <mergeCell ref="K13:M13"/>
    <mergeCell ref="G14:J14"/>
    <mergeCell ref="K14:M14"/>
    <mergeCell ref="G15:J15"/>
    <mergeCell ref="K15:M15"/>
    <mergeCell ref="F10:G10"/>
    <mergeCell ref="J10:K10"/>
    <mergeCell ref="M10:N10"/>
    <mergeCell ref="A11:A12"/>
    <mergeCell ref="B11:B12"/>
    <mergeCell ref="D11:D12"/>
    <mergeCell ref="F11:G11"/>
    <mergeCell ref="J11:K11"/>
    <mergeCell ref="M11:N11"/>
    <mergeCell ref="F12:N12"/>
    <mergeCell ref="M7:N7"/>
    <mergeCell ref="F8:G8"/>
    <mergeCell ref="J8:K8"/>
    <mergeCell ref="M8:N8"/>
    <mergeCell ref="F9:G9"/>
    <mergeCell ref="J9:K9"/>
    <mergeCell ref="M9:N9"/>
    <mergeCell ref="F5:G5"/>
    <mergeCell ref="J5:K5"/>
    <mergeCell ref="F6:G6"/>
    <mergeCell ref="J6:K6"/>
    <mergeCell ref="F7:G7"/>
    <mergeCell ref="J7:K7"/>
    <mergeCell ref="B2:C2"/>
    <mergeCell ref="F2:N2"/>
    <mergeCell ref="A3:A7"/>
    <mergeCell ref="B3:B7"/>
    <mergeCell ref="D3:D7"/>
    <mergeCell ref="F3:G3"/>
    <mergeCell ref="J3:K3"/>
    <mergeCell ref="M3:N6"/>
    <mergeCell ref="F4:G4"/>
    <mergeCell ref="J4:K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59"/>
  <sheetViews>
    <sheetView topLeftCell="A49" zoomScaleNormal="100" workbookViewId="0">
      <selection activeCell="E59" sqref="E59"/>
    </sheetView>
  </sheetViews>
  <sheetFormatPr defaultRowHeight="17.399999999999999"/>
  <cols>
    <col min="1" max="1" width="4.09765625" customWidth="1"/>
    <col min="2" max="2" width="5.09765625" style="86" customWidth="1"/>
    <col min="3" max="3" width="14.8984375" customWidth="1"/>
    <col min="4" max="4" width="34" customWidth="1"/>
    <col min="5" max="5" width="24" style="86" customWidth="1"/>
  </cols>
  <sheetData>
    <row r="2" spans="2:5">
      <c r="B2" s="85" t="s">
        <v>433</v>
      </c>
      <c r="C2" s="79" t="s">
        <v>333</v>
      </c>
      <c r="D2" s="79" t="s">
        <v>334</v>
      </c>
      <c r="E2" s="85" t="s">
        <v>198</v>
      </c>
    </row>
    <row r="3" spans="2:5" ht="16.5" customHeight="1">
      <c r="B3" s="130" t="s">
        <v>435</v>
      </c>
      <c r="C3" s="80" t="s">
        <v>335</v>
      </c>
      <c r="D3" s="81" t="s">
        <v>336</v>
      </c>
      <c r="E3" s="87" t="s">
        <v>337</v>
      </c>
    </row>
    <row r="4" spans="2:5">
      <c r="B4" s="131"/>
      <c r="C4" s="80" t="s">
        <v>338</v>
      </c>
      <c r="D4" s="82" t="s">
        <v>339</v>
      </c>
      <c r="E4" s="88" t="s">
        <v>340</v>
      </c>
    </row>
    <row r="5" spans="2:5">
      <c r="B5" s="131"/>
      <c r="C5" s="80" t="s">
        <v>341</v>
      </c>
      <c r="D5" s="82" t="s">
        <v>342</v>
      </c>
      <c r="E5" s="88" t="s">
        <v>343</v>
      </c>
    </row>
    <row r="6" spans="2:5">
      <c r="B6" s="131"/>
      <c r="C6" s="80" t="s">
        <v>344</v>
      </c>
      <c r="D6" s="82" t="s">
        <v>345</v>
      </c>
      <c r="E6" s="88" t="s">
        <v>346</v>
      </c>
    </row>
    <row r="7" spans="2:5">
      <c r="B7" s="131"/>
      <c r="C7" s="80" t="s">
        <v>347</v>
      </c>
      <c r="D7" s="82" t="s">
        <v>507</v>
      </c>
      <c r="E7" s="88" t="s">
        <v>348</v>
      </c>
    </row>
    <row r="8" spans="2:5">
      <c r="B8" s="131"/>
      <c r="C8" s="80" t="s">
        <v>349</v>
      </c>
      <c r="D8" s="82" t="s">
        <v>350</v>
      </c>
      <c r="E8" s="88" t="s">
        <v>351</v>
      </c>
    </row>
    <row r="9" spans="2:5">
      <c r="B9" s="131"/>
      <c r="C9" s="80" t="s">
        <v>352</v>
      </c>
      <c r="D9" s="82" t="s">
        <v>353</v>
      </c>
      <c r="E9" s="89" t="s">
        <v>535</v>
      </c>
    </row>
    <row r="10" spans="2:5" ht="34.799999999999997">
      <c r="B10" s="131"/>
      <c r="C10" s="80" t="s">
        <v>354</v>
      </c>
      <c r="D10" s="82" t="s">
        <v>355</v>
      </c>
      <c r="E10" s="89" t="s">
        <v>536</v>
      </c>
    </row>
    <row r="11" spans="2:5">
      <c r="B11" s="131"/>
      <c r="C11" s="80" t="s">
        <v>356</v>
      </c>
      <c r="D11" s="82" t="s">
        <v>357</v>
      </c>
      <c r="E11" s="89" t="s">
        <v>358</v>
      </c>
    </row>
    <row r="12" spans="2:5">
      <c r="B12" s="131"/>
      <c r="C12" s="80" t="s">
        <v>359</v>
      </c>
      <c r="D12" s="82" t="s">
        <v>360</v>
      </c>
      <c r="E12" s="89" t="s">
        <v>361</v>
      </c>
    </row>
    <row r="13" spans="2:5">
      <c r="B13" s="131"/>
      <c r="C13" s="80" t="s">
        <v>362</v>
      </c>
      <c r="D13" s="82" t="s">
        <v>363</v>
      </c>
      <c r="E13" s="90" t="s">
        <v>508</v>
      </c>
    </row>
    <row r="14" spans="2:5">
      <c r="B14" s="132"/>
      <c r="C14" s="91" t="s">
        <v>510</v>
      </c>
      <c r="D14" s="82" t="s">
        <v>509</v>
      </c>
      <c r="E14" s="90" t="s">
        <v>511</v>
      </c>
    </row>
    <row r="15" spans="2:5" ht="34.799999999999997">
      <c r="B15" s="129" t="s">
        <v>434</v>
      </c>
      <c r="C15" s="80" t="s">
        <v>364</v>
      </c>
      <c r="D15" s="81" t="s">
        <v>365</v>
      </c>
      <c r="E15" s="87" t="s">
        <v>366</v>
      </c>
    </row>
    <row r="16" spans="2:5" ht="34.799999999999997">
      <c r="B16" s="129"/>
      <c r="C16" s="80" t="s">
        <v>367</v>
      </c>
      <c r="D16" s="82" t="s">
        <v>368</v>
      </c>
      <c r="E16" s="89" t="s">
        <v>369</v>
      </c>
    </row>
    <row r="17" spans="2:5" ht="34.799999999999997">
      <c r="B17" s="129"/>
      <c r="C17" s="80" t="s">
        <v>370</v>
      </c>
      <c r="D17" s="82" t="s">
        <v>371</v>
      </c>
      <c r="E17" s="88" t="s">
        <v>372</v>
      </c>
    </row>
    <row r="18" spans="2:5" ht="34.799999999999997">
      <c r="B18" s="129"/>
      <c r="C18" s="80" t="s">
        <v>373</v>
      </c>
      <c r="D18" s="82" t="s">
        <v>374</v>
      </c>
      <c r="E18" s="88" t="s">
        <v>375</v>
      </c>
    </row>
    <row r="19" spans="2:5" ht="34.799999999999997">
      <c r="B19" s="129"/>
      <c r="C19" s="80" t="s">
        <v>376</v>
      </c>
      <c r="D19" s="82" t="s">
        <v>377</v>
      </c>
      <c r="E19" s="88" t="s">
        <v>378</v>
      </c>
    </row>
    <row r="20" spans="2:5" ht="34.799999999999997">
      <c r="B20" s="129"/>
      <c r="C20" s="80" t="s">
        <v>379</v>
      </c>
      <c r="D20" s="82" t="s">
        <v>380</v>
      </c>
      <c r="E20" s="88" t="s">
        <v>381</v>
      </c>
    </row>
    <row r="21" spans="2:5" ht="34.799999999999997">
      <c r="B21" s="129"/>
      <c r="C21" s="80" t="s">
        <v>382</v>
      </c>
      <c r="D21" s="82" t="s">
        <v>383</v>
      </c>
      <c r="E21" s="88" t="s">
        <v>384</v>
      </c>
    </row>
    <row r="22" spans="2:5" ht="52.2">
      <c r="B22" s="129"/>
      <c r="C22" s="80" t="s">
        <v>385</v>
      </c>
      <c r="D22" s="82" t="s">
        <v>386</v>
      </c>
      <c r="E22" s="88" t="s">
        <v>387</v>
      </c>
    </row>
    <row r="23" spans="2:5" ht="34.799999999999997">
      <c r="B23" s="129"/>
      <c r="C23" s="80" t="s">
        <v>388</v>
      </c>
      <c r="D23" s="81" t="s">
        <v>389</v>
      </c>
      <c r="E23" s="87" t="s">
        <v>390</v>
      </c>
    </row>
    <row r="24" spans="2:5" ht="34.799999999999997">
      <c r="B24" s="129"/>
      <c r="C24" s="80" t="s">
        <v>391</v>
      </c>
      <c r="D24" s="82" t="s">
        <v>392</v>
      </c>
      <c r="E24" s="88" t="s">
        <v>393</v>
      </c>
    </row>
    <row r="25" spans="2:5" ht="34.799999999999997">
      <c r="B25" s="129"/>
      <c r="C25" s="80" t="s">
        <v>394</v>
      </c>
      <c r="D25" s="82" t="s">
        <v>395</v>
      </c>
      <c r="E25" s="88" t="s">
        <v>396</v>
      </c>
    </row>
    <row r="26" spans="2:5" ht="52.2">
      <c r="B26" s="129"/>
      <c r="C26" s="80" t="s">
        <v>397</v>
      </c>
      <c r="D26" s="82" t="s">
        <v>398</v>
      </c>
      <c r="E26" s="88" t="s">
        <v>399</v>
      </c>
    </row>
    <row r="27" spans="2:5" ht="34.799999999999997">
      <c r="B27" s="129"/>
      <c r="C27" s="80" t="s">
        <v>400</v>
      </c>
      <c r="D27" s="82" t="s">
        <v>401</v>
      </c>
      <c r="E27" s="88" t="s">
        <v>402</v>
      </c>
    </row>
    <row r="28" spans="2:5" ht="34.799999999999997">
      <c r="B28" s="129"/>
      <c r="C28" s="80" t="s">
        <v>403</v>
      </c>
      <c r="D28" s="82" t="s">
        <v>404</v>
      </c>
      <c r="E28" s="88" t="s">
        <v>405</v>
      </c>
    </row>
    <row r="29" spans="2:5" ht="34.799999999999997">
      <c r="B29" s="129"/>
      <c r="C29" s="80" t="s">
        <v>406</v>
      </c>
      <c r="D29" s="82" t="s">
        <v>407</v>
      </c>
      <c r="E29" s="88" t="s">
        <v>408</v>
      </c>
    </row>
    <row r="30" spans="2:5" ht="34.799999999999997">
      <c r="B30" s="129"/>
      <c r="C30" s="80" t="s">
        <v>409</v>
      </c>
      <c r="D30" s="82" t="s">
        <v>410</v>
      </c>
      <c r="E30" s="88" t="s">
        <v>411</v>
      </c>
    </row>
    <row r="31" spans="2:5" ht="34.799999999999997">
      <c r="B31" s="129"/>
      <c r="C31" s="80" t="s">
        <v>412</v>
      </c>
      <c r="D31" s="82" t="s">
        <v>413</v>
      </c>
      <c r="E31" s="88" t="s">
        <v>414</v>
      </c>
    </row>
    <row r="32" spans="2:5" ht="34.799999999999997">
      <c r="B32" s="129"/>
      <c r="C32" s="80" t="s">
        <v>415</v>
      </c>
      <c r="D32" s="82" t="s">
        <v>416</v>
      </c>
      <c r="E32" s="88" t="s">
        <v>417</v>
      </c>
    </row>
    <row r="33" spans="2:5" ht="52.2">
      <c r="B33" s="129"/>
      <c r="C33" s="80" t="s">
        <v>418</v>
      </c>
      <c r="D33" s="82" t="s">
        <v>419</v>
      </c>
      <c r="E33" s="88" t="s">
        <v>420</v>
      </c>
    </row>
    <row r="34" spans="2:5" ht="34.799999999999997">
      <c r="B34" s="129"/>
      <c r="C34" s="80" t="s">
        <v>421</v>
      </c>
      <c r="D34" s="82" t="s">
        <v>422</v>
      </c>
      <c r="E34" s="88" t="s">
        <v>423</v>
      </c>
    </row>
    <row r="35" spans="2:5" ht="34.799999999999997">
      <c r="B35" s="129"/>
      <c r="C35" s="80" t="s">
        <v>424</v>
      </c>
      <c r="D35" s="82" t="s">
        <v>425</v>
      </c>
      <c r="E35" s="88" t="s">
        <v>426</v>
      </c>
    </row>
    <row r="36" spans="2:5" ht="34.799999999999997">
      <c r="B36" s="129"/>
      <c r="C36" s="80" t="s">
        <v>427</v>
      </c>
      <c r="D36" s="82" t="s">
        <v>428</v>
      </c>
      <c r="E36" s="88" t="s">
        <v>429</v>
      </c>
    </row>
    <row r="37" spans="2:5" ht="34.799999999999997">
      <c r="B37" s="129"/>
      <c r="C37" s="80" t="s">
        <v>430</v>
      </c>
      <c r="D37" s="82" t="s">
        <v>431</v>
      </c>
      <c r="E37" s="88" t="s">
        <v>432</v>
      </c>
    </row>
    <row r="38" spans="2:5" ht="34.799999999999997">
      <c r="B38" s="129" t="s">
        <v>469</v>
      </c>
      <c r="C38" s="80" t="s">
        <v>436</v>
      </c>
      <c r="D38" s="81" t="s">
        <v>437</v>
      </c>
      <c r="E38" s="87" t="s">
        <v>438</v>
      </c>
    </row>
    <row r="39" spans="2:5" ht="34.799999999999997">
      <c r="B39" s="129"/>
      <c r="C39" s="80" t="s">
        <v>439</v>
      </c>
      <c r="D39" s="82" t="s">
        <v>440</v>
      </c>
      <c r="E39" s="89" t="s">
        <v>441</v>
      </c>
    </row>
    <row r="40" spans="2:5" ht="34.799999999999997">
      <c r="B40" s="129"/>
      <c r="C40" s="80" t="s">
        <v>442</v>
      </c>
      <c r="D40" s="82" t="s">
        <v>443</v>
      </c>
      <c r="E40" s="88" t="s">
        <v>444</v>
      </c>
    </row>
    <row r="41" spans="2:5" ht="34.799999999999997">
      <c r="B41" s="129"/>
      <c r="C41" s="80" t="s">
        <v>445</v>
      </c>
      <c r="D41" s="82" t="s">
        <v>446</v>
      </c>
      <c r="E41" s="88" t="s">
        <v>447</v>
      </c>
    </row>
    <row r="42" spans="2:5" ht="34.799999999999997">
      <c r="B42" s="129"/>
      <c r="C42" s="80" t="s">
        <v>448</v>
      </c>
      <c r="D42" s="82" t="s">
        <v>449</v>
      </c>
      <c r="E42" s="88" t="s">
        <v>450</v>
      </c>
    </row>
    <row r="43" spans="2:5" ht="34.799999999999997">
      <c r="B43" s="129"/>
      <c r="C43" s="80" t="s">
        <v>451</v>
      </c>
      <c r="D43" s="82" t="s">
        <v>452</v>
      </c>
      <c r="E43" s="88" t="s">
        <v>453</v>
      </c>
    </row>
    <row r="44" spans="2:5" ht="34.799999999999997">
      <c r="B44" s="129"/>
      <c r="C44" s="80" t="s">
        <v>454</v>
      </c>
      <c r="D44" s="81" t="s">
        <v>455</v>
      </c>
      <c r="E44" s="87" t="s">
        <v>456</v>
      </c>
    </row>
    <row r="45" spans="2:5">
      <c r="B45" s="129"/>
      <c r="C45" s="80" t="s">
        <v>457</v>
      </c>
      <c r="D45" s="82" t="s">
        <v>458</v>
      </c>
      <c r="E45" s="88" t="s">
        <v>459</v>
      </c>
    </row>
    <row r="46" spans="2:5" ht="34.799999999999997">
      <c r="B46" s="129"/>
      <c r="C46" s="80" t="s">
        <v>460</v>
      </c>
      <c r="D46" s="82" t="s">
        <v>461</v>
      </c>
      <c r="E46" s="89" t="s">
        <v>462</v>
      </c>
    </row>
    <row r="47" spans="2:5" ht="34.799999999999997">
      <c r="B47" s="129"/>
      <c r="C47" s="80" t="s">
        <v>463</v>
      </c>
      <c r="D47" s="82" t="s">
        <v>464</v>
      </c>
      <c r="E47" s="88" t="s">
        <v>465</v>
      </c>
    </row>
    <row r="48" spans="2:5">
      <c r="B48" s="129"/>
      <c r="C48" s="80" t="s">
        <v>466</v>
      </c>
      <c r="D48" s="82" t="s">
        <v>467</v>
      </c>
      <c r="E48" s="88" t="s">
        <v>468</v>
      </c>
    </row>
    <row r="49" spans="2:5" ht="34.799999999999997">
      <c r="B49" s="129" t="s">
        <v>503</v>
      </c>
      <c r="C49" s="80" t="s">
        <v>470</v>
      </c>
      <c r="D49" s="81" t="s">
        <v>471</v>
      </c>
      <c r="E49" s="87" t="s">
        <v>472</v>
      </c>
    </row>
    <row r="50" spans="2:5" ht="34.799999999999997">
      <c r="B50" s="129"/>
      <c r="C50" s="80" t="s">
        <v>473</v>
      </c>
      <c r="D50" s="82" t="s">
        <v>474</v>
      </c>
      <c r="E50" s="89" t="s">
        <v>475</v>
      </c>
    </row>
    <row r="51" spans="2:5" ht="34.799999999999997">
      <c r="B51" s="129"/>
      <c r="C51" s="80" t="s">
        <v>476</v>
      </c>
      <c r="D51" s="82" t="s">
        <v>477</v>
      </c>
      <c r="E51" s="88" t="s">
        <v>478</v>
      </c>
    </row>
    <row r="52" spans="2:5" ht="34.799999999999997">
      <c r="B52" s="129"/>
      <c r="C52" s="80" t="s">
        <v>479</v>
      </c>
      <c r="D52" s="82" t="s">
        <v>480</v>
      </c>
      <c r="E52" s="88" t="s">
        <v>481</v>
      </c>
    </row>
    <row r="53" spans="2:5" ht="52.2">
      <c r="B53" s="129"/>
      <c r="C53" s="80" t="s">
        <v>482</v>
      </c>
      <c r="D53" s="82" t="s">
        <v>483</v>
      </c>
      <c r="E53" s="88" t="s">
        <v>484</v>
      </c>
    </row>
    <row r="54" spans="2:5" ht="52.2">
      <c r="B54" s="129"/>
      <c r="C54" s="80" t="s">
        <v>485</v>
      </c>
      <c r="D54" s="82" t="s">
        <v>486</v>
      </c>
      <c r="E54" s="88" t="s">
        <v>487</v>
      </c>
    </row>
    <row r="55" spans="2:5" ht="34.799999999999997">
      <c r="B55" s="129"/>
      <c r="C55" s="80" t="s">
        <v>488</v>
      </c>
      <c r="D55" s="82" t="s">
        <v>489</v>
      </c>
      <c r="E55" s="88" t="s">
        <v>490</v>
      </c>
    </row>
    <row r="56" spans="2:5" ht="34.799999999999997">
      <c r="B56" s="129"/>
      <c r="C56" s="80" t="s">
        <v>491</v>
      </c>
      <c r="D56" s="82" t="s">
        <v>492</v>
      </c>
      <c r="E56" s="88" t="s">
        <v>493</v>
      </c>
    </row>
    <row r="57" spans="2:5" ht="34.799999999999997">
      <c r="B57" s="129"/>
      <c r="C57" s="80" t="s">
        <v>494</v>
      </c>
      <c r="D57" s="82" t="s">
        <v>495</v>
      </c>
      <c r="E57" s="88" t="s">
        <v>496</v>
      </c>
    </row>
    <row r="58" spans="2:5" ht="34.799999999999997">
      <c r="B58" s="129"/>
      <c r="C58" s="80" t="s">
        <v>497</v>
      </c>
      <c r="D58" s="81" t="s">
        <v>498</v>
      </c>
      <c r="E58" s="87" t="s">
        <v>499</v>
      </c>
    </row>
    <row r="59" spans="2:5">
      <c r="B59" s="129"/>
      <c r="C59" s="80" t="s">
        <v>500</v>
      </c>
      <c r="D59" s="82" t="s">
        <v>501</v>
      </c>
      <c r="E59" s="88" t="s">
        <v>502</v>
      </c>
    </row>
  </sheetData>
  <mergeCells count="4">
    <mergeCell ref="B15:B37"/>
    <mergeCell ref="B38:B48"/>
    <mergeCell ref="B49:B59"/>
    <mergeCell ref="B3:B1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13"/>
  <sheetViews>
    <sheetView workbookViewId="0">
      <selection activeCell="D5" sqref="D5"/>
    </sheetView>
  </sheetViews>
  <sheetFormatPr defaultRowHeight="17.399999999999999"/>
  <cols>
    <col min="2" max="2" width="13.09765625" style="4" customWidth="1"/>
    <col min="3" max="3" width="21.19921875" style="4" customWidth="1"/>
    <col min="4" max="5" width="14.69921875" style="4" customWidth="1"/>
    <col min="6" max="6" width="14.69921875" style="10" customWidth="1"/>
  </cols>
  <sheetData>
    <row r="1" spans="2:6" ht="30">
      <c r="B1" s="133" t="s">
        <v>0</v>
      </c>
      <c r="C1" s="133"/>
      <c r="D1" s="133"/>
      <c r="E1" s="133"/>
      <c r="F1" s="133"/>
    </row>
    <row r="2" spans="2:6" ht="21">
      <c r="B2" s="1"/>
      <c r="C2" s="1"/>
      <c r="D2" s="1"/>
      <c r="E2" s="1"/>
      <c r="F2" s="1"/>
    </row>
    <row r="3" spans="2:6">
      <c r="B3" s="2" t="s">
        <v>1</v>
      </c>
      <c r="C3" s="3">
        <v>43585</v>
      </c>
      <c r="E3" s="5"/>
      <c r="F3" s="6"/>
    </row>
    <row r="4" spans="2:6"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</row>
    <row r="5" spans="2:6">
      <c r="B5" s="8" t="s">
        <v>7</v>
      </c>
      <c r="C5" s="9" t="s">
        <v>8</v>
      </c>
      <c r="D5" s="9"/>
      <c r="E5" s="9"/>
      <c r="F5" s="9"/>
    </row>
    <row r="6" spans="2:6">
      <c r="B6" s="8" t="s">
        <v>9</v>
      </c>
      <c r="C6" s="9" t="s">
        <v>10</v>
      </c>
      <c r="D6" s="9"/>
      <c r="E6" s="9"/>
      <c r="F6" s="9"/>
    </row>
    <row r="7" spans="2:6">
      <c r="B7" s="8" t="s">
        <v>11</v>
      </c>
      <c r="C7" s="9" t="s">
        <v>12</v>
      </c>
      <c r="D7" s="9"/>
      <c r="E7" s="9"/>
      <c r="F7" s="9"/>
    </row>
    <row r="8" spans="2:6">
      <c r="B8" s="8" t="s">
        <v>13</v>
      </c>
      <c r="C8" s="9" t="s">
        <v>14</v>
      </c>
      <c r="D8" s="9"/>
      <c r="E8" s="9"/>
      <c r="F8" s="9"/>
    </row>
    <row r="9" spans="2:6">
      <c r="B9" s="8" t="s">
        <v>15</v>
      </c>
      <c r="C9" s="9" t="s">
        <v>16</v>
      </c>
      <c r="D9" s="9"/>
      <c r="E9" s="9"/>
      <c r="F9" s="9"/>
    </row>
    <row r="10" spans="2:6">
      <c r="B10" s="8" t="s">
        <v>17</v>
      </c>
      <c r="C10" s="9" t="s">
        <v>18</v>
      </c>
      <c r="D10" s="9"/>
      <c r="E10" s="9"/>
      <c r="F10" s="9"/>
    </row>
    <row r="11" spans="2:6">
      <c r="B11" s="8" t="s">
        <v>19</v>
      </c>
      <c r="C11" s="9" t="s">
        <v>20</v>
      </c>
      <c r="D11" s="9"/>
      <c r="E11" s="9"/>
      <c r="F11" s="9"/>
    </row>
    <row r="12" spans="2:6">
      <c r="B12" s="8" t="s">
        <v>21</v>
      </c>
      <c r="C12" s="9" t="s">
        <v>22</v>
      </c>
      <c r="D12" s="9"/>
      <c r="E12" s="9"/>
      <c r="F12" s="9"/>
    </row>
    <row r="13" spans="2:6">
      <c r="B13" s="8" t="s">
        <v>23</v>
      </c>
      <c r="C13" s="9" t="s">
        <v>24</v>
      </c>
      <c r="D13" s="9"/>
      <c r="E13" s="9"/>
      <c r="F13" s="9"/>
    </row>
  </sheetData>
  <mergeCells count="1">
    <mergeCell ref="B1:F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G13"/>
  <sheetViews>
    <sheetView workbookViewId="0">
      <selection activeCell="E7" sqref="E7"/>
    </sheetView>
  </sheetViews>
  <sheetFormatPr defaultRowHeight="17.399999999999999"/>
  <cols>
    <col min="2" max="5" width="13.59765625" style="11" customWidth="1"/>
    <col min="6" max="7" width="15.3984375" style="11" customWidth="1"/>
  </cols>
  <sheetData>
    <row r="2" spans="2:7" ht="25.2">
      <c r="B2" s="134" t="s">
        <v>25</v>
      </c>
      <c r="C2" s="134"/>
      <c r="D2" s="134"/>
      <c r="E2" s="134"/>
      <c r="F2" s="134"/>
      <c r="G2" s="134"/>
    </row>
    <row r="3" spans="2:7">
      <c r="G3" s="12">
        <v>43585</v>
      </c>
    </row>
    <row r="4" spans="2:7">
      <c r="B4" s="13" t="s">
        <v>26</v>
      </c>
      <c r="C4" s="13" t="s">
        <v>27</v>
      </c>
      <c r="D4" s="13" t="s">
        <v>28</v>
      </c>
      <c r="E4" s="13" t="s">
        <v>29</v>
      </c>
      <c r="F4" s="13" t="s">
        <v>30</v>
      </c>
      <c r="G4" s="13" t="s">
        <v>31</v>
      </c>
    </row>
    <row r="5" spans="2:7">
      <c r="B5" s="8" t="s">
        <v>7</v>
      </c>
      <c r="C5" s="14">
        <v>11000</v>
      </c>
      <c r="D5" s="15">
        <v>81</v>
      </c>
      <c r="E5" s="16"/>
      <c r="F5" s="16"/>
      <c r="G5" s="17"/>
    </row>
    <row r="6" spans="2:7">
      <c r="B6" s="8" t="s">
        <v>9</v>
      </c>
      <c r="C6" s="14">
        <v>11000</v>
      </c>
      <c r="D6" s="15">
        <v>71</v>
      </c>
      <c r="E6" s="16"/>
      <c r="F6" s="16"/>
      <c r="G6" s="17"/>
    </row>
    <row r="7" spans="2:7">
      <c r="B7" s="8" t="s">
        <v>11</v>
      </c>
      <c r="C7" s="14">
        <v>13000</v>
      </c>
      <c r="D7" s="15">
        <v>61</v>
      </c>
      <c r="E7" s="16"/>
      <c r="F7" s="16"/>
      <c r="G7" s="17"/>
    </row>
    <row r="8" spans="2:7">
      <c r="B8" s="8" t="s">
        <v>13</v>
      </c>
      <c r="C8" s="14">
        <v>13000</v>
      </c>
      <c r="D8" s="15">
        <v>43</v>
      </c>
      <c r="E8" s="16"/>
      <c r="F8" s="16"/>
      <c r="G8" s="17"/>
    </row>
    <row r="9" spans="2:7">
      <c r="B9" s="8" t="s">
        <v>15</v>
      </c>
      <c r="C9" s="14">
        <v>11000</v>
      </c>
      <c r="D9" s="15">
        <v>38</v>
      </c>
      <c r="E9" s="16"/>
      <c r="F9" s="16"/>
      <c r="G9" s="17"/>
    </row>
    <row r="10" spans="2:7">
      <c r="B10" s="8" t="s">
        <v>17</v>
      </c>
      <c r="C10" s="14">
        <v>11000</v>
      </c>
      <c r="D10" s="15">
        <v>47</v>
      </c>
      <c r="E10" s="16"/>
      <c r="F10" s="16"/>
      <c r="G10" s="17"/>
    </row>
    <row r="11" spans="2:7">
      <c r="B11" s="8" t="s">
        <v>19</v>
      </c>
      <c r="C11" s="14">
        <v>11000</v>
      </c>
      <c r="D11" s="15">
        <v>63</v>
      </c>
      <c r="E11" s="16"/>
      <c r="F11" s="16"/>
      <c r="G11" s="17"/>
    </row>
    <row r="12" spans="2:7">
      <c r="B12" s="8" t="s">
        <v>21</v>
      </c>
      <c r="C12" s="14">
        <v>11000</v>
      </c>
      <c r="D12" s="15">
        <v>62</v>
      </c>
      <c r="E12" s="16"/>
      <c r="F12" s="16"/>
      <c r="G12" s="17"/>
    </row>
    <row r="13" spans="2:7">
      <c r="B13" s="8" t="s">
        <v>23</v>
      </c>
      <c r="C13" s="14">
        <v>13000</v>
      </c>
      <c r="D13" s="15">
        <v>58</v>
      </c>
      <c r="E13" s="16"/>
      <c r="F13" s="16"/>
      <c r="G13" s="17"/>
    </row>
  </sheetData>
  <mergeCells count="1">
    <mergeCell ref="B2:G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I24"/>
  <sheetViews>
    <sheetView workbookViewId="0">
      <selection activeCell="H25" sqref="H25"/>
    </sheetView>
  </sheetViews>
  <sheetFormatPr defaultRowHeight="17.399999999999999"/>
  <cols>
    <col min="2" max="2" width="9.5" style="18" bestFit="1" customWidth="1"/>
    <col min="3" max="3" width="9.8984375" style="18"/>
    <col min="4" max="5" width="9.09765625" style="18" customWidth="1"/>
    <col min="6" max="8" width="13.59765625" style="18" customWidth="1"/>
    <col min="9" max="9" width="12.19921875" style="18" customWidth="1"/>
  </cols>
  <sheetData>
    <row r="2" spans="2:9" ht="27.6">
      <c r="B2" s="135" t="s">
        <v>32</v>
      </c>
      <c r="C2" s="135"/>
      <c r="D2" s="135"/>
      <c r="E2" s="135"/>
      <c r="F2" s="135"/>
      <c r="G2" s="135"/>
      <c r="H2" s="135"/>
      <c r="I2" s="135"/>
    </row>
    <row r="4" spans="2:9">
      <c r="B4" s="19" t="s">
        <v>33</v>
      </c>
      <c r="C4" s="19" t="s">
        <v>2</v>
      </c>
      <c r="D4" s="19" t="s">
        <v>34</v>
      </c>
      <c r="E4" s="19" t="s">
        <v>35</v>
      </c>
      <c r="F4" s="19" t="s">
        <v>36</v>
      </c>
      <c r="G4" s="19" t="s">
        <v>37</v>
      </c>
      <c r="H4" s="19" t="s">
        <v>38</v>
      </c>
      <c r="I4" s="19" t="s">
        <v>39</v>
      </c>
    </row>
    <row r="5" spans="2:9">
      <c r="B5" s="20">
        <v>1</v>
      </c>
      <c r="C5" s="8" t="s">
        <v>7</v>
      </c>
      <c r="D5" s="8">
        <v>47</v>
      </c>
      <c r="E5" s="8" t="s">
        <v>40</v>
      </c>
      <c r="F5" s="20">
        <v>94</v>
      </c>
      <c r="G5" s="20">
        <v>100</v>
      </c>
      <c r="H5" s="20">
        <v>96</v>
      </c>
      <c r="I5" s="20"/>
    </row>
    <row r="6" spans="2:9">
      <c r="B6" s="20">
        <v>2</v>
      </c>
      <c r="C6" s="8" t="s">
        <v>9</v>
      </c>
      <c r="D6" s="8">
        <v>65</v>
      </c>
      <c r="E6" s="8" t="s">
        <v>41</v>
      </c>
      <c r="F6" s="20">
        <v>95</v>
      </c>
      <c r="G6" s="20">
        <v>95</v>
      </c>
      <c r="H6" s="20">
        <v>89</v>
      </c>
      <c r="I6" s="20"/>
    </row>
    <row r="7" spans="2:9">
      <c r="B7" s="20">
        <v>3</v>
      </c>
      <c r="C7" s="8" t="s">
        <v>11</v>
      </c>
      <c r="D7" s="8">
        <v>50</v>
      </c>
      <c r="E7" s="8" t="s">
        <v>42</v>
      </c>
      <c r="F7" s="20">
        <v>98</v>
      </c>
      <c r="G7" s="20">
        <v>100</v>
      </c>
      <c r="H7" s="20">
        <v>95</v>
      </c>
      <c r="I7" s="20"/>
    </row>
    <row r="8" spans="2:9">
      <c r="B8" s="20">
        <v>4</v>
      </c>
      <c r="C8" s="8" t="s">
        <v>13</v>
      </c>
      <c r="D8" s="8">
        <v>46</v>
      </c>
      <c r="E8" s="8" t="s">
        <v>43</v>
      </c>
      <c r="F8" s="20">
        <v>94</v>
      </c>
      <c r="G8" s="20">
        <v>98</v>
      </c>
      <c r="H8" s="20">
        <v>97</v>
      </c>
      <c r="I8" s="20"/>
    </row>
    <row r="9" spans="2:9">
      <c r="B9" s="20">
        <v>5</v>
      </c>
      <c r="C9" s="8" t="s">
        <v>15</v>
      </c>
      <c r="D9" s="8">
        <v>45</v>
      </c>
      <c r="E9" s="8" t="s">
        <v>42</v>
      </c>
      <c r="F9" s="20">
        <v>96</v>
      </c>
      <c r="G9" s="20">
        <v>100</v>
      </c>
      <c r="H9" s="20">
        <v>98</v>
      </c>
      <c r="I9" s="20"/>
    </row>
    <row r="10" spans="2:9">
      <c r="B10" s="20">
        <v>6</v>
      </c>
      <c r="C10" s="8" t="s">
        <v>17</v>
      </c>
      <c r="D10" s="8">
        <v>58</v>
      </c>
      <c r="E10" s="8" t="s">
        <v>44</v>
      </c>
      <c r="F10" s="20">
        <v>94</v>
      </c>
      <c r="G10" s="20">
        <v>95</v>
      </c>
      <c r="H10" s="20">
        <v>96</v>
      </c>
      <c r="I10" s="20"/>
    </row>
    <row r="11" spans="2:9">
      <c r="B11" s="20">
        <v>7</v>
      </c>
      <c r="C11" s="8" t="s">
        <v>19</v>
      </c>
      <c r="D11" s="8">
        <v>47</v>
      </c>
      <c r="E11" s="8" t="s">
        <v>45</v>
      </c>
      <c r="F11" s="20">
        <v>100</v>
      </c>
      <c r="G11" s="20">
        <v>96</v>
      </c>
      <c r="H11" s="20">
        <v>89</v>
      </c>
      <c r="I11" s="20"/>
    </row>
    <row r="12" spans="2:9">
      <c r="B12" s="20">
        <v>8</v>
      </c>
      <c r="C12" s="8" t="s">
        <v>21</v>
      </c>
      <c r="D12" s="8">
        <v>46</v>
      </c>
      <c r="E12" s="8" t="s">
        <v>43</v>
      </c>
      <c r="F12" s="20">
        <v>87</v>
      </c>
      <c r="G12" s="20">
        <v>89</v>
      </c>
      <c r="H12" s="20">
        <v>95</v>
      </c>
      <c r="I12" s="20"/>
    </row>
    <row r="13" spans="2:9">
      <c r="B13" s="20">
        <v>9</v>
      </c>
      <c r="C13" s="8" t="s">
        <v>23</v>
      </c>
      <c r="D13" s="8">
        <v>70</v>
      </c>
      <c r="E13" s="8" t="s">
        <v>41</v>
      </c>
      <c r="F13" s="20">
        <v>96</v>
      </c>
      <c r="G13" s="20">
        <v>95</v>
      </c>
      <c r="H13" s="20">
        <v>97</v>
      </c>
      <c r="I13" s="20"/>
    </row>
    <row r="14" spans="2:9">
      <c r="B14" s="20">
        <v>10</v>
      </c>
      <c r="C14" s="8" t="s">
        <v>46</v>
      </c>
      <c r="D14" s="8">
        <v>69</v>
      </c>
      <c r="E14" s="8" t="s">
        <v>45</v>
      </c>
      <c r="F14" s="20">
        <v>89</v>
      </c>
      <c r="G14" s="20">
        <v>97</v>
      </c>
      <c r="H14" s="20">
        <v>98</v>
      </c>
      <c r="I14" s="20"/>
    </row>
    <row r="15" spans="2:9">
      <c r="B15" s="20">
        <v>11</v>
      </c>
      <c r="C15" s="8" t="s">
        <v>47</v>
      </c>
      <c r="D15" s="8">
        <v>68</v>
      </c>
      <c r="E15" s="8" t="s">
        <v>44</v>
      </c>
      <c r="F15" s="20">
        <v>95</v>
      </c>
      <c r="G15" s="20">
        <v>98</v>
      </c>
      <c r="H15" s="20">
        <v>96</v>
      </c>
      <c r="I15" s="20"/>
    </row>
    <row r="16" spans="2:9">
      <c r="B16" s="20">
        <v>12</v>
      </c>
      <c r="C16" s="8" t="s">
        <v>48</v>
      </c>
      <c r="D16" s="8">
        <v>55</v>
      </c>
      <c r="E16" s="8" t="s">
        <v>42</v>
      </c>
      <c r="F16" s="20">
        <v>97</v>
      </c>
      <c r="G16" s="20">
        <v>96</v>
      </c>
      <c r="H16" s="20">
        <v>92</v>
      </c>
      <c r="I16" s="20"/>
    </row>
    <row r="17" spans="2:9">
      <c r="B17" s="20">
        <v>13</v>
      </c>
      <c r="C17" s="8" t="s">
        <v>49</v>
      </c>
      <c r="D17" s="8">
        <v>57</v>
      </c>
      <c r="E17" s="8" t="s">
        <v>41</v>
      </c>
      <c r="F17" s="20">
        <v>98</v>
      </c>
      <c r="G17" s="20">
        <v>95</v>
      </c>
      <c r="H17" s="20">
        <v>98</v>
      </c>
      <c r="I17" s="20"/>
    </row>
    <row r="18" spans="2:9">
      <c r="B18" s="20">
        <v>14</v>
      </c>
      <c r="C18" s="8" t="s">
        <v>50</v>
      </c>
      <c r="D18" s="8">
        <v>52</v>
      </c>
      <c r="E18" s="8" t="s">
        <v>43</v>
      </c>
      <c r="F18" s="20">
        <v>96</v>
      </c>
      <c r="G18" s="20">
        <v>94</v>
      </c>
      <c r="H18" s="20">
        <v>92</v>
      </c>
      <c r="I18" s="20"/>
    </row>
    <row r="19" spans="2:9">
      <c r="B19" s="20">
        <v>15</v>
      </c>
      <c r="C19" s="8" t="s">
        <v>51</v>
      </c>
      <c r="D19" s="8">
        <v>58</v>
      </c>
      <c r="E19" s="8" t="s">
        <v>43</v>
      </c>
      <c r="F19" s="20">
        <v>96</v>
      </c>
      <c r="G19" s="20">
        <v>90</v>
      </c>
      <c r="H19" s="20">
        <v>89</v>
      </c>
      <c r="I19" s="20"/>
    </row>
    <row r="20" spans="2:9">
      <c r="B20" s="20">
        <v>16</v>
      </c>
      <c r="C20" s="8" t="s">
        <v>52</v>
      </c>
      <c r="D20" s="8">
        <v>48</v>
      </c>
      <c r="E20" s="8" t="s">
        <v>44</v>
      </c>
      <c r="F20" s="20">
        <v>92</v>
      </c>
      <c r="G20" s="20">
        <v>100</v>
      </c>
      <c r="H20" s="20">
        <v>100</v>
      </c>
      <c r="I20" s="20"/>
    </row>
    <row r="21" spans="2:9">
      <c r="B21" s="20">
        <v>17</v>
      </c>
      <c r="C21" s="8" t="s">
        <v>53</v>
      </c>
      <c r="D21" s="8">
        <v>49</v>
      </c>
      <c r="E21" s="8" t="s">
        <v>41</v>
      </c>
      <c r="F21" s="20">
        <v>98</v>
      </c>
      <c r="G21" s="20">
        <v>99</v>
      </c>
      <c r="H21" s="20">
        <v>95</v>
      </c>
      <c r="I21" s="20"/>
    </row>
    <row r="22" spans="2:9">
      <c r="B22" s="20">
        <v>18</v>
      </c>
      <c r="C22" s="8" t="s">
        <v>54</v>
      </c>
      <c r="D22" s="8">
        <v>50</v>
      </c>
      <c r="E22" s="8" t="s">
        <v>45</v>
      </c>
      <c r="F22" s="20">
        <v>92</v>
      </c>
      <c r="G22" s="20">
        <v>94</v>
      </c>
      <c r="H22" s="20">
        <v>96</v>
      </c>
      <c r="I22" s="20"/>
    </row>
    <row r="23" spans="2:9">
      <c r="B23" s="20">
        <v>19</v>
      </c>
      <c r="C23" s="8" t="s">
        <v>55</v>
      </c>
      <c r="D23" s="8">
        <v>50</v>
      </c>
      <c r="E23" s="8" t="s">
        <v>42</v>
      </c>
      <c r="F23" s="20">
        <v>89</v>
      </c>
      <c r="G23" s="20">
        <v>88</v>
      </c>
      <c r="H23" s="20">
        <v>89</v>
      </c>
      <c r="I23" s="20"/>
    </row>
    <row r="24" spans="2:9">
      <c r="B24" s="20">
        <v>20</v>
      </c>
      <c r="C24" s="8" t="s">
        <v>56</v>
      </c>
      <c r="D24" s="8">
        <v>52</v>
      </c>
      <c r="E24" s="8" t="s">
        <v>43</v>
      </c>
      <c r="F24" s="20">
        <v>90</v>
      </c>
      <c r="G24" s="20">
        <v>90</v>
      </c>
      <c r="H24" s="20">
        <v>95</v>
      </c>
      <c r="I24" s="20"/>
    </row>
  </sheetData>
  <mergeCells count="1">
    <mergeCell ref="B2:I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K15"/>
  <sheetViews>
    <sheetView workbookViewId="0">
      <selection activeCell="D8" sqref="D8"/>
    </sheetView>
  </sheetViews>
  <sheetFormatPr defaultRowHeight="17.399999999999999"/>
  <cols>
    <col min="4" max="4" width="28.5" bestFit="1" customWidth="1"/>
  </cols>
  <sheetData>
    <row r="3" spans="2:11">
      <c r="B3" s="65" t="s">
        <v>277</v>
      </c>
      <c r="C3" s="67" t="s">
        <v>278</v>
      </c>
      <c r="D3" s="63" t="s">
        <v>279</v>
      </c>
      <c r="E3" s="68"/>
      <c r="F3" s="68"/>
      <c r="G3" s="63" t="s">
        <v>199</v>
      </c>
      <c r="H3" s="63" t="s">
        <v>210</v>
      </c>
      <c r="I3" s="63" t="s">
        <v>221</v>
      </c>
      <c r="J3" s="63" t="s">
        <v>245</v>
      </c>
      <c r="K3" s="63" t="s">
        <v>282</v>
      </c>
    </row>
    <row r="4" spans="2:11">
      <c r="B4" s="69" t="s">
        <v>280</v>
      </c>
      <c r="C4" s="70" t="s">
        <v>296</v>
      </c>
      <c r="D4" s="64"/>
      <c r="E4" s="68"/>
      <c r="F4" s="68"/>
      <c r="G4" s="64" t="s">
        <v>260</v>
      </c>
      <c r="H4" s="64" t="s">
        <v>211</v>
      </c>
      <c r="I4" s="64" t="s">
        <v>222</v>
      </c>
      <c r="J4" s="64" t="s">
        <v>261</v>
      </c>
      <c r="K4" s="64" t="s">
        <v>284</v>
      </c>
    </row>
    <row r="5" spans="2:11">
      <c r="B5" s="69" t="s">
        <v>281</v>
      </c>
      <c r="C5" s="70" t="s">
        <v>297</v>
      </c>
      <c r="D5" s="64"/>
      <c r="E5" s="68"/>
      <c r="F5" s="68"/>
      <c r="G5" s="64" t="s">
        <v>262</v>
      </c>
      <c r="H5" s="64" t="s">
        <v>212</v>
      </c>
      <c r="I5" s="64" t="s">
        <v>223</v>
      </c>
      <c r="J5" s="64" t="s">
        <v>263</v>
      </c>
      <c r="K5" s="64" t="s">
        <v>286</v>
      </c>
    </row>
    <row r="6" spans="2:11">
      <c r="B6" s="69" t="s">
        <v>283</v>
      </c>
      <c r="C6" s="70" t="s">
        <v>556</v>
      </c>
      <c r="D6" s="64"/>
      <c r="E6" s="68"/>
      <c r="F6" s="68"/>
      <c r="G6" s="64" t="s">
        <v>247</v>
      </c>
      <c r="H6" s="64" t="s">
        <v>213</v>
      </c>
      <c r="I6" s="64" t="s">
        <v>224</v>
      </c>
      <c r="J6" s="64" t="s">
        <v>248</v>
      </c>
      <c r="K6" s="64" t="s">
        <v>288</v>
      </c>
    </row>
    <row r="7" spans="2:11">
      <c r="B7" s="69" t="s">
        <v>285</v>
      </c>
      <c r="C7" s="70" t="s">
        <v>298</v>
      </c>
      <c r="D7" s="64"/>
      <c r="E7" s="68"/>
      <c r="F7" s="68"/>
      <c r="G7" s="64" t="s">
        <v>249</v>
      </c>
      <c r="H7" s="64" t="s">
        <v>214</v>
      </c>
      <c r="I7" s="64" t="s">
        <v>225</v>
      </c>
      <c r="J7" s="64" t="s">
        <v>250</v>
      </c>
      <c r="K7" s="64" t="s">
        <v>289</v>
      </c>
    </row>
    <row r="8" spans="2:11">
      <c r="B8" s="69" t="s">
        <v>287</v>
      </c>
      <c r="C8" s="70" t="s">
        <v>299</v>
      </c>
      <c r="D8" s="64"/>
      <c r="E8" s="68"/>
      <c r="F8" s="68"/>
      <c r="G8" s="64" t="s">
        <v>265</v>
      </c>
      <c r="H8" s="64" t="s">
        <v>215</v>
      </c>
      <c r="I8" s="64" t="s">
        <v>226</v>
      </c>
      <c r="J8" s="64" t="s">
        <v>266</v>
      </c>
      <c r="K8" s="64" t="s">
        <v>290</v>
      </c>
    </row>
    <row r="9" spans="2:11">
      <c r="B9" s="68"/>
      <c r="C9" s="72"/>
      <c r="D9" s="68"/>
      <c r="E9" s="68"/>
      <c r="F9" s="68"/>
      <c r="G9" s="64" t="s">
        <v>252</v>
      </c>
      <c r="H9" s="64" t="s">
        <v>216</v>
      </c>
      <c r="I9" s="64" t="s">
        <v>227</v>
      </c>
      <c r="J9" s="64" t="s">
        <v>253</v>
      </c>
      <c r="K9" s="64" t="s">
        <v>291</v>
      </c>
    </row>
    <row r="10" spans="2:11">
      <c r="E10" s="68"/>
      <c r="F10" s="68"/>
      <c r="G10" s="64" t="s">
        <v>269</v>
      </c>
      <c r="H10" s="64" t="s">
        <v>217</v>
      </c>
      <c r="I10" s="64" t="s">
        <v>228</v>
      </c>
      <c r="J10" s="64" t="s">
        <v>270</v>
      </c>
      <c r="K10" s="64" t="s">
        <v>292</v>
      </c>
    </row>
    <row r="11" spans="2:11">
      <c r="E11" s="68"/>
      <c r="F11" s="68"/>
      <c r="G11" s="64" t="s">
        <v>267</v>
      </c>
      <c r="H11" s="64" t="s">
        <v>218</v>
      </c>
      <c r="I11" s="64" t="s">
        <v>229</v>
      </c>
      <c r="J11" s="64" t="s">
        <v>268</v>
      </c>
      <c r="K11" s="64" t="s">
        <v>293</v>
      </c>
    </row>
    <row r="12" spans="2:11">
      <c r="E12" s="68"/>
      <c r="F12" s="68"/>
      <c r="G12" s="64" t="s">
        <v>257</v>
      </c>
      <c r="H12" s="64" t="s">
        <v>219</v>
      </c>
      <c r="I12" s="64" t="s">
        <v>230</v>
      </c>
      <c r="J12" s="64" t="s">
        <v>258</v>
      </c>
      <c r="K12" s="64" t="s">
        <v>294</v>
      </c>
    </row>
    <row r="13" spans="2:11">
      <c r="E13" s="68"/>
      <c r="F13" s="68"/>
      <c r="G13" s="64" t="s">
        <v>255</v>
      </c>
      <c r="H13" s="64" t="s">
        <v>220</v>
      </c>
      <c r="I13" s="64" t="s">
        <v>231</v>
      </c>
      <c r="J13" s="64" t="s">
        <v>256</v>
      </c>
      <c r="K13" s="64" t="s">
        <v>295</v>
      </c>
    </row>
    <row r="14" spans="2:11">
      <c r="E14" s="68"/>
      <c r="F14" s="68"/>
    </row>
    <row r="15" spans="2:11">
      <c r="E15" s="68"/>
      <c r="F15" s="6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1_연산자</vt:lpstr>
      <vt:lpstr>2_참조</vt:lpstr>
      <vt:lpstr>Sheet1</vt:lpstr>
      <vt:lpstr>3_함수</vt:lpstr>
      <vt:lpstr>||||</vt:lpstr>
      <vt:lpstr>left와mid</vt:lpstr>
      <vt:lpstr>rounddown</vt:lpstr>
      <vt:lpstr>round중첩</vt:lpstr>
      <vt:lpstr>indirect</vt:lpstr>
      <vt:lpstr>rank</vt:lpstr>
      <vt:lpstr>|||</vt:lpstr>
      <vt:lpstr>count_ifs</vt:lpstr>
      <vt:lpstr>sumif와 averageif</vt:lpstr>
      <vt:lpstr>Averageif</vt:lpstr>
      <vt:lpstr>||</vt:lpstr>
      <vt:lpstr>Large와Small </vt:lpstr>
      <vt:lpstr>IF</vt:lpstr>
      <vt:lpstr>vlookup</vt:lpstr>
      <vt:lpstr>hlookup</vt:lpstr>
      <vt:lpstr>datedif</vt:lpstr>
      <vt:lpstr>|</vt:lpstr>
      <vt:lpstr>실습1</vt:lpstr>
      <vt:lpstr>실습1_사원정보</vt:lpstr>
      <vt:lpstr>|_|</vt:lpstr>
      <vt:lpstr>실습2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Park Sewon</cp:lastModifiedBy>
  <dcterms:created xsi:type="dcterms:W3CDTF">2021-11-02T00:36:57Z</dcterms:created>
  <dcterms:modified xsi:type="dcterms:W3CDTF">2022-05-10T01:04:51Z</dcterms:modified>
</cp:coreProperties>
</file>