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New folder (2)\"/>
    </mc:Choice>
  </mc:AlternateContent>
  <bookViews>
    <workbookView xWindow="480" yWindow="45" windowWidth="14295" windowHeight="48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32" i="1" l="1"/>
  <c r="J23" i="1" l="1"/>
  <c r="I23" i="1"/>
  <c r="H23" i="1"/>
  <c r="G23" i="1"/>
  <c r="F23" i="1"/>
  <c r="F46" i="1"/>
  <c r="F47" i="1"/>
  <c r="F50" i="1"/>
  <c r="F42" i="1"/>
  <c r="F36" i="1"/>
  <c r="F32" i="1"/>
  <c r="G45" i="1"/>
  <c r="I45" i="1"/>
  <c r="J45" i="1" s="1"/>
  <c r="F33" i="1"/>
  <c r="G22" i="1"/>
  <c r="G25" i="1" s="1"/>
  <c r="F14" i="1"/>
  <c r="F13" i="1"/>
  <c r="F22" i="1" s="1"/>
  <c r="F24" i="1"/>
  <c r="H45" i="1"/>
  <c r="I47" i="1" s="1"/>
  <c r="H47" i="1"/>
  <c r="J43" i="1"/>
  <c r="I43" i="1"/>
  <c r="H43" i="1"/>
  <c r="G43" i="1"/>
  <c r="F43" i="1"/>
  <c r="J35" i="1"/>
  <c r="I35" i="1"/>
  <c r="H35" i="1"/>
  <c r="G35" i="1"/>
  <c r="F35" i="1"/>
  <c r="J33" i="1"/>
  <c r="I33" i="1"/>
  <c r="H33" i="1"/>
  <c r="G33" i="1"/>
  <c r="I24" i="1"/>
  <c r="H24" i="1"/>
  <c r="G24" i="1"/>
  <c r="G26" i="1" s="1"/>
  <c r="J14" i="1"/>
  <c r="I14" i="1"/>
  <c r="H14" i="1"/>
  <c r="G14" i="1"/>
  <c r="G13" i="1"/>
  <c r="I13" i="1"/>
  <c r="I22" i="1" s="1"/>
  <c r="H13" i="1"/>
  <c r="F25" i="1" l="1"/>
  <c r="J25" i="1"/>
  <c r="F26" i="1"/>
  <c r="G32" i="1"/>
  <c r="G34" i="1" s="1"/>
  <c r="G36" i="1" s="1"/>
  <c r="G42" i="1"/>
  <c r="G44" i="1" s="1"/>
  <c r="I25" i="1"/>
  <c r="I26" i="1" s="1"/>
  <c r="J22" i="1"/>
  <c r="J24" i="1" s="1"/>
  <c r="J26" i="1" s="1"/>
  <c r="H15" i="1"/>
  <c r="G15" i="1"/>
  <c r="F15" i="1"/>
  <c r="H22" i="1"/>
  <c r="J13" i="1"/>
  <c r="J15" i="1" s="1"/>
  <c r="I15" i="1"/>
  <c r="I42" i="1" l="1"/>
  <c r="I32" i="1"/>
  <c r="I34" i="1" s="1"/>
  <c r="I36" i="1" s="1"/>
  <c r="F34" i="1"/>
  <c r="F44" i="1"/>
  <c r="F45" i="1"/>
  <c r="G47" i="1" s="1"/>
  <c r="G46" i="1"/>
  <c r="H25" i="1"/>
  <c r="H26" i="1" s="1"/>
  <c r="J47" i="1" l="1"/>
  <c r="F48" i="1"/>
  <c r="H42" i="1"/>
  <c r="H44" i="1" s="1"/>
  <c r="H46" i="1" s="1"/>
  <c r="H48" i="1" s="1"/>
  <c r="H50" i="1" s="1"/>
  <c r="H32" i="1"/>
  <c r="G48" i="1"/>
  <c r="G50" i="1" s="1"/>
  <c r="I44" i="1"/>
  <c r="I46" i="1" s="1"/>
  <c r="I48" i="1" s="1"/>
  <c r="I50" i="1" s="1"/>
  <c r="J34" i="1" l="1"/>
  <c r="J36" i="1" s="1"/>
  <c r="H34" i="1"/>
  <c r="H36" i="1" s="1"/>
  <c r="J42" i="1"/>
  <c r="J44" i="1" s="1"/>
  <c r="J46" i="1" s="1"/>
  <c r="J48" i="1" s="1"/>
  <c r="J50" i="1" s="1"/>
</calcChain>
</file>

<file path=xl/sharedStrings.xml><?xml version="1.0" encoding="utf-8"?>
<sst xmlns="http://schemas.openxmlformats.org/spreadsheetml/2006/main" count="50" uniqueCount="36">
  <si>
    <t>البيان</t>
  </si>
  <si>
    <t>الربع الاول</t>
  </si>
  <si>
    <t>الربع الثاني</t>
  </si>
  <si>
    <t>الربع الثالث</t>
  </si>
  <si>
    <t>الربع الرابع</t>
  </si>
  <si>
    <t>السنه</t>
  </si>
  <si>
    <t xml:space="preserve">حجم المبيعات </t>
  </si>
  <si>
    <t>سعر البيع بالجنيه</t>
  </si>
  <si>
    <t>قيمة البيانات المتوقعه</t>
  </si>
  <si>
    <t xml:space="preserve">البيان </t>
  </si>
  <si>
    <t>البيعات المتوقعة</t>
  </si>
  <si>
    <t>مخزون تام نهاية المدة</t>
  </si>
  <si>
    <t>الاحتياجات المطلوبة</t>
  </si>
  <si>
    <t>مخزون تام اول المدة</t>
  </si>
  <si>
    <t>خطة الانتاج</t>
  </si>
  <si>
    <t>السنة كاملة</t>
  </si>
  <si>
    <t>الوحدات المطلوب انتاجها</t>
  </si>
  <si>
    <t>عدد ساعات العمل المباشرة</t>
  </si>
  <si>
    <t>الاحتياجات من عدد الساعات</t>
  </si>
  <si>
    <t>تكلفة العمل المباشر</t>
  </si>
  <si>
    <t>اجمالي تكلفه العمل</t>
  </si>
  <si>
    <t>الرابع الثالث</t>
  </si>
  <si>
    <t xml:space="preserve">خطة النتاج </t>
  </si>
  <si>
    <t>مواد مباشرة</t>
  </si>
  <si>
    <t>اجمالي الكمية اللازمة للانتاج</t>
  </si>
  <si>
    <t>مخزون خام نهاية الفترة</t>
  </si>
  <si>
    <t>اجمالي المواد المطلوبة</t>
  </si>
  <si>
    <t>مخزون خام بداية الفترة</t>
  </si>
  <si>
    <t>المواد المطلوب شراؤها</t>
  </si>
  <si>
    <t>تكلفة الواحدة</t>
  </si>
  <si>
    <t>تكلفة المواد المطلوب شراؤها</t>
  </si>
  <si>
    <t xml:space="preserve">الربع الثاني </t>
  </si>
  <si>
    <t>مصنع بوبوا للاثاث المنزلي ( موازنة المبيعات  31-12-2013 )</t>
  </si>
  <si>
    <t>مصنع بوبوا للاثاث المنزلي ( موازنة الانتاج 31-12-2013 )</t>
  </si>
  <si>
    <t>مصنع بوبوا للاثاث المنزلي ( موازنة الاجور المباشرة 31-12-2009 )</t>
  </si>
  <si>
    <t>مصنع بوبوا للاثاث المنزلي ( موازنة الموارد المباشرة 31-12-2009 )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</si>
</sst>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  <charset val="178"/>
      <scheme val="minor"/>
    </font>
    <font>
      <sz val="16"/>
      <color theme="1"/>
      <name val="Arial"/>
      <family val="2"/>
      <charset val="178"/>
      <scheme val="minor"/>
    </font>
    <font>
      <sz val="20"/>
      <color theme="1"/>
      <name val="Arial"/>
      <family val="2"/>
      <charset val="178"/>
      <scheme val="minor"/>
    </font>
    <font>
      <sz val="18"/>
      <color theme="1"/>
      <name val="Arial"/>
      <family val="2"/>
      <charset val="178"/>
      <scheme val="minor"/>
    </font>
    <font>
      <sz val="14"/>
      <color theme="1"/>
      <name val="Arial"/>
      <family val="2"/>
      <charset val="178"/>
      <scheme val="minor"/>
    </font>
    <font>
      <sz val="18"/>
      <color rgb="FFFF0000"/>
      <name val="Arial"/>
      <family val="2"/>
      <charset val="178"/>
      <scheme val="minor"/>
    </font>
    <font>
      <b/>
      <sz val="14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2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9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1" fillId="0" borderId="0" xfId="0" applyFont="1"/>
    <xf numFmtId="0" fontId="5" fillId="4" borderId="1" xfId="0" applyFont="1" applyFill="1" applyBorder="1"/>
    <xf numFmtId="0" fontId="5" fillId="4" borderId="6" xfId="0" applyFont="1" applyFill="1" applyBorder="1"/>
    <xf numFmtId="0" fontId="0" fillId="0" borderId="0" xfId="0" applyFill="1"/>
    <xf numFmtId="0" fontId="3" fillId="5" borderId="1" xfId="0" applyFont="1" applyFill="1" applyBorder="1"/>
    <xf numFmtId="0" fontId="3" fillId="5" borderId="11" xfId="0" applyFont="1" applyFill="1" applyBorder="1"/>
    <xf numFmtId="0" fontId="5" fillId="4" borderId="11" xfId="0" applyFont="1" applyFill="1" applyBorder="1"/>
    <xf numFmtId="0" fontId="5" fillId="4" borderId="12" xfId="0" applyFont="1" applyFill="1" applyBorder="1"/>
    <xf numFmtId="0" fontId="1" fillId="5" borderId="1" xfId="0" applyFont="1" applyFill="1" applyBorder="1"/>
    <xf numFmtId="0" fontId="1" fillId="4" borderId="1" xfId="0" applyFont="1" applyFill="1" applyBorder="1"/>
    <xf numFmtId="0" fontId="1" fillId="3" borderId="1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FF"/>
      <color rgb="FFFFFFCC"/>
      <color rgb="FF66FF99"/>
      <color rgb="FF66FF66"/>
      <color rgb="FFFF66CC"/>
      <color rgb="FF3333CC"/>
      <color rgb="FFCC0099"/>
      <color rgb="FFFFFF66"/>
      <color rgb="FFFFFF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205412</xdr:colOff>
      <xdr:row>7</xdr:row>
      <xdr:rowOff>295275</xdr:rowOff>
    </xdr:from>
    <xdr:to>
      <xdr:col>10</xdr:col>
      <xdr:colOff>657225</xdr:colOff>
      <xdr:row>9</xdr:row>
      <xdr:rowOff>38100</xdr:rowOff>
    </xdr:to>
    <xdr:sp macro="" textlink="">
      <xdr:nvSpPr>
        <xdr:cNvPr id="10" name="Chevron 9"/>
        <xdr:cNvSpPr>
          <a:spLocks noChangeAspect="1"/>
        </xdr:cNvSpPr>
      </xdr:nvSpPr>
      <xdr:spPr>
        <a:xfrm>
          <a:off x="11228631975" y="2781300"/>
          <a:ext cx="1528138" cy="428625"/>
        </a:xfrm>
        <a:prstGeom prst="chevron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scene3d>
          <a:camera prst="perspectiveHeroicExtremeRightFacing" fov="3900000">
            <a:rot lat="13502" lon="328288" rev="151340"/>
          </a:camera>
          <a:lightRig rig="sunset" dir="t">
            <a:rot lat="0" lon="0" rev="21594000"/>
          </a:lightRig>
        </a:scene3d>
        <a:sp3d extrusionH="317500" contourW="63500" prstMaterial="powder">
          <a:bevelT w="0" h="25400" prst="slope"/>
          <a:bevelB w="101600" h="0" prst="artDeco"/>
          <a:extrusionClr>
            <a:schemeClr val="tx1"/>
          </a:extrusionClr>
          <a:contourClr>
            <a:srgbClr val="F8F8F8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600" b="0">
              <a:solidFill>
                <a:schemeClr val="bg1"/>
              </a:solidFill>
            </a:rPr>
            <a:t>موازنة الانتاج</a:t>
          </a:r>
        </a:p>
      </xdr:txBody>
    </xdr:sp>
    <xdr:clientData/>
  </xdr:twoCellAnchor>
  <xdr:twoCellAnchor>
    <xdr:from>
      <xdr:col>9</xdr:col>
      <xdr:colOff>1066798</xdr:colOff>
      <xdr:row>11</xdr:row>
      <xdr:rowOff>209549</xdr:rowOff>
    </xdr:from>
    <xdr:to>
      <xdr:col>12</xdr:col>
      <xdr:colOff>333375</xdr:colOff>
      <xdr:row>13</xdr:row>
      <xdr:rowOff>285748</xdr:rowOff>
    </xdr:to>
    <xdr:sp macro="" textlink="">
      <xdr:nvSpPr>
        <xdr:cNvPr id="2" name="Notched Right Arrow 1"/>
        <xdr:cNvSpPr/>
      </xdr:nvSpPr>
      <xdr:spPr>
        <a:xfrm>
          <a:off x="11227584225" y="4124324"/>
          <a:ext cx="1714502" cy="819149"/>
        </a:xfrm>
        <a:prstGeom prst="notchedRightArrow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scene3d>
          <a:camera prst="orthographicFront"/>
          <a:lightRig rig="sunset" dir="t"/>
        </a:scene3d>
        <a:sp3d contourW="12700">
          <a:bevelT prst="slope"/>
          <a:bevelB w="114300" prst="artDeco"/>
          <a:contourClr>
            <a:srgbClr val="F8F8F8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ctr" rtl="1"/>
          <a:r>
            <a:rPr lang="ar-EG" sz="1400" b="1">
              <a:solidFill>
                <a:schemeClr val="bg1"/>
              </a:solidFill>
            </a:rPr>
            <a:t>اولا موازنة المبيعات</a:t>
          </a:r>
        </a:p>
      </xdr:txBody>
    </xdr:sp>
    <xdr:clientData/>
  </xdr:twoCellAnchor>
  <xdr:twoCellAnchor>
    <xdr:from>
      <xdr:col>7</xdr:col>
      <xdr:colOff>864774</xdr:colOff>
      <xdr:row>7</xdr:row>
      <xdr:rowOff>276225</xdr:rowOff>
    </xdr:from>
    <xdr:to>
      <xdr:col>9</xdr:col>
      <xdr:colOff>171450</xdr:colOff>
      <xdr:row>9</xdr:row>
      <xdr:rowOff>19050</xdr:rowOff>
    </xdr:to>
    <xdr:sp macro="" textlink="">
      <xdr:nvSpPr>
        <xdr:cNvPr id="11" name="Chevron 10"/>
        <xdr:cNvSpPr>
          <a:spLocks noChangeAspect="1"/>
        </xdr:cNvSpPr>
      </xdr:nvSpPr>
      <xdr:spPr>
        <a:xfrm>
          <a:off x="11230194075" y="2762250"/>
          <a:ext cx="1487901" cy="428625"/>
        </a:xfrm>
        <a:prstGeom prst="chevron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scene3d>
          <a:camera prst="perspectiveHeroicExtremeRightFacing" fov="4500000">
            <a:rot lat="295823" lon="20733474" rev="48619"/>
          </a:camera>
          <a:lightRig rig="sunset" dir="t">
            <a:rot lat="0" lon="0" rev="21594000"/>
          </a:lightRig>
        </a:scene3d>
        <a:sp3d extrusionH="317500" contourW="63500" prstMaterial="powder">
          <a:bevelT w="0" h="25400" prst="slope"/>
          <a:bevelB w="101600" h="0" prst="artDeco"/>
          <a:extrusionClr>
            <a:schemeClr val="tx1"/>
          </a:extrusionClr>
          <a:contourClr>
            <a:srgbClr val="F8F8F8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ctr" rtl="1"/>
          <a:r>
            <a:rPr lang="ar-EG" sz="1600" b="0">
              <a:solidFill>
                <a:schemeClr val="bg1"/>
              </a:solidFill>
            </a:rPr>
            <a:t>موازنة</a:t>
          </a:r>
          <a:r>
            <a:rPr lang="ar-EG" sz="1600" b="0" baseline="0">
              <a:solidFill>
                <a:schemeClr val="bg1"/>
              </a:solidFill>
            </a:rPr>
            <a:t> المواد المباشرة</a:t>
          </a:r>
          <a:endParaRPr lang="ar-EG" sz="1600" b="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447675</xdr:colOff>
      <xdr:row>7</xdr:row>
      <xdr:rowOff>238125</xdr:rowOff>
    </xdr:from>
    <xdr:to>
      <xdr:col>7</xdr:col>
      <xdr:colOff>904875</xdr:colOff>
      <xdr:row>8</xdr:row>
      <xdr:rowOff>304800</xdr:rowOff>
    </xdr:to>
    <xdr:sp macro="" textlink="">
      <xdr:nvSpPr>
        <xdr:cNvPr id="12" name="Chevron 11"/>
        <xdr:cNvSpPr>
          <a:spLocks noChangeAspect="1"/>
        </xdr:cNvSpPr>
      </xdr:nvSpPr>
      <xdr:spPr>
        <a:xfrm>
          <a:off x="11231641875" y="2724150"/>
          <a:ext cx="1543050" cy="409575"/>
        </a:xfrm>
        <a:prstGeom prst="chevron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scene3d>
          <a:camera prst="perspectiveHeroicExtremeRightFacing" fov="4500000">
            <a:rot lat="299760" lon="20131224" rev="21596381"/>
          </a:camera>
          <a:lightRig rig="sunset" dir="t">
            <a:rot lat="0" lon="0" rev="21594000"/>
          </a:lightRig>
        </a:scene3d>
        <a:sp3d extrusionH="317500" contourW="63500" prstMaterial="powder">
          <a:bevelT w="0" h="25400" prst="slope"/>
          <a:bevelB w="101600" h="0" prst="artDeco"/>
          <a:extrusionClr>
            <a:schemeClr val="tx1"/>
          </a:extrusionClr>
          <a:contourClr>
            <a:srgbClr val="F8F8F8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ctr" rtl="1"/>
          <a:r>
            <a:rPr lang="ar-EG" sz="1600" b="0">
              <a:solidFill>
                <a:schemeClr val="bg1"/>
              </a:solidFill>
            </a:rPr>
            <a:t>موازنة</a:t>
          </a:r>
          <a:r>
            <a:rPr lang="ar-EG" sz="1600" b="0" baseline="0">
              <a:solidFill>
                <a:schemeClr val="bg1"/>
              </a:solidFill>
            </a:rPr>
            <a:t> </a:t>
          </a:r>
          <a:r>
            <a:rPr lang="ar-EG" sz="1600" b="0" baseline="0">
              <a:solidFill>
                <a:srgbClr val="FFFFFF"/>
              </a:solidFill>
            </a:rPr>
            <a:t>الاجور</a:t>
          </a:r>
          <a:endParaRPr lang="ar-EG" sz="1600" b="0">
            <a:solidFill>
              <a:srgbClr val="FFFFFF"/>
            </a:solidFill>
          </a:endParaRPr>
        </a:p>
      </xdr:txBody>
    </xdr:sp>
    <xdr:clientData/>
  </xdr:twoCellAnchor>
  <xdr:twoCellAnchor>
    <xdr:from>
      <xdr:col>4</xdr:col>
      <xdr:colOff>904875</xdr:colOff>
      <xdr:row>7</xdr:row>
      <xdr:rowOff>190500</xdr:rowOff>
    </xdr:from>
    <xdr:to>
      <xdr:col>6</xdr:col>
      <xdr:colOff>533400</xdr:colOff>
      <xdr:row>8</xdr:row>
      <xdr:rowOff>304800</xdr:rowOff>
    </xdr:to>
    <xdr:sp macro="" textlink="">
      <xdr:nvSpPr>
        <xdr:cNvPr id="14" name="Chevron 13"/>
        <xdr:cNvSpPr>
          <a:spLocks noChangeAspect="1"/>
        </xdr:cNvSpPr>
      </xdr:nvSpPr>
      <xdr:spPr>
        <a:xfrm>
          <a:off x="11233099200" y="2676525"/>
          <a:ext cx="1733550" cy="457200"/>
        </a:xfrm>
        <a:prstGeom prst="chevron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scene3d>
          <a:camera prst="perspectiveHeroicExtremeRightFacing" fov="4500000">
            <a:rot lat="294566" lon="19528989" rev="21544255"/>
          </a:camera>
          <a:lightRig rig="sunset" dir="t">
            <a:rot lat="0" lon="0" rev="0"/>
          </a:lightRig>
        </a:scene3d>
        <a:sp3d extrusionH="317500" contourW="57150" prstMaterial="powder">
          <a:bevelT w="0" h="25400" prst="slope"/>
          <a:bevelB w="101600" h="0" prst="artDeco"/>
          <a:extrusionClr>
            <a:schemeClr val="tx1"/>
          </a:extrusionClr>
          <a:contourClr>
            <a:srgbClr val="F8F8F8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44000" rIns="72000" rtlCol="1" anchor="ctr"/>
        <a:lstStyle/>
        <a:p>
          <a:pPr algn="r" rtl="1"/>
          <a:r>
            <a:rPr lang="ar-EG" sz="1400" b="1" i="1">
              <a:solidFill>
                <a:srgbClr val="FFFFFF"/>
              </a:solidFill>
            </a:rPr>
            <a:t>موانة المصروفات الصناعية</a:t>
          </a:r>
        </a:p>
      </xdr:txBody>
    </xdr:sp>
    <xdr:clientData/>
  </xdr:twoCellAnchor>
  <xdr:twoCellAnchor>
    <xdr:from>
      <xdr:col>3</xdr:col>
      <xdr:colOff>161925</xdr:colOff>
      <xdr:row>7</xdr:row>
      <xdr:rowOff>200024</xdr:rowOff>
    </xdr:from>
    <xdr:to>
      <xdr:col>4</xdr:col>
      <xdr:colOff>971549</xdr:colOff>
      <xdr:row>8</xdr:row>
      <xdr:rowOff>323849</xdr:rowOff>
    </xdr:to>
    <xdr:sp macro="" textlink="">
      <xdr:nvSpPr>
        <xdr:cNvPr id="15" name="Rectangle 14"/>
        <xdr:cNvSpPr/>
      </xdr:nvSpPr>
      <xdr:spPr>
        <a:xfrm>
          <a:off x="11234766076" y="2686049"/>
          <a:ext cx="1914524" cy="466725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scene3d>
          <a:camera prst="orthographicFront"/>
          <a:lightRig rig="sunset" dir="t"/>
        </a:scene3d>
        <a:sp3d extrusionH="317500">
          <a:bevelT h="25400" prst="slope"/>
          <a:bevelB w="101600" h="0" prst="artDeco"/>
          <a:extrusionClr>
            <a:schemeClr val="tx1"/>
          </a:extrusionClr>
          <a:contourClr>
            <a:schemeClr val="bg2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ctr" rtl="1"/>
          <a:r>
            <a:rPr lang="ar-EG" sz="1600" b="1" i="1" u="none">
              <a:solidFill>
                <a:schemeClr val="bg1"/>
              </a:solidFill>
            </a:rPr>
            <a:t>خط</a:t>
          </a:r>
          <a:r>
            <a:rPr lang="ar-EG" sz="1600" b="1" i="1" u="none" baseline="0">
              <a:solidFill>
                <a:schemeClr val="bg1"/>
              </a:solidFill>
            </a:rPr>
            <a:t> سير الموازنات التخطيطية</a:t>
          </a:r>
          <a:endParaRPr lang="ar-EG" sz="1600" b="1" i="1" u="none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447675</xdr:colOff>
      <xdr:row>20</xdr:row>
      <xdr:rowOff>152400</xdr:rowOff>
    </xdr:from>
    <xdr:to>
      <xdr:col>13</xdr:col>
      <xdr:colOff>400050</xdr:colOff>
      <xdr:row>23</xdr:row>
      <xdr:rowOff>238125</xdr:rowOff>
    </xdr:to>
    <xdr:sp macro="" textlink="">
      <xdr:nvSpPr>
        <xdr:cNvPr id="8" name="Notched Right Arrow 7"/>
        <xdr:cNvSpPr/>
      </xdr:nvSpPr>
      <xdr:spPr>
        <a:xfrm>
          <a:off x="11226831750" y="8372475"/>
          <a:ext cx="2009775" cy="1085850"/>
        </a:xfrm>
        <a:prstGeom prst="notchedRightArrow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scene3d>
          <a:camera prst="orthographicFront"/>
          <a:lightRig rig="sunrise" dir="t"/>
        </a:scene3d>
        <a:sp3d>
          <a:bevelT w="95250" h="63500" prst="slope"/>
          <a:bevelB w="127000" h="44450" prst="artDeco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ctr" rtl="1"/>
          <a:r>
            <a:rPr lang="ar-EG" sz="1600" b="1">
              <a:solidFill>
                <a:schemeClr val="bg1"/>
              </a:solidFill>
            </a:rPr>
            <a:t>ثانيا موازنة الانتاج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1" anchor="ctr"/>
      <a:lstStyle>
        <a:defPPr algn="r" rtl="1">
          <a:defRPr sz="11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0"/>
  <sheetViews>
    <sheetView rightToLeft="1" tabSelected="1" topLeftCell="B43" workbookViewId="0">
      <selection activeCell="C38" sqref="C38"/>
    </sheetView>
  </sheetViews>
  <sheetFormatPr defaultRowHeight="14.25" x14ac:dyDescent="0.2"/>
  <cols>
    <col min="1" max="1" width="13.25" customWidth="1"/>
    <col min="2" max="2" width="14.25" customWidth="1"/>
    <col min="3" max="3" width="9.875" customWidth="1"/>
    <col min="4" max="4" width="14.5" customWidth="1"/>
    <col min="5" max="5" width="12.75" customWidth="1"/>
    <col min="6" max="6" width="14.875" customWidth="1"/>
    <col min="7" max="7" width="14.25" customWidth="1"/>
    <col min="8" max="8" width="14.125" customWidth="1"/>
    <col min="9" max="9" width="14.5" customWidth="1"/>
    <col min="10" max="10" width="14.125" customWidth="1"/>
  </cols>
  <sheetData>
    <row r="1" spans="2:11" ht="29.25" customHeight="1" x14ac:dyDescent="0.2">
      <c r="G1" s="1"/>
    </row>
    <row r="2" spans="2:11" ht="29.25" customHeight="1" x14ac:dyDescent="0.3">
      <c r="G2" s="2"/>
    </row>
    <row r="3" spans="2:11" ht="29.25" customHeight="1" x14ac:dyDescent="0.2"/>
    <row r="4" spans="2:11" ht="27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</row>
    <row r="5" spans="2:11" ht="27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</row>
    <row r="6" spans="2:11" ht="27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</row>
    <row r="7" spans="2:11" ht="27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</row>
    <row r="8" spans="2:11" ht="27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</row>
    <row r="9" spans="2:11" ht="27" customHeight="1" x14ac:dyDescent="0.25">
      <c r="B9" s="3"/>
      <c r="C9" s="3"/>
      <c r="D9" s="3"/>
      <c r="E9" s="3"/>
      <c r="F9" s="3"/>
      <c r="G9" s="3"/>
      <c r="H9" s="3"/>
      <c r="I9" s="4"/>
      <c r="J9" s="3"/>
      <c r="K9" s="3"/>
    </row>
    <row r="10" spans="2:11" ht="29.25" customHeight="1" thickBot="1" x14ac:dyDescent="0.25"/>
    <row r="11" spans="2:11" ht="29.25" customHeight="1" x14ac:dyDescent="0.35">
      <c r="D11" s="26" t="s">
        <v>32</v>
      </c>
      <c r="E11" s="27"/>
      <c r="F11" s="27"/>
      <c r="G11" s="27"/>
      <c r="H11" s="27"/>
      <c r="I11" s="27"/>
      <c r="J11" s="28"/>
    </row>
    <row r="12" spans="2:11" ht="29.25" customHeight="1" x14ac:dyDescent="0.35">
      <c r="D12" s="22" t="s">
        <v>0</v>
      </c>
      <c r="E12" s="23"/>
      <c r="F12" s="9" t="s">
        <v>1</v>
      </c>
      <c r="G12" s="9" t="s">
        <v>2</v>
      </c>
      <c r="H12" s="9" t="s">
        <v>3</v>
      </c>
      <c r="I12" s="9" t="s">
        <v>4</v>
      </c>
      <c r="J12" s="9" t="s">
        <v>5</v>
      </c>
      <c r="K12" s="8"/>
    </row>
    <row r="13" spans="2:11" ht="29.25" customHeight="1" x14ac:dyDescent="0.35">
      <c r="D13" s="22" t="s">
        <v>6</v>
      </c>
      <c r="E13" s="23"/>
      <c r="F13" s="6">
        <f>240000</f>
        <v>240000</v>
      </c>
      <c r="G13" s="6">
        <f>300000</f>
        <v>300000</v>
      </c>
      <c r="H13" s="6">
        <f>360000</f>
        <v>360000</v>
      </c>
      <c r="I13" s="6">
        <f>300000</f>
        <v>300000</v>
      </c>
      <c r="J13" s="6">
        <f>I13+H13+G13+F13</f>
        <v>1200000</v>
      </c>
    </row>
    <row r="14" spans="2:11" ht="29.25" customHeight="1" x14ac:dyDescent="0.35">
      <c r="D14" s="22" t="s">
        <v>7</v>
      </c>
      <c r="E14" s="23"/>
      <c r="F14" s="6">
        <f>50</f>
        <v>50</v>
      </c>
      <c r="G14" s="6">
        <f>50</f>
        <v>50</v>
      </c>
      <c r="H14" s="6">
        <f>50</f>
        <v>50</v>
      </c>
      <c r="I14" s="6">
        <f>50</f>
        <v>50</v>
      </c>
      <c r="J14" s="6">
        <f>50</f>
        <v>50</v>
      </c>
    </row>
    <row r="15" spans="2:11" ht="29.25" customHeight="1" thickBot="1" x14ac:dyDescent="0.4">
      <c r="D15" s="24" t="s">
        <v>8</v>
      </c>
      <c r="E15" s="25"/>
      <c r="F15" s="7">
        <f>F13*F14</f>
        <v>12000000</v>
      </c>
      <c r="G15" s="7">
        <f>G13*G14</f>
        <v>15000000</v>
      </c>
      <c r="H15" s="7">
        <f>H13*H14</f>
        <v>18000000</v>
      </c>
      <c r="I15" s="7">
        <f>I13*I14</f>
        <v>15000000</v>
      </c>
      <c r="J15" s="6">
        <f>J13*J14</f>
        <v>60000000</v>
      </c>
    </row>
    <row r="16" spans="2:11" ht="29.25" customHeight="1" x14ac:dyDescent="0.2"/>
    <row r="17" spans="3:10" ht="52.5" customHeight="1" x14ac:dyDescent="0.2"/>
    <row r="18" spans="3:10" ht="44.25" customHeight="1" x14ac:dyDescent="0.2"/>
    <row r="19" spans="3:10" ht="23.25" customHeight="1" x14ac:dyDescent="0.2"/>
    <row r="20" spans="3:10" ht="27" customHeight="1" x14ac:dyDescent="0.35">
      <c r="D20" s="29" t="s">
        <v>33</v>
      </c>
      <c r="E20" s="30"/>
      <c r="F20" s="30"/>
      <c r="G20" s="30"/>
      <c r="H20" s="30"/>
      <c r="I20" s="30"/>
      <c r="J20" s="30"/>
    </row>
    <row r="21" spans="3:10" ht="26.25" customHeight="1" x14ac:dyDescent="0.35">
      <c r="D21" s="22" t="s">
        <v>9</v>
      </c>
      <c r="E21" s="23"/>
      <c r="F21" s="9" t="s">
        <v>1</v>
      </c>
      <c r="G21" s="9" t="s">
        <v>2</v>
      </c>
      <c r="H21" s="9" t="s">
        <v>3</v>
      </c>
      <c r="I21" s="9" t="s">
        <v>4</v>
      </c>
      <c r="J21" s="10" t="s">
        <v>15</v>
      </c>
    </row>
    <row r="22" spans="3:10" ht="26.25" customHeight="1" x14ac:dyDescent="0.35">
      <c r="D22" s="22" t="s">
        <v>10</v>
      </c>
      <c r="E22" s="23"/>
      <c r="F22" s="6">
        <f>F13</f>
        <v>240000</v>
      </c>
      <c r="G22" s="6">
        <f>G13</f>
        <v>300000</v>
      </c>
      <c r="H22" s="6">
        <f>H13</f>
        <v>360000</v>
      </c>
      <c r="I22" s="6">
        <f>I13</f>
        <v>300000</v>
      </c>
      <c r="J22" s="11">
        <f>I22+H22+G22+F22</f>
        <v>1200000</v>
      </c>
    </row>
    <row r="23" spans="3:10" ht="26.25" customHeight="1" x14ac:dyDescent="0.35">
      <c r="D23" s="22" t="s">
        <v>11</v>
      </c>
      <c r="E23" s="23"/>
      <c r="F23" s="6">
        <f>G22*25%</f>
        <v>75000</v>
      </c>
      <c r="G23" s="6">
        <f>H22*25%</f>
        <v>90000</v>
      </c>
      <c r="H23" s="6">
        <f>I22*25%</f>
        <v>75000</v>
      </c>
      <c r="I23" s="6">
        <f>66000</f>
        <v>66000</v>
      </c>
      <c r="J23" s="11">
        <f>I23</f>
        <v>66000</v>
      </c>
    </row>
    <row r="24" spans="3:10" ht="26.25" customHeight="1" x14ac:dyDescent="0.35">
      <c r="D24" s="22" t="s">
        <v>12</v>
      </c>
      <c r="E24" s="23"/>
      <c r="F24" s="6">
        <f>315000</f>
        <v>315000</v>
      </c>
      <c r="G24" s="6">
        <f>390000</f>
        <v>390000</v>
      </c>
      <c r="H24" s="6">
        <f>435000</f>
        <v>435000</v>
      </c>
      <c r="I24" s="6">
        <f>366000</f>
        <v>366000</v>
      </c>
      <c r="J24" s="11">
        <f>J22+J23</f>
        <v>1266000</v>
      </c>
    </row>
    <row r="25" spans="3:10" ht="26.25" customHeight="1" x14ac:dyDescent="0.35">
      <c r="D25" s="22" t="s">
        <v>13</v>
      </c>
      <c r="E25" s="23"/>
      <c r="F25" s="6">
        <f>F22*25%</f>
        <v>60000</v>
      </c>
      <c r="G25" s="6">
        <f>G22*25%</f>
        <v>75000</v>
      </c>
      <c r="H25" s="6">
        <f>H22*25%</f>
        <v>90000</v>
      </c>
      <c r="I25" s="6">
        <f>I22*25%</f>
        <v>75000</v>
      </c>
      <c r="J25" s="11">
        <f>F22*25%</f>
        <v>60000</v>
      </c>
    </row>
    <row r="26" spans="3:10" ht="26.25" customHeight="1" thickBot="1" x14ac:dyDescent="0.4">
      <c r="D26" s="24" t="s">
        <v>14</v>
      </c>
      <c r="E26" s="25"/>
      <c r="F26" s="7">
        <f>F24-F25</f>
        <v>255000</v>
      </c>
      <c r="G26" s="7">
        <f>G24-G25</f>
        <v>315000</v>
      </c>
      <c r="H26" s="7">
        <f>H24-H25</f>
        <v>345000</v>
      </c>
      <c r="I26" s="7">
        <f>I24-I25</f>
        <v>291000</v>
      </c>
      <c r="J26" s="12">
        <f>J24-J25</f>
        <v>1206000</v>
      </c>
    </row>
    <row r="27" spans="3:10" ht="35.25" customHeight="1" x14ac:dyDescent="0.2"/>
    <row r="28" spans="3:10" ht="35.25" customHeight="1" x14ac:dyDescent="0.2"/>
    <row r="29" spans="3:10" ht="35.25" customHeight="1" x14ac:dyDescent="0.2"/>
    <row r="30" spans="3:10" ht="27" customHeight="1" x14ac:dyDescent="0.35">
      <c r="D30" s="17" t="s">
        <v>34</v>
      </c>
      <c r="E30" s="20"/>
      <c r="F30" s="20"/>
      <c r="G30" s="20"/>
      <c r="H30" s="20"/>
      <c r="I30" s="20"/>
      <c r="J30" s="21"/>
    </row>
    <row r="31" spans="3:10" ht="27" customHeight="1" x14ac:dyDescent="0.3">
      <c r="C31" s="5"/>
      <c r="D31" s="15" t="s">
        <v>9</v>
      </c>
      <c r="E31" s="16"/>
      <c r="F31" s="13" t="s">
        <v>1</v>
      </c>
      <c r="G31" s="13" t="s">
        <v>2</v>
      </c>
      <c r="H31" s="13" t="s">
        <v>21</v>
      </c>
      <c r="I31" s="13" t="s">
        <v>4</v>
      </c>
      <c r="J31" s="13" t="s">
        <v>15</v>
      </c>
    </row>
    <row r="32" spans="3:10" ht="27" customHeight="1" x14ac:dyDescent="0.3">
      <c r="C32" s="5"/>
      <c r="D32" s="15" t="s">
        <v>16</v>
      </c>
      <c r="E32" s="16"/>
      <c r="F32" s="14">
        <f>F26</f>
        <v>255000</v>
      </c>
      <c r="G32" s="14">
        <f>G26</f>
        <v>315000</v>
      </c>
      <c r="H32" s="14">
        <f>H26</f>
        <v>345000</v>
      </c>
      <c r="I32" s="14">
        <f>I26</f>
        <v>291000</v>
      </c>
      <c r="J32" s="14">
        <f>H32+I32+G32+F32</f>
        <v>1206000</v>
      </c>
    </row>
    <row r="33" spans="3:10" ht="27" customHeight="1" x14ac:dyDescent="0.3">
      <c r="C33" s="5"/>
      <c r="D33" s="15" t="s">
        <v>17</v>
      </c>
      <c r="E33" s="16"/>
      <c r="F33" s="14">
        <f>2</f>
        <v>2</v>
      </c>
      <c r="G33" s="14">
        <f>2</f>
        <v>2</v>
      </c>
      <c r="H33" s="14">
        <f>2</f>
        <v>2</v>
      </c>
      <c r="I33" s="14">
        <f>2</f>
        <v>2</v>
      </c>
      <c r="J33" s="14">
        <f>2</f>
        <v>2</v>
      </c>
    </row>
    <row r="34" spans="3:10" ht="27" customHeight="1" x14ac:dyDescent="0.3">
      <c r="C34" s="5"/>
      <c r="D34" s="15" t="s">
        <v>18</v>
      </c>
      <c r="E34" s="16"/>
      <c r="F34" s="14">
        <f>F32*F33</f>
        <v>510000</v>
      </c>
      <c r="G34" s="14">
        <f>G32*G33</f>
        <v>630000</v>
      </c>
      <c r="H34" s="14">
        <f>H32*H33</f>
        <v>690000</v>
      </c>
      <c r="I34" s="14">
        <f>I32*I33</f>
        <v>582000</v>
      </c>
      <c r="J34" s="14">
        <f>J32*J33</f>
        <v>2412000</v>
      </c>
    </row>
    <row r="35" spans="3:10" ht="27" customHeight="1" x14ac:dyDescent="0.3">
      <c r="C35" s="5"/>
      <c r="D35" s="15" t="s">
        <v>19</v>
      </c>
      <c r="E35" s="16"/>
      <c r="F35" s="14">
        <f>10</f>
        <v>10</v>
      </c>
      <c r="G35" s="14">
        <f>10</f>
        <v>10</v>
      </c>
      <c r="H35" s="14">
        <f>10</f>
        <v>10</v>
      </c>
      <c r="I35" s="14">
        <f>10</f>
        <v>10</v>
      </c>
      <c r="J35" s="14">
        <f>10</f>
        <v>10</v>
      </c>
    </row>
    <row r="36" spans="3:10" ht="27" customHeight="1" x14ac:dyDescent="0.3">
      <c r="C36" s="5"/>
      <c r="D36" s="15" t="s">
        <v>20</v>
      </c>
      <c r="E36" s="16"/>
      <c r="F36" s="14">
        <f>F34*F35</f>
        <v>5100000</v>
      </c>
      <c r="G36" s="14">
        <f>G34+G35</f>
        <v>630010</v>
      </c>
      <c r="H36" s="14">
        <f>H35*H34</f>
        <v>6900000</v>
      </c>
      <c r="I36" s="14">
        <f>I35*I34</f>
        <v>5820000</v>
      </c>
      <c r="J36" s="14">
        <f>J34*J35</f>
        <v>24120000</v>
      </c>
    </row>
    <row r="37" spans="3:10" ht="35.25" customHeight="1" x14ac:dyDescent="0.2"/>
    <row r="38" spans="3:10" ht="35.25" customHeight="1" x14ac:dyDescent="0.2"/>
    <row r="39" spans="3:10" ht="35.25" customHeight="1" x14ac:dyDescent="0.2"/>
    <row r="40" spans="3:10" ht="32.25" customHeight="1" x14ac:dyDescent="0.35">
      <c r="D40" s="17" t="s">
        <v>35</v>
      </c>
      <c r="E40" s="18"/>
      <c r="F40" s="18"/>
      <c r="G40" s="18"/>
      <c r="H40" s="18"/>
      <c r="I40" s="18"/>
      <c r="J40" s="19"/>
    </row>
    <row r="41" spans="3:10" ht="32.25" customHeight="1" x14ac:dyDescent="0.3">
      <c r="C41" s="5"/>
      <c r="D41" s="15" t="s">
        <v>0</v>
      </c>
      <c r="E41" s="16"/>
      <c r="F41" s="13" t="s">
        <v>1</v>
      </c>
      <c r="G41" s="13" t="s">
        <v>31</v>
      </c>
      <c r="H41" s="13" t="s">
        <v>3</v>
      </c>
      <c r="I41" s="13" t="s">
        <v>4</v>
      </c>
      <c r="J41" s="13" t="s">
        <v>15</v>
      </c>
    </row>
    <row r="42" spans="3:10" ht="32.25" customHeight="1" x14ac:dyDescent="0.3">
      <c r="C42" s="5"/>
      <c r="D42" s="15" t="s">
        <v>22</v>
      </c>
      <c r="E42" s="16"/>
      <c r="F42" s="14">
        <f>F26</f>
        <v>255000</v>
      </c>
      <c r="G42" s="14">
        <f>G26</f>
        <v>315000</v>
      </c>
      <c r="H42" s="14">
        <f>H26</f>
        <v>345000</v>
      </c>
      <c r="I42" s="14">
        <f>I26</f>
        <v>291000</v>
      </c>
      <c r="J42" s="14">
        <f>I42+H42+G42+F42</f>
        <v>1206000</v>
      </c>
    </row>
    <row r="43" spans="3:10" ht="32.25" customHeight="1" x14ac:dyDescent="0.3">
      <c r="C43" s="5"/>
      <c r="D43" s="15" t="s">
        <v>23</v>
      </c>
      <c r="E43" s="16"/>
      <c r="F43" s="14">
        <f>3</f>
        <v>3</v>
      </c>
      <c r="G43" s="14">
        <f>3</f>
        <v>3</v>
      </c>
      <c r="H43" s="14">
        <f>3</f>
        <v>3</v>
      </c>
      <c r="I43" s="14">
        <f>3</f>
        <v>3</v>
      </c>
      <c r="J43" s="14">
        <f>3</f>
        <v>3</v>
      </c>
    </row>
    <row r="44" spans="3:10" ht="32.25" customHeight="1" x14ac:dyDescent="0.3">
      <c r="C44" s="5"/>
      <c r="D44" s="15" t="s">
        <v>24</v>
      </c>
      <c r="E44" s="16"/>
      <c r="F44" s="14">
        <f>F42*F43</f>
        <v>765000</v>
      </c>
      <c r="G44" s="14">
        <f>G42*G43</f>
        <v>945000</v>
      </c>
      <c r="H44" s="14">
        <f>H42*H43</f>
        <v>1035000</v>
      </c>
      <c r="I44" s="14">
        <f>I42*I43</f>
        <v>873000</v>
      </c>
      <c r="J44" s="14">
        <f>J42*J43</f>
        <v>3618000</v>
      </c>
    </row>
    <row r="45" spans="3:10" ht="32.25" customHeight="1" x14ac:dyDescent="0.3">
      <c r="C45" s="5"/>
      <c r="D45" s="15" t="s">
        <v>25</v>
      </c>
      <c r="E45" s="16"/>
      <c r="F45" s="14">
        <f>G44*5</f>
        <v>4725000</v>
      </c>
      <c r="G45" s="14">
        <f>51750</f>
        <v>51750</v>
      </c>
      <c r="H45" s="14">
        <f>43650</f>
        <v>43650</v>
      </c>
      <c r="I45" s="14">
        <f>810000*5%</f>
        <v>40500</v>
      </c>
      <c r="J45" s="14">
        <f>I45</f>
        <v>40500</v>
      </c>
    </row>
    <row r="46" spans="3:10" ht="32.25" customHeight="1" x14ac:dyDescent="0.3">
      <c r="C46" s="5"/>
      <c r="D46" s="15" t="s">
        <v>26</v>
      </c>
      <c r="E46" s="16"/>
      <c r="F46" s="14">
        <f>F44+F45</f>
        <v>5490000</v>
      </c>
      <c r="G46" s="14">
        <f>G44+G45</f>
        <v>996750</v>
      </c>
      <c r="H46" s="14">
        <f>H44+H45</f>
        <v>1078650</v>
      </c>
      <c r="I46" s="14">
        <f>I44+I45</f>
        <v>913500</v>
      </c>
      <c r="J46" s="14">
        <f>J44+J45</f>
        <v>3658500</v>
      </c>
    </row>
    <row r="47" spans="3:10" ht="32.25" customHeight="1" x14ac:dyDescent="0.3">
      <c r="C47" s="5"/>
      <c r="D47" s="15" t="s">
        <v>27</v>
      </c>
      <c r="E47" s="16"/>
      <c r="F47" s="14">
        <f>F44*5%</f>
        <v>38250</v>
      </c>
      <c r="G47" s="14">
        <f>F45</f>
        <v>4725000</v>
      </c>
      <c r="H47" s="14">
        <f>G45</f>
        <v>51750</v>
      </c>
      <c r="I47" s="14">
        <f>H45</f>
        <v>43650</v>
      </c>
      <c r="J47" s="14">
        <f>F47</f>
        <v>38250</v>
      </c>
    </row>
    <row r="48" spans="3:10" ht="32.25" customHeight="1" x14ac:dyDescent="0.3">
      <c r="C48" s="5"/>
      <c r="D48" s="15" t="s">
        <v>28</v>
      </c>
      <c r="E48" s="16"/>
      <c r="F48" s="14">
        <f>F46-F47</f>
        <v>5451750</v>
      </c>
      <c r="G48" s="14">
        <f>G47-G46</f>
        <v>3728250</v>
      </c>
      <c r="H48" s="14">
        <f>H46-H47</f>
        <v>1026900</v>
      </c>
      <c r="I48" s="14">
        <f>I46-I47</f>
        <v>869850</v>
      </c>
      <c r="J48" s="14">
        <f>J46-J47</f>
        <v>3620250</v>
      </c>
    </row>
    <row r="49" spans="3:10" ht="32.25" customHeight="1" x14ac:dyDescent="0.3">
      <c r="C49" s="5"/>
      <c r="D49" s="15" t="s">
        <v>29</v>
      </c>
      <c r="E49" s="16"/>
      <c r="F49" s="14">
        <v>5</v>
      </c>
      <c r="G49" s="14">
        <v>5</v>
      </c>
      <c r="H49" s="14">
        <v>5</v>
      </c>
      <c r="I49" s="14">
        <v>5</v>
      </c>
      <c r="J49" s="14">
        <v>5</v>
      </c>
    </row>
    <row r="50" spans="3:10" ht="32.25" customHeight="1" x14ac:dyDescent="0.3">
      <c r="C50" s="5"/>
      <c r="D50" s="15" t="s">
        <v>30</v>
      </c>
      <c r="E50" s="16"/>
      <c r="F50" s="14">
        <f>F49*F48</f>
        <v>27258750</v>
      </c>
      <c r="G50" s="14">
        <f>G49*G48</f>
        <v>18641250</v>
      </c>
      <c r="H50" s="14">
        <f>H49*H48</f>
        <v>5134500</v>
      </c>
      <c r="I50" s="14">
        <f>I49*I48</f>
        <v>4349250</v>
      </c>
      <c r="J50" s="14">
        <f>J49*J48</f>
        <v>18101250</v>
      </c>
    </row>
  </sheetData>
  <mergeCells count="30">
    <mergeCell ref="D22:E22"/>
    <mergeCell ref="D23:E23"/>
    <mergeCell ref="D24:E24"/>
    <mergeCell ref="D25:E25"/>
    <mergeCell ref="D26:E26"/>
    <mergeCell ref="D14:E14"/>
    <mergeCell ref="D15:E15"/>
    <mergeCell ref="D11:J11"/>
    <mergeCell ref="D21:E21"/>
    <mergeCell ref="D20:J20"/>
    <mergeCell ref="D12:E12"/>
    <mergeCell ref="D13:E13"/>
    <mergeCell ref="D30:J30"/>
    <mergeCell ref="D31:E31"/>
    <mergeCell ref="D32:E32"/>
    <mergeCell ref="D33:E33"/>
    <mergeCell ref="D34:E34"/>
    <mergeCell ref="D35:E35"/>
    <mergeCell ref="D36:E36"/>
    <mergeCell ref="D40:J40"/>
    <mergeCell ref="D41:E41"/>
    <mergeCell ref="D42:E42"/>
    <mergeCell ref="D48:E48"/>
    <mergeCell ref="D49:E49"/>
    <mergeCell ref="D50:E50"/>
    <mergeCell ref="D43:E43"/>
    <mergeCell ref="D44:E44"/>
    <mergeCell ref="D45:E45"/>
    <mergeCell ref="D46:E46"/>
    <mergeCell ref="D47:E47"/>
  </mergeCells>
  <pageMargins left="0.7" right="0.7" top="0.75" bottom="0.75" header="0.3" footer="0.3"/>
  <pageSetup paperSize="9"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2023-03-19T11:48:19Z</dcterms:created>
  <dcterms:modified xsi:type="dcterms:W3CDTF">2023-05-02T09:11:52Z</dcterms:modified>
</cp:coreProperties>
</file>